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Oriano\Z-Varie\tri\TRI 25\GARE\Kids\"/>
    </mc:Choice>
  </mc:AlternateContent>
  <xr:revisionPtr revIDLastSave="0" documentId="13_ncr:1_{B9C40388-BBD8-47CD-87AE-F75B6619BE82}" xr6:coauthVersionLast="47" xr6:coauthVersionMax="47" xr10:uidLastSave="{00000000-0000-0000-0000-000000000000}"/>
  <bookViews>
    <workbookView xWindow="-120" yWindow="-120" windowWidth="29040" windowHeight="15840" tabRatio="619" firstSheet="1" activeTab="15" xr2:uid="{00000000-000D-0000-FFFF-FFFF00000000}"/>
  </bookViews>
  <sheets>
    <sheet name="MC M" sheetId="1" r:id="rId1"/>
    <sheet name="MC F" sheetId="3" r:id="rId2"/>
    <sheet name="CU M" sheetId="5" r:id="rId3"/>
    <sheet name="CU F" sheetId="7" r:id="rId4"/>
    <sheet name="ES M" sheetId="11" r:id="rId5"/>
    <sheet name="ES F" sheetId="9" r:id="rId6"/>
    <sheet name="RA M" sheetId="13" r:id="rId7"/>
    <sheet name="RA F" sheetId="15" r:id="rId8"/>
    <sheet name="YA M" sheetId="17" r:id="rId9"/>
    <sheet name="YA F" sheetId="19" r:id="rId10"/>
    <sheet name="YB M" sheetId="21" r:id="rId11"/>
    <sheet name="YB F" sheetId="23" r:id="rId12"/>
    <sheet name="JU M" sheetId="25" r:id="rId13"/>
    <sheet name="JU F" sheetId="26" r:id="rId14"/>
    <sheet name="Punti Squadre" sheetId="27" r:id="rId15"/>
    <sheet name="CLASSIFICA" sheetId="32" r:id="rId16"/>
    <sheet name="Punti provvisorio" sheetId="28" state="hidden" r:id="rId17"/>
    <sheet name="Class Punti Prov" sheetId="31" state="hidden" r:id="rId18"/>
  </sheets>
  <externalReferences>
    <externalReference r:id="rId19"/>
    <externalReference r:id="rId20"/>
    <externalReference r:id="rId21"/>
  </externalReferences>
  <definedNames>
    <definedName name="_xlnm._FilterDatabase" localSheetId="17" hidden="1">'Class Punti Prov'!$A$1:$D$63</definedName>
    <definedName name="_xlnm._FilterDatabase" localSheetId="14" hidden="1">'Punti Squadre'!$S$1:$S$134</definedName>
    <definedName name="_xlnm._FilterDatabase" localSheetId="7" hidden="1">'RA F'!$B$2:$R$58</definedName>
    <definedName name="_xlnm._FilterDatabase" localSheetId="6" hidden="1">'RA M'!$D$1:$D$63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2" l="1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" i="32"/>
  <c r="B19" i="32"/>
  <c r="B20" i="32"/>
  <c r="B21" i="32"/>
  <c r="V23" i="13"/>
  <c r="V24" i="13"/>
  <c r="I25" i="27" s="1"/>
  <c r="V25" i="13"/>
  <c r="I26" i="27" s="1"/>
  <c r="V26" i="13"/>
  <c r="I27" i="27" s="1"/>
  <c r="R33" i="21"/>
  <c r="R37" i="21"/>
  <c r="R38" i="21"/>
  <c r="R39" i="21"/>
  <c r="R40" i="21"/>
  <c r="V26" i="11"/>
  <c r="H27" i="27" s="1"/>
  <c r="V25" i="11"/>
  <c r="H26" i="27" s="1"/>
  <c r="V24" i="11"/>
  <c r="H25" i="27" s="1"/>
  <c r="V23" i="11"/>
  <c r="U24" i="5"/>
  <c r="E25" i="27" s="1"/>
  <c r="C25" i="27"/>
  <c r="D25" i="27"/>
  <c r="G25" i="27"/>
  <c r="J25" i="27"/>
  <c r="K25" i="27"/>
  <c r="L25" i="27"/>
  <c r="M25" i="27"/>
  <c r="N25" i="27"/>
  <c r="O25" i="27"/>
  <c r="P25" i="27"/>
  <c r="C26" i="27"/>
  <c r="D26" i="27"/>
  <c r="G26" i="27"/>
  <c r="J26" i="27"/>
  <c r="K26" i="27"/>
  <c r="L26" i="27"/>
  <c r="M26" i="27"/>
  <c r="N26" i="27"/>
  <c r="O26" i="27"/>
  <c r="P26" i="27"/>
  <c r="C27" i="27"/>
  <c r="D27" i="27"/>
  <c r="G27" i="27"/>
  <c r="J27" i="27"/>
  <c r="K27" i="27"/>
  <c r="L27" i="27"/>
  <c r="M27" i="27"/>
  <c r="N27" i="27"/>
  <c r="O27" i="27"/>
  <c r="P27" i="27"/>
  <c r="D24" i="27"/>
  <c r="C24" i="27"/>
  <c r="R33" i="17"/>
  <c r="R26" i="15" l="1"/>
  <c r="R27" i="15"/>
  <c r="I30" i="15"/>
  <c r="I5" i="15"/>
  <c r="I4" i="15"/>
  <c r="I6" i="15"/>
  <c r="I7" i="15"/>
  <c r="I8" i="15"/>
  <c r="I9" i="15"/>
  <c r="I12" i="15"/>
  <c r="I11" i="15"/>
  <c r="I10" i="15"/>
  <c r="I14" i="15"/>
  <c r="I13" i="15"/>
  <c r="I15" i="15"/>
  <c r="I16" i="15"/>
  <c r="I17" i="15"/>
  <c r="I18" i="15"/>
  <c r="I20" i="15"/>
  <c r="I21" i="15"/>
  <c r="I22" i="15"/>
  <c r="I23" i="15"/>
  <c r="I26" i="15"/>
  <c r="I27" i="15"/>
  <c r="I3" i="15"/>
  <c r="R29" i="13"/>
  <c r="B38" i="13"/>
  <c r="I4" i="13"/>
  <c r="I6" i="13"/>
  <c r="I5" i="13"/>
  <c r="I7" i="13"/>
  <c r="I8" i="13"/>
  <c r="I9" i="13"/>
  <c r="I10" i="13"/>
  <c r="I11" i="13"/>
  <c r="I12" i="13"/>
  <c r="I14" i="13"/>
  <c r="I15" i="13"/>
  <c r="I13" i="13"/>
  <c r="I17" i="13"/>
  <c r="I18" i="13"/>
  <c r="I19" i="13"/>
  <c r="I16" i="13"/>
  <c r="I21" i="13"/>
  <c r="I20" i="13"/>
  <c r="I22" i="13"/>
  <c r="I24" i="13"/>
  <c r="I25" i="13"/>
  <c r="I26" i="13"/>
  <c r="I27" i="13"/>
  <c r="I28" i="13"/>
  <c r="I29" i="13"/>
  <c r="I31" i="13"/>
  <c r="I36" i="13"/>
  <c r="I37" i="13"/>
  <c r="I3" i="13"/>
  <c r="I3" i="9"/>
  <c r="I5" i="9"/>
  <c r="I6" i="9"/>
  <c r="I7" i="9"/>
  <c r="I8" i="9"/>
  <c r="I10" i="9"/>
  <c r="I9" i="9"/>
  <c r="I11" i="9"/>
  <c r="I12" i="9"/>
  <c r="I14" i="9"/>
  <c r="I15" i="9"/>
  <c r="I13" i="9"/>
  <c r="I16" i="9"/>
  <c r="I17" i="9"/>
  <c r="I18" i="9"/>
  <c r="I19" i="9"/>
  <c r="I20" i="9"/>
  <c r="I21" i="9"/>
  <c r="I22" i="9"/>
  <c r="I4" i="9"/>
  <c r="R26" i="11"/>
  <c r="R27" i="11"/>
  <c r="R9" i="11"/>
  <c r="R23" i="11"/>
  <c r="R15" i="11"/>
  <c r="Q16" i="7"/>
  <c r="Q14" i="7"/>
  <c r="Q19" i="5"/>
  <c r="P20" i="5"/>
  <c r="O20" i="5" s="1"/>
  <c r="P16" i="5"/>
  <c r="O16" i="5" s="1"/>
  <c r="V23" i="17"/>
  <c r="K24" i="27" s="1"/>
  <c r="V23" i="19"/>
  <c r="V23" i="26"/>
  <c r="V23" i="25"/>
  <c r="V23" i="23"/>
  <c r="V23" i="21"/>
  <c r="M24" i="27" s="1"/>
  <c r="G8" i="26"/>
  <c r="G14" i="26"/>
  <c r="G4" i="26"/>
  <c r="R4" i="26" s="1"/>
  <c r="G5" i="26"/>
  <c r="R5" i="26" s="1"/>
  <c r="G7" i="26"/>
  <c r="R7" i="26" s="1"/>
  <c r="G6" i="26"/>
  <c r="R6" i="26" s="1"/>
  <c r="G9" i="26"/>
  <c r="G12" i="26"/>
  <c r="R12" i="26" s="1"/>
  <c r="G11" i="26"/>
  <c r="G13" i="26"/>
  <c r="R13" i="26" s="1"/>
  <c r="G10" i="26"/>
  <c r="R10" i="26" s="1"/>
  <c r="V18" i="26" s="1"/>
  <c r="P19" i="27" s="1"/>
  <c r="G3" i="26"/>
  <c r="R14" i="25"/>
  <c r="R8" i="25"/>
  <c r="R16" i="25"/>
  <c r="R15" i="25"/>
  <c r="R26" i="25"/>
  <c r="R25" i="25"/>
  <c r="Q28" i="23"/>
  <c r="P28" i="23" s="1"/>
  <c r="R25" i="23"/>
  <c r="R12" i="23"/>
  <c r="R24" i="23"/>
  <c r="R26" i="23"/>
  <c r="R16" i="23"/>
  <c r="R18" i="23"/>
  <c r="R27" i="23"/>
  <c r="R22" i="23"/>
  <c r="Q23" i="23"/>
  <c r="P23" i="23" s="1"/>
  <c r="R10" i="21"/>
  <c r="R12" i="21"/>
  <c r="R15" i="21"/>
  <c r="R41" i="21"/>
  <c r="R42" i="21"/>
  <c r="R43" i="21"/>
  <c r="G4" i="21"/>
  <c r="G5" i="21"/>
  <c r="G6" i="21"/>
  <c r="G8" i="21"/>
  <c r="R8" i="21" s="1"/>
  <c r="G9" i="21"/>
  <c r="R9" i="21" s="1"/>
  <c r="G14" i="21"/>
  <c r="R14" i="21" s="1"/>
  <c r="G16" i="21"/>
  <c r="R16" i="21" s="1"/>
  <c r="G17" i="21"/>
  <c r="R17" i="21" s="1"/>
  <c r="G18" i="21"/>
  <c r="R18" i="21" s="1"/>
  <c r="G19" i="21"/>
  <c r="R19" i="21" s="1"/>
  <c r="G20" i="21"/>
  <c r="R20" i="21" s="1"/>
  <c r="G21" i="21"/>
  <c r="R21" i="21" s="1"/>
  <c r="G22" i="21"/>
  <c r="R22" i="21" s="1"/>
  <c r="G23" i="21"/>
  <c r="R23" i="21" s="1"/>
  <c r="G24" i="21"/>
  <c r="R24" i="21" s="1"/>
  <c r="G25" i="21"/>
  <c r="R25" i="21" s="1"/>
  <c r="G26" i="21"/>
  <c r="R26" i="21" s="1"/>
  <c r="G27" i="21"/>
  <c r="R27" i="21" s="1"/>
  <c r="G28" i="21"/>
  <c r="R28" i="21" s="1"/>
  <c r="G29" i="21"/>
  <c r="R29" i="21" s="1"/>
  <c r="G30" i="21"/>
  <c r="R30" i="21" s="1"/>
  <c r="G31" i="21"/>
  <c r="R31" i="21" s="1"/>
  <c r="G32" i="21"/>
  <c r="R32" i="21" s="1"/>
  <c r="V16" i="21" s="1"/>
  <c r="M17" i="27" s="1"/>
  <c r="G34" i="21"/>
  <c r="R34" i="21" s="1"/>
  <c r="G35" i="21"/>
  <c r="R35" i="21" s="1"/>
  <c r="G36" i="21"/>
  <c r="R36" i="21" s="1"/>
  <c r="G7" i="21"/>
  <c r="R7" i="21" s="1"/>
  <c r="G11" i="21"/>
  <c r="R11" i="21" s="1"/>
  <c r="G13" i="21"/>
  <c r="R13" i="21" s="1"/>
  <c r="G44" i="21"/>
  <c r="R44" i="21" s="1"/>
  <c r="G45" i="21"/>
  <c r="R45" i="21" s="1"/>
  <c r="G46" i="21"/>
  <c r="R46" i="21" s="1"/>
  <c r="G3" i="21"/>
  <c r="H63" i="21"/>
  <c r="F63" i="21"/>
  <c r="R11" i="19"/>
  <c r="R27" i="13"/>
  <c r="R28" i="13"/>
  <c r="P12" i="5"/>
  <c r="O12" i="5" s="1"/>
  <c r="P10" i="5"/>
  <c r="O10" i="5" s="1"/>
  <c r="P13" i="5"/>
  <c r="O13" i="5" s="1"/>
  <c r="Q17" i="5"/>
  <c r="Q14" i="5"/>
  <c r="Q18" i="5"/>
  <c r="Q5" i="1"/>
  <c r="R9" i="26"/>
  <c r="R11" i="26"/>
  <c r="R8" i="26"/>
  <c r="R14" i="26"/>
  <c r="R15" i="26"/>
  <c r="R9" i="25"/>
  <c r="R12" i="25"/>
  <c r="R10" i="25"/>
  <c r="R17" i="25"/>
  <c r="R11" i="25"/>
  <c r="R21" i="25"/>
  <c r="R18" i="25"/>
  <c r="R27" i="25"/>
  <c r="R28" i="25"/>
  <c r="V4" i="25" s="1"/>
  <c r="O5" i="27" s="1"/>
  <c r="R22" i="25"/>
  <c r="R19" i="25"/>
  <c r="R23" i="25"/>
  <c r="R24" i="25"/>
  <c r="R29" i="25"/>
  <c r="Q22" i="23"/>
  <c r="P22" i="23" s="1"/>
  <c r="Q29" i="23"/>
  <c r="P29" i="23" s="1"/>
  <c r="R29" i="23"/>
  <c r="Q30" i="23"/>
  <c r="P30" i="23" s="1"/>
  <c r="R30" i="23"/>
  <c r="Q31" i="23"/>
  <c r="P31" i="23" s="1"/>
  <c r="R31" i="23"/>
  <c r="Q32" i="23"/>
  <c r="P32" i="23" s="1"/>
  <c r="R32" i="23"/>
  <c r="Q33" i="23"/>
  <c r="P33" i="23" s="1"/>
  <c r="R33" i="23"/>
  <c r="R13" i="23"/>
  <c r="R14" i="23"/>
  <c r="R17" i="23"/>
  <c r="R19" i="23"/>
  <c r="R20" i="23"/>
  <c r="R21" i="23"/>
  <c r="R15" i="23"/>
  <c r="G7" i="19"/>
  <c r="R7" i="19" s="1"/>
  <c r="G14" i="19"/>
  <c r="G13" i="19"/>
  <c r="R13" i="19" s="1"/>
  <c r="G15" i="19"/>
  <c r="R15" i="19" s="1"/>
  <c r="G16" i="19"/>
  <c r="R16" i="19" s="1"/>
  <c r="G6" i="19"/>
  <c r="G5" i="19"/>
  <c r="G4" i="19"/>
  <c r="G9" i="19"/>
  <c r="G10" i="19"/>
  <c r="G12" i="19"/>
  <c r="G8" i="19"/>
  <c r="G3" i="19"/>
  <c r="G7" i="17"/>
  <c r="R7" i="17" s="1"/>
  <c r="G12" i="17"/>
  <c r="R12" i="17" s="1"/>
  <c r="G34" i="17"/>
  <c r="G16" i="17"/>
  <c r="R16" i="17" s="1"/>
  <c r="G24" i="17"/>
  <c r="R24" i="17" s="1"/>
  <c r="G25" i="17"/>
  <c r="G29" i="17"/>
  <c r="R29" i="17" s="1"/>
  <c r="G30" i="17"/>
  <c r="R30" i="17" s="1"/>
  <c r="G31" i="17"/>
  <c r="R31" i="17" s="1"/>
  <c r="G3" i="17"/>
  <c r="G5" i="17"/>
  <c r="G6" i="17"/>
  <c r="G10" i="17"/>
  <c r="G9" i="17"/>
  <c r="G8" i="17"/>
  <c r="G14" i="17"/>
  <c r="G13" i="17"/>
  <c r="G17" i="17"/>
  <c r="G23" i="17"/>
  <c r="G15" i="17"/>
  <c r="G11" i="17"/>
  <c r="G18" i="17"/>
  <c r="G19" i="17"/>
  <c r="G28" i="17"/>
  <c r="G20" i="17"/>
  <c r="G32" i="17"/>
  <c r="G26" i="17"/>
  <c r="G21" i="17"/>
  <c r="G27" i="17"/>
  <c r="G22" i="17"/>
  <c r="G4" i="17"/>
  <c r="G10" i="15"/>
  <c r="R10" i="15" s="1"/>
  <c r="G11" i="15"/>
  <c r="R11" i="15" s="1"/>
  <c r="G27" i="15"/>
  <c r="G28" i="15"/>
  <c r="G29" i="15"/>
  <c r="G31" i="15"/>
  <c r="G5" i="15"/>
  <c r="G6" i="15"/>
  <c r="G7" i="15"/>
  <c r="G4" i="15"/>
  <c r="G8" i="15"/>
  <c r="G9" i="15"/>
  <c r="G12" i="15"/>
  <c r="G19" i="15"/>
  <c r="G14" i="15"/>
  <c r="G15" i="15"/>
  <c r="G16" i="15"/>
  <c r="G17" i="15"/>
  <c r="G13" i="15"/>
  <c r="G24" i="15"/>
  <c r="G25" i="15"/>
  <c r="G18" i="15"/>
  <c r="G20" i="15"/>
  <c r="G21" i="15"/>
  <c r="G22" i="15"/>
  <c r="G23" i="15"/>
  <c r="G3" i="15"/>
  <c r="G30" i="13"/>
  <c r="R30" i="13" s="1"/>
  <c r="G33" i="13"/>
  <c r="G34" i="13"/>
  <c r="G4" i="13"/>
  <c r="G7" i="13"/>
  <c r="G8" i="13"/>
  <c r="G5" i="13"/>
  <c r="G10" i="13"/>
  <c r="G6" i="13"/>
  <c r="G12" i="13"/>
  <c r="G13" i="13"/>
  <c r="G15" i="13"/>
  <c r="G14" i="13"/>
  <c r="G11" i="13"/>
  <c r="G18" i="13"/>
  <c r="G16" i="13"/>
  <c r="G17" i="13"/>
  <c r="G21" i="13"/>
  <c r="G24" i="13"/>
  <c r="G19" i="13"/>
  <c r="G20" i="13"/>
  <c r="G22" i="13"/>
  <c r="G9" i="13"/>
  <c r="G25" i="13"/>
  <c r="G23" i="13"/>
  <c r="G26" i="13"/>
  <c r="G3" i="13"/>
  <c r="G22" i="9"/>
  <c r="R22" i="9" s="1"/>
  <c r="G20" i="9"/>
  <c r="G23" i="9"/>
  <c r="G24" i="9"/>
  <c r="G4" i="9"/>
  <c r="G5" i="9"/>
  <c r="G6" i="9"/>
  <c r="G8" i="9"/>
  <c r="G10" i="9"/>
  <c r="G7" i="9"/>
  <c r="G11" i="9"/>
  <c r="G12" i="9"/>
  <c r="G15" i="9"/>
  <c r="G14" i="9"/>
  <c r="G13" i="9"/>
  <c r="G9" i="9"/>
  <c r="G19" i="9"/>
  <c r="G21" i="9"/>
  <c r="G17" i="9"/>
  <c r="G16" i="9"/>
  <c r="G18" i="9"/>
  <c r="G3" i="9"/>
  <c r="G7" i="11"/>
  <c r="G16" i="11"/>
  <c r="G4" i="11"/>
  <c r="G8" i="11"/>
  <c r="G6" i="11"/>
  <c r="G5" i="11"/>
  <c r="G10" i="11"/>
  <c r="G11" i="11"/>
  <c r="G12" i="11"/>
  <c r="G13" i="11"/>
  <c r="G20" i="11"/>
  <c r="G19" i="11"/>
  <c r="G18" i="11"/>
  <c r="G17" i="11"/>
  <c r="G14" i="11"/>
  <c r="G24" i="11"/>
  <c r="G25" i="11"/>
  <c r="G22" i="11"/>
  <c r="G3" i="11"/>
  <c r="G4" i="7"/>
  <c r="G5" i="7"/>
  <c r="G15" i="7"/>
  <c r="G6" i="7"/>
  <c r="G7" i="7"/>
  <c r="G10" i="7"/>
  <c r="G11" i="7"/>
  <c r="G8" i="7"/>
  <c r="G12" i="7"/>
  <c r="G9" i="7"/>
  <c r="G13" i="7"/>
  <c r="G3" i="7"/>
  <c r="P3" i="5"/>
  <c r="O3" i="5" s="1"/>
  <c r="Q3" i="5"/>
  <c r="P4" i="5"/>
  <c r="O4" i="5" s="1"/>
  <c r="Q4" i="5"/>
  <c r="P5" i="5"/>
  <c r="O5" i="5" s="1"/>
  <c r="Q5" i="5"/>
  <c r="P6" i="5"/>
  <c r="O6" i="5" s="1"/>
  <c r="Q6" i="5"/>
  <c r="P7" i="5"/>
  <c r="O7" i="5" s="1"/>
  <c r="Q7" i="5"/>
  <c r="P19" i="5"/>
  <c r="O19" i="5" s="1"/>
  <c r="P8" i="5"/>
  <c r="O8" i="5" s="1"/>
  <c r="Q8" i="5"/>
  <c r="P9" i="5"/>
  <c r="O9" i="5" s="1"/>
  <c r="Q9" i="5"/>
  <c r="P11" i="5"/>
  <c r="O11" i="5" s="1"/>
  <c r="Q11" i="5"/>
  <c r="P15" i="5"/>
  <c r="O15" i="5" s="1"/>
  <c r="Q15" i="5"/>
  <c r="P17" i="5"/>
  <c r="O17" i="5" s="1"/>
  <c r="P21" i="5"/>
  <c r="O21" i="5" s="1"/>
  <c r="P14" i="5"/>
  <c r="O14" i="5" s="1"/>
  <c r="P18" i="5"/>
  <c r="O18" i="5" s="1"/>
  <c r="V20" i="11"/>
  <c r="H21" i="27" s="1"/>
  <c r="V19" i="11"/>
  <c r="H20" i="27" s="1"/>
  <c r="V18" i="11"/>
  <c r="H19" i="27" s="1"/>
  <c r="V12" i="11"/>
  <c r="H13" i="27" s="1"/>
  <c r="V9" i="11"/>
  <c r="H10" i="27" s="1"/>
  <c r="V8" i="11"/>
  <c r="H9" i="27" s="1"/>
  <c r="V5" i="11"/>
  <c r="H6" i="27" s="1"/>
  <c r="V21" i="9"/>
  <c r="G22" i="27" s="1"/>
  <c r="V20" i="9"/>
  <c r="G21" i="27" s="1"/>
  <c r="V19" i="9"/>
  <c r="G20" i="27" s="1"/>
  <c r="V18" i="9"/>
  <c r="G19" i="27" s="1"/>
  <c r="V16" i="9"/>
  <c r="G17" i="27" s="1"/>
  <c r="V15" i="9"/>
  <c r="G16" i="27" s="1"/>
  <c r="V13" i="9"/>
  <c r="G14" i="27" s="1"/>
  <c r="V12" i="9"/>
  <c r="G13" i="27" s="1"/>
  <c r="V9" i="9"/>
  <c r="G10" i="27" s="1"/>
  <c r="V8" i="9"/>
  <c r="G9" i="27" s="1"/>
  <c r="V7" i="9"/>
  <c r="G8" i="27" s="1"/>
  <c r="V20" i="13"/>
  <c r="I21" i="27" s="1"/>
  <c r="V19" i="13"/>
  <c r="I20" i="27" s="1"/>
  <c r="V16" i="13"/>
  <c r="I17" i="27" s="1"/>
  <c r="V14" i="13"/>
  <c r="I15" i="27" s="1"/>
  <c r="V12" i="13"/>
  <c r="I13" i="27" s="1"/>
  <c r="V9" i="13"/>
  <c r="I10" i="27" s="1"/>
  <c r="V8" i="13"/>
  <c r="I9" i="27" s="1"/>
  <c r="V5" i="13"/>
  <c r="I6" i="27" s="1"/>
  <c r="V4" i="13"/>
  <c r="I5" i="27" s="1"/>
  <c r="V3" i="13"/>
  <c r="I4" i="27" s="1"/>
  <c r="V19" i="15"/>
  <c r="J20" i="27" s="1"/>
  <c r="V16" i="15"/>
  <c r="J17" i="27" s="1"/>
  <c r="V12" i="15"/>
  <c r="J13" i="27" s="1"/>
  <c r="V11" i="15"/>
  <c r="J12" i="27" s="1"/>
  <c r="V9" i="15"/>
  <c r="J10" i="27" s="1"/>
  <c r="V5" i="15"/>
  <c r="J6" i="27" s="1"/>
  <c r="V3" i="15"/>
  <c r="J4" i="27" s="1"/>
  <c r="V21" i="17"/>
  <c r="K22" i="27" s="1"/>
  <c r="V19" i="17"/>
  <c r="K20" i="27" s="1"/>
  <c r="V12" i="17"/>
  <c r="K13" i="27" s="1"/>
  <c r="V9" i="17"/>
  <c r="K10" i="27" s="1"/>
  <c r="V5" i="17"/>
  <c r="K6" i="27" s="1"/>
  <c r="V21" i="26"/>
  <c r="P22" i="27" s="1"/>
  <c r="V19" i="26"/>
  <c r="P20" i="27" s="1"/>
  <c r="V17" i="26"/>
  <c r="P18" i="27" s="1"/>
  <c r="V16" i="26"/>
  <c r="P17" i="27" s="1"/>
  <c r="V13" i="26"/>
  <c r="P14" i="27" s="1"/>
  <c r="V12" i="26"/>
  <c r="P13" i="27" s="1"/>
  <c r="V11" i="26"/>
  <c r="P12" i="27" s="1"/>
  <c r="V10" i="26"/>
  <c r="P11" i="27" s="1"/>
  <c r="V9" i="26"/>
  <c r="P10" i="27" s="1"/>
  <c r="V7" i="26"/>
  <c r="P8" i="27" s="1"/>
  <c r="V5" i="26"/>
  <c r="P6" i="27" s="1"/>
  <c r="V4" i="26"/>
  <c r="P5" i="27" s="1"/>
  <c r="V21" i="25"/>
  <c r="O22" i="27" s="1"/>
  <c r="V20" i="25"/>
  <c r="O21" i="27" s="1"/>
  <c r="V19" i="25"/>
  <c r="O20" i="27" s="1"/>
  <c r="V16" i="25"/>
  <c r="O17" i="27" s="1"/>
  <c r="V15" i="25"/>
  <c r="O16" i="27" s="1"/>
  <c r="V13" i="25"/>
  <c r="O14" i="27" s="1"/>
  <c r="V12" i="25"/>
  <c r="O13" i="27" s="1"/>
  <c r="V11" i="25"/>
  <c r="O12" i="27" s="1"/>
  <c r="V9" i="25"/>
  <c r="O10" i="27" s="1"/>
  <c r="V7" i="25"/>
  <c r="O8" i="27" s="1"/>
  <c r="V5" i="25"/>
  <c r="O6" i="27" s="1"/>
  <c r="V20" i="23"/>
  <c r="N21" i="27" s="1"/>
  <c r="V19" i="23"/>
  <c r="N20" i="27" s="1"/>
  <c r="V18" i="23"/>
  <c r="N19" i="27" s="1"/>
  <c r="V16" i="23"/>
  <c r="N17" i="27" s="1"/>
  <c r="V13" i="23"/>
  <c r="N14" i="27" s="1"/>
  <c r="V12" i="23"/>
  <c r="N13" i="27" s="1"/>
  <c r="V10" i="23"/>
  <c r="N11" i="27" s="1"/>
  <c r="V9" i="23"/>
  <c r="N10" i="27" s="1"/>
  <c r="V7" i="23"/>
  <c r="N8" i="27" s="1"/>
  <c r="V5" i="23"/>
  <c r="N6" i="27" s="1"/>
  <c r="V5" i="21"/>
  <c r="M6" i="27" s="1"/>
  <c r="V7" i="21"/>
  <c r="M8" i="27" s="1"/>
  <c r="V9" i="21"/>
  <c r="M10" i="27" s="1"/>
  <c r="V12" i="21"/>
  <c r="M13" i="27" s="1"/>
  <c r="V19" i="21"/>
  <c r="M20" i="27" s="1"/>
  <c r="V21" i="21"/>
  <c r="M22" i="27" s="1"/>
  <c r="V4" i="19"/>
  <c r="L5" i="27" s="1"/>
  <c r="V5" i="19"/>
  <c r="L6" i="27" s="1"/>
  <c r="V7" i="19"/>
  <c r="L8" i="27" s="1"/>
  <c r="V9" i="19"/>
  <c r="L10" i="27" s="1"/>
  <c r="V10" i="19"/>
  <c r="L11" i="27" s="1"/>
  <c r="V12" i="19"/>
  <c r="L13" i="27" s="1"/>
  <c r="V15" i="19"/>
  <c r="L16" i="27" s="1"/>
  <c r="V16" i="19"/>
  <c r="L17" i="27" s="1"/>
  <c r="V19" i="19"/>
  <c r="L20" i="27" s="1"/>
  <c r="V20" i="19"/>
  <c r="L21" i="27" s="1"/>
  <c r="B32" i="15"/>
  <c r="B33" i="15"/>
  <c r="B34" i="15"/>
  <c r="B35" i="15"/>
  <c r="B36" i="15"/>
  <c r="B37" i="15"/>
  <c r="B38" i="15"/>
  <c r="B26" i="9"/>
  <c r="B27" i="9"/>
  <c r="B28" i="9"/>
  <c r="B29" i="9"/>
  <c r="B19" i="7"/>
  <c r="B20" i="7"/>
  <c r="B21" i="7"/>
  <c r="B22" i="7"/>
  <c r="B23" i="7"/>
  <c r="B23" i="5"/>
  <c r="B7" i="3"/>
  <c r="B8" i="3"/>
  <c r="B9" i="3"/>
  <c r="B10" i="3"/>
  <c r="B11" i="3"/>
  <c r="B12" i="3"/>
  <c r="B7" i="1"/>
  <c r="B8" i="1"/>
  <c r="B9" i="1"/>
  <c r="B10" i="1"/>
  <c r="B11" i="1"/>
  <c r="B12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1" i="1"/>
  <c r="C22" i="27" s="1"/>
  <c r="U20" i="1"/>
  <c r="C21" i="27" s="1"/>
  <c r="U19" i="1"/>
  <c r="C20" i="27" s="1"/>
  <c r="U18" i="1"/>
  <c r="C19" i="27" s="1"/>
  <c r="U17" i="1"/>
  <c r="C18" i="27" s="1"/>
  <c r="U16" i="1"/>
  <c r="C17" i="27" s="1"/>
  <c r="U15" i="1"/>
  <c r="C16" i="27" s="1"/>
  <c r="U14" i="1"/>
  <c r="C15" i="27" s="1"/>
  <c r="U13" i="1"/>
  <c r="C14" i="27" s="1"/>
  <c r="U12" i="1"/>
  <c r="C13" i="27" s="1"/>
  <c r="U11" i="1"/>
  <c r="C12" i="27" s="1"/>
  <c r="U10" i="1"/>
  <c r="C11" i="27" s="1"/>
  <c r="U9" i="1"/>
  <c r="C10" i="27" s="1"/>
  <c r="U8" i="1"/>
  <c r="C9" i="27" s="1"/>
  <c r="U7" i="1"/>
  <c r="C8" i="27" s="1"/>
  <c r="U5" i="1"/>
  <c r="C6" i="27" s="1"/>
  <c r="U4" i="1"/>
  <c r="C5" i="27" s="1"/>
  <c r="V64" i="26"/>
  <c r="V63" i="26"/>
  <c r="V62" i="26"/>
  <c r="V61" i="26"/>
  <c r="V60" i="26"/>
  <c r="V59" i="26"/>
  <c r="V58" i="26"/>
  <c r="V57" i="26"/>
  <c r="V56" i="26"/>
  <c r="V55" i="26"/>
  <c r="V54" i="26"/>
  <c r="V53" i="26"/>
  <c r="V52" i="26"/>
  <c r="V51" i="26"/>
  <c r="V50" i="26"/>
  <c r="V49" i="26"/>
  <c r="V48" i="26"/>
  <c r="V47" i="26"/>
  <c r="V46" i="26"/>
  <c r="V45" i="26"/>
  <c r="V44" i="26"/>
  <c r="V43" i="26"/>
  <c r="V42" i="26"/>
  <c r="V41" i="26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P24" i="27"/>
  <c r="V64" i="25"/>
  <c r="V63" i="25"/>
  <c r="V62" i="25"/>
  <c r="V61" i="25"/>
  <c r="V60" i="25"/>
  <c r="V59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3" i="25"/>
  <c r="V42" i="25"/>
  <c r="V41" i="25"/>
  <c r="V40" i="25"/>
  <c r="V39" i="25"/>
  <c r="V38" i="25"/>
  <c r="V37" i="25"/>
  <c r="V36" i="25"/>
  <c r="V35" i="25"/>
  <c r="V34" i="25"/>
  <c r="V33" i="25"/>
  <c r="V32" i="25"/>
  <c r="V31" i="25"/>
  <c r="V30" i="25"/>
  <c r="V29" i="25"/>
  <c r="V28" i="25"/>
  <c r="V27" i="25"/>
  <c r="V26" i="25"/>
  <c r="V25" i="25"/>
  <c r="V24" i="25"/>
  <c r="O24" i="27"/>
  <c r="V64" i="23"/>
  <c r="V63" i="23"/>
  <c r="V62" i="23"/>
  <c r="V61" i="23"/>
  <c r="V60" i="23"/>
  <c r="V59" i="23"/>
  <c r="V58" i="23"/>
  <c r="V57" i="23"/>
  <c r="V56" i="23"/>
  <c r="V55" i="23"/>
  <c r="V54" i="23"/>
  <c r="V53" i="23"/>
  <c r="V52" i="23"/>
  <c r="V51" i="23"/>
  <c r="V50" i="23"/>
  <c r="V49" i="23"/>
  <c r="V48" i="23"/>
  <c r="V47" i="23"/>
  <c r="V46" i="23"/>
  <c r="V45" i="23"/>
  <c r="V44" i="23"/>
  <c r="V43" i="23"/>
  <c r="V42" i="23"/>
  <c r="V41" i="23"/>
  <c r="V40" i="23"/>
  <c r="V39" i="23"/>
  <c r="V38" i="23"/>
  <c r="V37" i="23"/>
  <c r="V36" i="23"/>
  <c r="V35" i="23"/>
  <c r="V34" i="23"/>
  <c r="V33" i="23"/>
  <c r="V32" i="23"/>
  <c r="V31" i="23"/>
  <c r="V30" i="23"/>
  <c r="V29" i="23"/>
  <c r="V28" i="23"/>
  <c r="V27" i="23"/>
  <c r="V26" i="23"/>
  <c r="V25" i="23"/>
  <c r="V24" i="23"/>
  <c r="N24" i="27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V30" i="21"/>
  <c r="V29" i="21"/>
  <c r="V28" i="21"/>
  <c r="V27" i="21"/>
  <c r="V26" i="21"/>
  <c r="V25" i="21"/>
  <c r="V24" i="21"/>
  <c r="V64" i="19"/>
  <c r="V63" i="19"/>
  <c r="V62" i="19"/>
  <c r="V61" i="19"/>
  <c r="V60" i="19"/>
  <c r="V59" i="19"/>
  <c r="V58" i="19"/>
  <c r="V57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43" i="19"/>
  <c r="V42" i="19"/>
  <c r="V41" i="19"/>
  <c r="V40" i="19"/>
  <c r="V39" i="19"/>
  <c r="V38" i="19"/>
  <c r="V37" i="19"/>
  <c r="V36" i="19"/>
  <c r="V35" i="19"/>
  <c r="V34" i="19"/>
  <c r="V33" i="19"/>
  <c r="V32" i="19"/>
  <c r="V31" i="19"/>
  <c r="V30" i="19"/>
  <c r="V29" i="19"/>
  <c r="V28" i="19"/>
  <c r="V27" i="19"/>
  <c r="V26" i="19"/>
  <c r="V25" i="19"/>
  <c r="V24" i="19"/>
  <c r="L24" i="27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64" i="15"/>
  <c r="V63" i="15"/>
  <c r="V62" i="15"/>
  <c r="V61" i="15"/>
  <c r="V60" i="15"/>
  <c r="V59" i="15"/>
  <c r="V58" i="15"/>
  <c r="V57" i="15"/>
  <c r="V56" i="15"/>
  <c r="V55" i="15"/>
  <c r="V54" i="15"/>
  <c r="V53" i="15"/>
  <c r="V52" i="15"/>
  <c r="V51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J24" i="27" s="1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I24" i="27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G24" i="27" s="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H24" i="2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F27" i="27" s="1"/>
  <c r="U25" i="7"/>
  <c r="F26" i="27" s="1"/>
  <c r="U24" i="7"/>
  <c r="F25" i="27" s="1"/>
  <c r="Q25" i="27" s="1"/>
  <c r="U23" i="7"/>
  <c r="F24" i="27" s="1"/>
  <c r="U21" i="7"/>
  <c r="F22" i="27" s="1"/>
  <c r="U19" i="7"/>
  <c r="F20" i="27" s="1"/>
  <c r="U18" i="7"/>
  <c r="F19" i="27" s="1"/>
  <c r="U16" i="7"/>
  <c r="F17" i="27" s="1"/>
  <c r="U11" i="7"/>
  <c r="F12" i="27" s="1"/>
  <c r="U10" i="7"/>
  <c r="F11" i="27" s="1"/>
  <c r="U9" i="7"/>
  <c r="F10" i="27" s="1"/>
  <c r="U8" i="7"/>
  <c r="F9" i="27" s="1"/>
  <c r="U7" i="7"/>
  <c r="F8" i="27" s="1"/>
  <c r="U5" i="7"/>
  <c r="F6" i="27" s="1"/>
  <c r="U3" i="7"/>
  <c r="F4" i="27" s="1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E27" i="27" s="1"/>
  <c r="Q27" i="27" s="1"/>
  <c r="U25" i="5"/>
  <c r="E26" i="27" s="1"/>
  <c r="Q26" i="27" s="1"/>
  <c r="U23" i="5"/>
  <c r="E24" i="27" s="1"/>
  <c r="U19" i="5"/>
  <c r="E20" i="27" s="1"/>
  <c r="U16" i="5"/>
  <c r="E17" i="27" s="1"/>
  <c r="U13" i="5"/>
  <c r="E14" i="27" s="1"/>
  <c r="U12" i="5"/>
  <c r="E13" i="27" s="1"/>
  <c r="U11" i="5"/>
  <c r="E12" i="27" s="1"/>
  <c r="U9" i="5"/>
  <c r="E10" i="27" s="1"/>
  <c r="U8" i="5"/>
  <c r="E9" i="27" s="1"/>
  <c r="U7" i="5"/>
  <c r="E8" i="27" s="1"/>
  <c r="U5" i="5"/>
  <c r="E6" i="27" s="1"/>
  <c r="U4" i="5"/>
  <c r="E5" i="27" s="1"/>
  <c r="U3" i="5"/>
  <c r="E4" i="27" s="1"/>
  <c r="R27" i="9"/>
  <c r="Q20" i="7"/>
  <c r="Q10" i="3"/>
  <c r="R25" i="17" l="1"/>
  <c r="R11" i="17"/>
  <c r="I58" i="13"/>
  <c r="R7" i="11"/>
  <c r="Q16" i="5"/>
  <c r="R28" i="23"/>
  <c r="Q25" i="23"/>
  <c r="P25" i="23" s="1"/>
  <c r="R23" i="23"/>
  <c r="V4" i="23" s="1"/>
  <c r="N5" i="27" s="1"/>
  <c r="G63" i="21"/>
  <c r="R16" i="9"/>
  <c r="Q10" i="5"/>
  <c r="Q13" i="5"/>
  <c r="Q12" i="5"/>
  <c r="Q9" i="1"/>
  <c r="Q3" i="11"/>
  <c r="R43" i="17"/>
  <c r="K38" i="26"/>
  <c r="R3" i="26"/>
  <c r="Q15" i="23"/>
  <c r="P15" i="23" s="1"/>
  <c r="Q13" i="23"/>
  <c r="P13" i="23" s="1"/>
  <c r="R8" i="23"/>
  <c r="V3" i="23"/>
  <c r="N4" i="27" s="1"/>
  <c r="V20" i="21"/>
  <c r="M21" i="27" s="1"/>
  <c r="V3" i="21"/>
  <c r="M4" i="27" s="1"/>
  <c r="V4" i="21"/>
  <c r="M5" i="27" s="1"/>
  <c r="R12" i="19"/>
  <c r="V18" i="19" s="1"/>
  <c r="L19" i="27" s="1"/>
  <c r="R22" i="19"/>
  <c r="R24" i="19"/>
  <c r="R25" i="19"/>
  <c r="R28" i="19"/>
  <c r="R27" i="19"/>
  <c r="R6" i="19"/>
  <c r="V3" i="19" s="1"/>
  <c r="L4" i="27" s="1"/>
  <c r="R5" i="19"/>
  <c r="V13" i="19" s="1"/>
  <c r="L14" i="27" s="1"/>
  <c r="R4" i="19"/>
  <c r="R10" i="19"/>
  <c r="R9" i="19"/>
  <c r="R8" i="19"/>
  <c r="V6" i="19"/>
  <c r="L7" i="27" s="1"/>
  <c r="V21" i="19"/>
  <c r="L22" i="27" s="1"/>
  <c r="V11" i="19"/>
  <c r="L12" i="27" s="1"/>
  <c r="V8" i="19"/>
  <c r="L9" i="27" s="1"/>
  <c r="V14" i="19"/>
  <c r="L15" i="27" s="1"/>
  <c r="R23" i="19"/>
  <c r="R3" i="19"/>
  <c r="R14" i="17"/>
  <c r="R40" i="17"/>
  <c r="R6" i="15"/>
  <c r="R5" i="15"/>
  <c r="R7" i="15"/>
  <c r="R4" i="15"/>
  <c r="R9" i="15"/>
  <c r="R8" i="15"/>
  <c r="R12" i="15"/>
  <c r="R19" i="15"/>
  <c r="R14" i="15"/>
  <c r="R15" i="15"/>
  <c r="R16" i="15"/>
  <c r="R21" i="15"/>
  <c r="R17" i="15"/>
  <c r="V21" i="15" s="1"/>
  <c r="J22" i="27" s="1"/>
  <c r="R22" i="15"/>
  <c r="R13" i="15"/>
  <c r="R25" i="15"/>
  <c r="R24" i="15"/>
  <c r="V10" i="15" s="1"/>
  <c r="J11" i="27" s="1"/>
  <c r="V20" i="15"/>
  <c r="J21" i="27" s="1"/>
  <c r="R18" i="15"/>
  <c r="R23" i="15"/>
  <c r="R20" i="15"/>
  <c r="V7" i="15"/>
  <c r="J8" i="27" s="1"/>
  <c r="V8" i="15"/>
  <c r="J9" i="27" s="1"/>
  <c r="V13" i="15"/>
  <c r="J14" i="27" s="1"/>
  <c r="R34" i="15"/>
  <c r="R32" i="15"/>
  <c r="R35" i="15"/>
  <c r="R36" i="15"/>
  <c r="R3" i="15"/>
  <c r="R4" i="13"/>
  <c r="R5" i="13"/>
  <c r="R10" i="13"/>
  <c r="R6" i="13"/>
  <c r="R8" i="13"/>
  <c r="V7" i="13" s="1"/>
  <c r="I8" i="27" s="1"/>
  <c r="R7" i="13"/>
  <c r="V11" i="13" s="1"/>
  <c r="I12" i="27" s="1"/>
  <c r="R12" i="13"/>
  <c r="R13" i="13"/>
  <c r="R14" i="13"/>
  <c r="R11" i="13"/>
  <c r="R15" i="13"/>
  <c r="R18" i="13"/>
  <c r="R17" i="13"/>
  <c r="R16" i="13"/>
  <c r="R21" i="13"/>
  <c r="R24" i="13"/>
  <c r="R19" i="13"/>
  <c r="R22" i="13"/>
  <c r="R20" i="13"/>
  <c r="R9" i="13"/>
  <c r="V13" i="13"/>
  <c r="I14" i="27" s="1"/>
  <c r="R23" i="13"/>
  <c r="R25" i="13"/>
  <c r="R26" i="13"/>
  <c r="R3" i="13"/>
  <c r="R4" i="9"/>
  <c r="R10" i="9"/>
  <c r="R7" i="9"/>
  <c r="R6" i="9"/>
  <c r="R5" i="9"/>
  <c r="R8" i="9"/>
  <c r="V3" i="9" s="1"/>
  <c r="G4" i="27" s="1"/>
  <c r="R11" i="9"/>
  <c r="R3" i="9"/>
  <c r="R10" i="11"/>
  <c r="R12" i="11"/>
  <c r="R19" i="11"/>
  <c r="V16" i="11" s="1"/>
  <c r="H17" i="27" s="1"/>
  <c r="R3" i="11"/>
  <c r="R4" i="11"/>
  <c r="R8" i="11"/>
  <c r="R6" i="11"/>
  <c r="R5" i="11"/>
  <c r="R11" i="11"/>
  <c r="R20" i="11"/>
  <c r="V3" i="11" s="1"/>
  <c r="H4" i="27" s="1"/>
  <c r="K62" i="17"/>
  <c r="R13" i="11"/>
  <c r="R3" i="21"/>
  <c r="R4" i="21"/>
  <c r="V18" i="21"/>
  <c r="M19" i="27" s="1"/>
  <c r="R5" i="21"/>
  <c r="V14" i="21"/>
  <c r="M15" i="27" s="1"/>
  <c r="V11" i="21"/>
  <c r="M12" i="27" s="1"/>
  <c r="V15" i="21"/>
  <c r="M16" i="27" s="1"/>
  <c r="V22" i="21"/>
  <c r="M23" i="27" s="1"/>
  <c r="V13" i="21"/>
  <c r="M14" i="27" s="1"/>
  <c r="R6" i="21"/>
  <c r="R10" i="23"/>
  <c r="V21" i="23" s="1"/>
  <c r="N22" i="27" s="1"/>
  <c r="J65" i="23"/>
  <c r="J38" i="26"/>
  <c r="H38" i="26"/>
  <c r="I38" i="26"/>
  <c r="V22" i="26"/>
  <c r="P23" i="27" s="1"/>
  <c r="V14" i="26"/>
  <c r="P15" i="27" s="1"/>
  <c r="H65" i="23"/>
  <c r="I65" i="23"/>
  <c r="U10" i="5"/>
  <c r="E11" i="27" s="1"/>
  <c r="R46" i="19" l="1"/>
  <c r="V3" i="26"/>
  <c r="P4" i="27" s="1"/>
  <c r="R42" i="26"/>
  <c r="V18" i="15"/>
  <c r="J19" i="27" s="1"/>
  <c r="V22" i="15"/>
  <c r="J23" i="27" s="1"/>
  <c r="V22" i="19"/>
  <c r="L23" i="27" s="1"/>
  <c r="V15" i="15"/>
  <c r="J16" i="27" s="1"/>
  <c r="V4" i="15"/>
  <c r="J5" i="27" s="1"/>
  <c r="V7" i="11"/>
  <c r="H8" i="27" s="1"/>
  <c r="V8" i="21"/>
  <c r="M9" i="27" s="1"/>
  <c r="V6" i="21"/>
  <c r="M7" i="27" s="1"/>
  <c r="V10" i="21"/>
  <c r="M11" i="27" s="1"/>
  <c r="V17" i="19"/>
  <c r="L18" i="27" s="1"/>
  <c r="V6" i="15"/>
  <c r="J7" i="27" s="1"/>
  <c r="V17" i="15"/>
  <c r="J18" i="27" s="1"/>
  <c r="V14" i="15"/>
  <c r="J15" i="27" s="1"/>
  <c r="V22" i="13"/>
  <c r="I23" i="27" s="1"/>
  <c r="V10" i="13"/>
  <c r="I11" i="27" s="1"/>
  <c r="V15" i="13"/>
  <c r="I16" i="27" s="1"/>
  <c r="V6" i="13"/>
  <c r="I7" i="27" s="1"/>
  <c r="V21" i="13"/>
  <c r="I22" i="27" s="1"/>
  <c r="V17" i="13"/>
  <c r="I18" i="27" s="1"/>
  <c r="V15" i="11"/>
  <c r="H16" i="27" s="1"/>
  <c r="V13" i="11"/>
  <c r="H14" i="27" s="1"/>
  <c r="K65" i="23"/>
  <c r="Q7" i="25"/>
  <c r="P7" i="25" s="1"/>
  <c r="R7" i="25"/>
  <c r="R21" i="17"/>
  <c r="R17" i="17"/>
  <c r="R42" i="17"/>
  <c r="R26" i="9"/>
  <c r="V5" i="9"/>
  <c r="G6" i="27" s="1"/>
  <c r="R19" i="9"/>
  <c r="Q8" i="7"/>
  <c r="Q10" i="7"/>
  <c r="Q7" i="3"/>
  <c r="Q3" i="3"/>
  <c r="Q6" i="3"/>
  <c r="Q8" i="1"/>
  <c r="Q9" i="3"/>
  <c r="U15" i="5"/>
  <c r="E16" i="27" s="1"/>
  <c r="U21" i="5"/>
  <c r="E22" i="27" s="1"/>
  <c r="U14" i="5"/>
  <c r="E15" i="27" s="1"/>
  <c r="Q11" i="7"/>
  <c r="U13" i="7" s="1"/>
  <c r="F14" i="27" s="1"/>
  <c r="Q9" i="7"/>
  <c r="Q7" i="7"/>
  <c r="V6" i="11"/>
  <c r="H7" i="27" s="1"/>
  <c r="R17" i="11"/>
  <c r="V10" i="11" s="1"/>
  <c r="H11" i="27" s="1"/>
  <c r="R18" i="11"/>
  <c r="V22" i="11" s="1"/>
  <c r="H23" i="27" s="1"/>
  <c r="R14" i="11"/>
  <c r="V21" i="11"/>
  <c r="H22" i="27" s="1"/>
  <c r="R34" i="11"/>
  <c r="R35" i="11"/>
  <c r="R22" i="11"/>
  <c r="V4" i="11" s="1"/>
  <c r="H5" i="27" s="1"/>
  <c r="R4" i="17"/>
  <c r="R3" i="17"/>
  <c r="V13" i="17" s="1"/>
  <c r="K14" i="27" s="1"/>
  <c r="R8" i="17"/>
  <c r="R10" i="17"/>
  <c r="R13" i="17"/>
  <c r="R18" i="17"/>
  <c r="R28" i="17"/>
  <c r="R27" i="17"/>
  <c r="R19" i="17"/>
  <c r="R20" i="17"/>
  <c r="V4" i="17" s="1"/>
  <c r="K5" i="27" s="1"/>
  <c r="R41" i="17"/>
  <c r="R32" i="17"/>
  <c r="V6" i="17"/>
  <c r="K7" i="27" s="1"/>
  <c r="V8" i="17"/>
  <c r="K9" i="27" s="1"/>
  <c r="R5" i="17"/>
  <c r="R3" i="25"/>
  <c r="V10" i="25" s="1"/>
  <c r="O11" i="27" s="1"/>
  <c r="V14" i="23"/>
  <c r="N15" i="27" s="1"/>
  <c r="V17" i="25"/>
  <c r="O18" i="27" s="1"/>
  <c r="V20" i="26"/>
  <c r="P21" i="27" s="1"/>
  <c r="V15" i="26"/>
  <c r="P16" i="27" s="1"/>
  <c r="Q7" i="26"/>
  <c r="P7" i="26" s="1"/>
  <c r="Q9" i="26"/>
  <c r="P9" i="26" s="1"/>
  <c r="Q8" i="26"/>
  <c r="P8" i="26" s="1"/>
  <c r="Q14" i="26"/>
  <c r="P14" i="26" s="1"/>
  <c r="Q15" i="26"/>
  <c r="P15" i="26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G38" i="26"/>
  <c r="F38" i="26"/>
  <c r="F65" i="23"/>
  <c r="J44" i="19"/>
  <c r="K44" i="19"/>
  <c r="L44" i="19"/>
  <c r="M44" i="19"/>
  <c r="F44" i="19"/>
  <c r="V16" i="17" l="1"/>
  <c r="K17" i="27" s="1"/>
  <c r="U20" i="7"/>
  <c r="F21" i="27" s="1"/>
  <c r="V3" i="17"/>
  <c r="K4" i="27" s="1"/>
  <c r="V18" i="17"/>
  <c r="K19" i="27" s="1"/>
  <c r="V10" i="17"/>
  <c r="K11" i="27" s="1"/>
  <c r="R26" i="17"/>
  <c r="V7" i="17" s="1"/>
  <c r="K8" i="27" s="1"/>
  <c r="R9" i="17"/>
  <c r="V14" i="17" s="1"/>
  <c r="K15" i="27" s="1"/>
  <c r="V22" i="17"/>
  <c r="K23" i="27" s="1"/>
  <c r="R6" i="17"/>
  <c r="V11" i="17" s="1"/>
  <c r="K12" i="27" s="1"/>
  <c r="R15" i="17"/>
  <c r="V17" i="17" s="1"/>
  <c r="K18" i="27" s="1"/>
  <c r="R22" i="17"/>
  <c r="V20" i="17" s="1"/>
  <c r="K21" i="27" s="1"/>
  <c r="R23" i="17"/>
  <c r="V15" i="17" s="1"/>
  <c r="K16" i="27" s="1"/>
  <c r="I44" i="19"/>
  <c r="I62" i="17"/>
  <c r="H44" i="19"/>
  <c r="G44" i="19"/>
  <c r="G65" i="23"/>
  <c r="K40" i="25" l="1"/>
  <c r="B44" i="19"/>
  <c r="N58" i="13"/>
  <c r="N51" i="3"/>
  <c r="L51" i="3"/>
  <c r="J51" i="3"/>
  <c r="H51" i="3"/>
  <c r="G51" i="3"/>
  <c r="F51" i="3"/>
  <c r="N55" i="1"/>
  <c r="L55" i="1"/>
  <c r="H55" i="1"/>
  <c r="G55" i="1"/>
  <c r="F55" i="1"/>
  <c r="V11" i="23"/>
  <c r="N12" i="27" s="1"/>
  <c r="R5" i="23"/>
  <c r="V6" i="26"/>
  <c r="P7" i="27" s="1"/>
  <c r="V8" i="26"/>
  <c r="P9" i="27" s="1"/>
  <c r="R6" i="23"/>
  <c r="R11" i="23"/>
  <c r="R4" i="23"/>
  <c r="R7" i="23"/>
  <c r="R9" i="23"/>
  <c r="V6" i="23" s="1"/>
  <c r="N7" i="27" s="1"/>
  <c r="R3" i="23"/>
  <c r="R32" i="19"/>
  <c r="R34" i="19"/>
  <c r="R36" i="19"/>
  <c r="R35" i="19"/>
  <c r="R33" i="19"/>
  <c r="Q31" i="19"/>
  <c r="P31" i="19" s="1"/>
  <c r="Q12" i="19"/>
  <c r="Q11" i="23"/>
  <c r="P11" i="23" s="1"/>
  <c r="Q27" i="23"/>
  <c r="P27" i="23" s="1"/>
  <c r="Q21" i="23"/>
  <c r="P21" i="23" s="1"/>
  <c r="Q12" i="23"/>
  <c r="P12" i="23" s="1"/>
  <c r="Q14" i="23"/>
  <c r="P14" i="23" s="1"/>
  <c r="Q5" i="23"/>
  <c r="P5" i="23" s="1"/>
  <c r="Q9" i="23"/>
  <c r="P9" i="23" s="1"/>
  <c r="Q18" i="23"/>
  <c r="P18" i="23" s="1"/>
  <c r="Q7" i="23"/>
  <c r="P7" i="23" s="1"/>
  <c r="Q40" i="19"/>
  <c r="P40" i="19" s="1"/>
  <c r="Q10" i="19"/>
  <c r="P10" i="19" s="1"/>
  <c r="Q16" i="19"/>
  <c r="P16" i="19" s="1"/>
  <c r="V8" i="23" l="1"/>
  <c r="N9" i="27" s="1"/>
  <c r="R67" i="23"/>
  <c r="V22" i="23"/>
  <c r="N23" i="27" s="1"/>
  <c r="V17" i="23"/>
  <c r="N18" i="27" s="1"/>
  <c r="V15" i="23"/>
  <c r="N16" i="27" s="1"/>
  <c r="P12" i="19"/>
  <c r="R31" i="19"/>
  <c r="Q11" i="19"/>
  <c r="P11" i="19" s="1"/>
  <c r="Q3" i="19"/>
  <c r="Q29" i="19"/>
  <c r="P29" i="19" s="1"/>
  <c r="Q26" i="19"/>
  <c r="P26" i="19" s="1"/>
  <c r="Q4" i="19"/>
  <c r="Q24" i="19"/>
  <c r="P24" i="19" s="1"/>
  <c r="Q23" i="19"/>
  <c r="P23" i="19" s="1"/>
  <c r="Q9" i="19"/>
  <c r="P9" i="19" s="1"/>
  <c r="Q18" i="19"/>
  <c r="P18" i="19" s="1"/>
  <c r="Q28" i="19"/>
  <c r="P28" i="19" s="1"/>
  <c r="P3" i="19" l="1"/>
  <c r="P4" i="19"/>
  <c r="M62" i="17"/>
  <c r="N59" i="15"/>
  <c r="N61" i="11"/>
  <c r="N78" i="9"/>
  <c r="N51" i="7"/>
  <c r="Q30" i="5"/>
  <c r="Q31" i="5"/>
  <c r="N57" i="5"/>
  <c r="U40" i="3"/>
  <c r="J40" i="25"/>
  <c r="Q31" i="21"/>
  <c r="P31" i="21" s="1"/>
  <c r="Q38" i="21"/>
  <c r="P38" i="21" s="1"/>
  <c r="Q33" i="21"/>
  <c r="P33" i="21" s="1"/>
  <c r="Q16" i="21"/>
  <c r="P16" i="21" s="1"/>
  <c r="Q39" i="21"/>
  <c r="P39" i="21" s="1"/>
  <c r="Q43" i="21"/>
  <c r="P43" i="21" s="1"/>
  <c r="Q44" i="21"/>
  <c r="Q45" i="21"/>
  <c r="L59" i="15"/>
  <c r="M51" i="3"/>
  <c r="R44" i="13"/>
  <c r="R45" i="13"/>
  <c r="L58" i="13"/>
  <c r="L61" i="11"/>
  <c r="R37" i="9"/>
  <c r="L78" i="9"/>
  <c r="L51" i="7"/>
  <c r="Q29" i="5"/>
  <c r="L57" i="5"/>
  <c r="J58" i="13"/>
  <c r="R42" i="13"/>
  <c r="Q28" i="5"/>
  <c r="Q49" i="17"/>
  <c r="P49" i="17" s="1"/>
  <c r="J62" i="17"/>
  <c r="I40" i="25"/>
  <c r="Q35" i="21"/>
  <c r="P35" i="21" s="1"/>
  <c r="J59" i="15"/>
  <c r="J61" i="11"/>
  <c r="J78" i="9"/>
  <c r="J51" i="7"/>
  <c r="H51" i="7"/>
  <c r="G51" i="7"/>
  <c r="F51" i="7"/>
  <c r="J57" i="5"/>
  <c r="I57" i="5"/>
  <c r="H57" i="5"/>
  <c r="G57" i="5"/>
  <c r="F57" i="5"/>
  <c r="G40" i="25"/>
  <c r="F40" i="25"/>
  <c r="Q19" i="21"/>
  <c r="P19" i="21" s="1"/>
  <c r="Q9" i="21"/>
  <c r="P9" i="21" s="1"/>
  <c r="Q26" i="21"/>
  <c r="P26" i="21" s="1"/>
  <c r="Q3" i="21"/>
  <c r="P3" i="21" s="1"/>
  <c r="Q28" i="21"/>
  <c r="P28" i="21" s="1"/>
  <c r="Q30" i="21"/>
  <c r="P30" i="21" s="1"/>
  <c r="Q22" i="21"/>
  <c r="P22" i="21" s="1"/>
  <c r="Q13" i="21"/>
  <c r="H62" i="17"/>
  <c r="G62" i="17"/>
  <c r="F62" i="17"/>
  <c r="C62" i="17"/>
  <c r="H59" i="15"/>
  <c r="F59" i="15"/>
  <c r="H58" i="13"/>
  <c r="G58" i="13"/>
  <c r="F58" i="13"/>
  <c r="F61" i="11"/>
  <c r="G61" i="11"/>
  <c r="F78" i="9"/>
  <c r="G78" i="9"/>
  <c r="H78" i="9"/>
  <c r="I51" i="3"/>
  <c r="V17" i="21"/>
  <c r="M18" i="27" s="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Q24" i="21"/>
  <c r="P24" i="21" s="1"/>
  <c r="Q11" i="21"/>
  <c r="Q12" i="21"/>
  <c r="P12" i="21" s="1"/>
  <c r="Q7" i="21"/>
  <c r="Q32" i="21"/>
  <c r="P32" i="21" s="1"/>
  <c r="Q18" i="21"/>
  <c r="P18" i="21" s="1"/>
  <c r="Q46" i="21"/>
  <c r="P46" i="21" s="1"/>
  <c r="Q47" i="21"/>
  <c r="P47" i="21" s="1"/>
  <c r="Q48" i="21"/>
  <c r="P48" i="21" s="1"/>
  <c r="Q49" i="21"/>
  <c r="Q50" i="21"/>
  <c r="P50" i="21" s="1"/>
  <c r="Q51" i="21"/>
  <c r="P51" i="21" s="1"/>
  <c r="Q52" i="21"/>
  <c r="P52" i="21" s="1"/>
  <c r="Q53" i="21"/>
  <c r="P53" i="21" s="1"/>
  <c r="Q54" i="21"/>
  <c r="P54" i="21" s="1"/>
  <c r="Q55" i="21"/>
  <c r="P55" i="21" s="1"/>
  <c r="Q56" i="21"/>
  <c r="P56" i="21" s="1"/>
  <c r="Q57" i="21"/>
  <c r="P57" i="21" s="1"/>
  <c r="Q58" i="21"/>
  <c r="P58" i="21" s="1"/>
  <c r="Q59" i="21"/>
  <c r="P59" i="21" s="1"/>
  <c r="Q60" i="21"/>
  <c r="P60" i="21" s="1"/>
  <c r="Q61" i="21"/>
  <c r="P61" i="21" s="1"/>
  <c r="Q62" i="21"/>
  <c r="P62" i="21" s="1"/>
  <c r="P49" i="21"/>
  <c r="Q36" i="19"/>
  <c r="P36" i="19" s="1"/>
  <c r="Q14" i="19"/>
  <c r="P14" i="19" s="1"/>
  <c r="P7" i="21" l="1"/>
  <c r="P44" i="21"/>
  <c r="P13" i="21"/>
  <c r="P11" i="21"/>
  <c r="P45" i="21"/>
  <c r="K51" i="3"/>
  <c r="I55" i="1"/>
  <c r="J55" i="1"/>
  <c r="M55" i="1"/>
  <c r="K55" i="1"/>
  <c r="L62" i="17"/>
  <c r="M59" i="15"/>
  <c r="M58" i="13"/>
  <c r="M61" i="11"/>
  <c r="M78" i="9"/>
  <c r="M51" i="7"/>
  <c r="Q8" i="21"/>
  <c r="P8" i="21" s="1"/>
  <c r="Q27" i="21"/>
  <c r="P27" i="21" s="1"/>
  <c r="Q17" i="21"/>
  <c r="P17" i="21" s="1"/>
  <c r="M57" i="5"/>
  <c r="Q27" i="5"/>
  <c r="K57" i="5"/>
  <c r="K59" i="15"/>
  <c r="K61" i="11"/>
  <c r="K51" i="7"/>
  <c r="K58" i="13"/>
  <c r="K78" i="9"/>
  <c r="Q4" i="21"/>
  <c r="P4" i="21" s="1"/>
  <c r="Q23" i="21"/>
  <c r="P23" i="21" s="1"/>
  <c r="Q10" i="21"/>
  <c r="P10" i="21" s="1"/>
  <c r="Q15" i="21"/>
  <c r="P15" i="21" s="1"/>
  <c r="Q37" i="21"/>
  <c r="P37" i="21" s="1"/>
  <c r="Q42" i="21"/>
  <c r="P42" i="21" s="1"/>
  <c r="H40" i="25"/>
  <c r="I51" i="7"/>
  <c r="I61" i="11"/>
  <c r="I78" i="9"/>
  <c r="I59" i="15"/>
  <c r="G59" i="15"/>
  <c r="Q5" i="21"/>
  <c r="P5" i="21" s="1"/>
  <c r="Q36" i="21"/>
  <c r="P36" i="21" s="1"/>
  <c r="Q25" i="21"/>
  <c r="P25" i="21" s="1"/>
  <c r="Q34" i="21"/>
  <c r="P34" i="21" s="1"/>
  <c r="Q6" i="21"/>
  <c r="P6" i="21" s="1"/>
  <c r="Q21" i="21"/>
  <c r="P21" i="21" s="1"/>
  <c r="Q41" i="21"/>
  <c r="P41" i="21" s="1"/>
  <c r="Q40" i="21"/>
  <c r="P40" i="21" s="1"/>
  <c r="Q29" i="21"/>
  <c r="P29" i="21" s="1"/>
  <c r="Q14" i="21"/>
  <c r="P14" i="21" s="1"/>
  <c r="Q10" i="26" l="1"/>
  <c r="P10" i="26" s="1"/>
  <c r="Q13" i="26"/>
  <c r="P13" i="26" s="1"/>
  <c r="Q5" i="26"/>
  <c r="P5" i="26" s="1"/>
  <c r="Q11" i="26"/>
  <c r="P11" i="26" s="1"/>
  <c r="Q6" i="26"/>
  <c r="P6" i="26" s="1"/>
  <c r="Q12" i="26"/>
  <c r="P12" i="26" s="1"/>
  <c r="Q4" i="26"/>
  <c r="P4" i="26" s="1"/>
  <c r="Q3" i="26"/>
  <c r="P3" i="26" s="1"/>
  <c r="R39" i="25"/>
  <c r="Q39" i="25"/>
  <c r="P39" i="25" s="1"/>
  <c r="R38" i="25"/>
  <c r="Q38" i="25"/>
  <c r="P38" i="25" s="1"/>
  <c r="R37" i="25"/>
  <c r="Q37" i="25"/>
  <c r="P37" i="25" s="1"/>
  <c r="R36" i="25"/>
  <c r="Q36" i="25"/>
  <c r="P36" i="25" s="1"/>
  <c r="Q29" i="25"/>
  <c r="P29" i="25" s="1"/>
  <c r="R35" i="25"/>
  <c r="Q35" i="25"/>
  <c r="Q12" i="25"/>
  <c r="P12" i="25" s="1"/>
  <c r="Q16" i="25"/>
  <c r="P16" i="25" s="1"/>
  <c r="Q23" i="25"/>
  <c r="P23" i="25" s="1"/>
  <c r="R32" i="25"/>
  <c r="Q32" i="25"/>
  <c r="R34" i="25"/>
  <c r="Q34" i="25"/>
  <c r="Q11" i="25"/>
  <c r="P11" i="25" s="1"/>
  <c r="Q10" i="25"/>
  <c r="P10" i="25" s="1"/>
  <c r="Q3" i="25"/>
  <c r="P3" i="25" s="1"/>
  <c r="Q19" i="25"/>
  <c r="P19" i="25" s="1"/>
  <c r="Q26" i="25"/>
  <c r="P26" i="25" s="1"/>
  <c r="Q28" i="25"/>
  <c r="P28" i="25" s="1"/>
  <c r="Q9" i="25"/>
  <c r="P9" i="25" s="1"/>
  <c r="Q24" i="25"/>
  <c r="P24" i="25" s="1"/>
  <c r="R30" i="25"/>
  <c r="Q30" i="25"/>
  <c r="Q25" i="25"/>
  <c r="P25" i="25" s="1"/>
  <c r="R31" i="25"/>
  <c r="Q31" i="25"/>
  <c r="R20" i="25"/>
  <c r="V8" i="25" s="1"/>
  <c r="O9" i="27" s="1"/>
  <c r="Q20" i="25"/>
  <c r="R6" i="25"/>
  <c r="Q6" i="25"/>
  <c r="P6" i="25" s="1"/>
  <c r="R33" i="25"/>
  <c r="Q33" i="25"/>
  <c r="Q14" i="25"/>
  <c r="P14" i="25" s="1"/>
  <c r="Q17" i="25"/>
  <c r="P17" i="25" s="1"/>
  <c r="R5" i="25"/>
  <c r="Q5" i="25"/>
  <c r="P5" i="25" s="1"/>
  <c r="Q21" i="25"/>
  <c r="P21" i="25" s="1"/>
  <c r="Q15" i="25"/>
  <c r="P15" i="25" s="1"/>
  <c r="Q22" i="25"/>
  <c r="P22" i="25" s="1"/>
  <c r="Q27" i="25"/>
  <c r="P27" i="25" s="1"/>
  <c r="V18" i="25"/>
  <c r="O19" i="27" s="1"/>
  <c r="Q8" i="25"/>
  <c r="P8" i="25" s="1"/>
  <c r="R13" i="25"/>
  <c r="V22" i="25" s="1"/>
  <c r="O23" i="27" s="1"/>
  <c r="Q13" i="25"/>
  <c r="R4" i="25"/>
  <c r="V14" i="25" s="1"/>
  <c r="O15" i="27" s="1"/>
  <c r="Q4" i="25"/>
  <c r="P4" i="25" s="1"/>
  <c r="Q18" i="25"/>
  <c r="P18" i="25" s="1"/>
  <c r="Q3" i="23"/>
  <c r="P3" i="23" s="1"/>
  <c r="Q4" i="23"/>
  <c r="P4" i="23" s="1"/>
  <c r="Q20" i="23"/>
  <c r="P20" i="23" s="1"/>
  <c r="Q6" i="23"/>
  <c r="P6" i="23" s="1"/>
  <c r="Q17" i="23"/>
  <c r="P17" i="23" s="1"/>
  <c r="Q8" i="23"/>
  <c r="P8" i="23" s="1"/>
  <c r="Q26" i="23"/>
  <c r="P26" i="23" s="1"/>
  <c r="Q16" i="23"/>
  <c r="P16" i="23" s="1"/>
  <c r="Q19" i="23"/>
  <c r="P19" i="23" s="1"/>
  <c r="Q10" i="23"/>
  <c r="P10" i="23" s="1"/>
  <c r="Q24" i="23"/>
  <c r="P24" i="23" s="1"/>
  <c r="Q20" i="21"/>
  <c r="P20" i="21" s="1"/>
  <c r="Q37" i="19"/>
  <c r="P37" i="19" s="1"/>
  <c r="Q19" i="19"/>
  <c r="P19" i="19" s="1"/>
  <c r="Q15" i="19"/>
  <c r="P15" i="19" s="1"/>
  <c r="Q35" i="19"/>
  <c r="P35" i="19" s="1"/>
  <c r="Q8" i="19"/>
  <c r="Q21" i="19"/>
  <c r="P21" i="19" s="1"/>
  <c r="Q13" i="19"/>
  <c r="P13" i="19" s="1"/>
  <c r="Q5" i="19"/>
  <c r="Q7" i="19"/>
  <c r="P7" i="19" s="1"/>
  <c r="Q27" i="19"/>
  <c r="P27" i="19" s="1"/>
  <c r="Q32" i="19"/>
  <c r="P32" i="19" s="1"/>
  <c r="Q41" i="19"/>
  <c r="P41" i="19" s="1"/>
  <c r="Q34" i="19"/>
  <c r="P34" i="19" s="1"/>
  <c r="Q38" i="19"/>
  <c r="P38" i="19" s="1"/>
  <c r="Q33" i="19"/>
  <c r="P33" i="19" s="1"/>
  <c r="Q25" i="19"/>
  <c r="P25" i="19" s="1"/>
  <c r="Q20" i="19"/>
  <c r="P20" i="19" s="1"/>
  <c r="Q22" i="19"/>
  <c r="P22" i="19" s="1"/>
  <c r="Q17" i="19"/>
  <c r="P17" i="19" s="1"/>
  <c r="Q30" i="19"/>
  <c r="P30" i="19" s="1"/>
  <c r="Q6" i="19"/>
  <c r="Q39" i="19"/>
  <c r="P39" i="19" s="1"/>
  <c r="Q7" i="17"/>
  <c r="P7" i="17" s="1"/>
  <c r="R58" i="17"/>
  <c r="Q58" i="17"/>
  <c r="P58" i="17" s="1"/>
  <c r="R57" i="17"/>
  <c r="Q57" i="17"/>
  <c r="P57" i="17" s="1"/>
  <c r="R60" i="17"/>
  <c r="Q60" i="17"/>
  <c r="P60" i="17" s="1"/>
  <c r="Q28" i="17"/>
  <c r="P28" i="17" s="1"/>
  <c r="Q40" i="17"/>
  <c r="P40" i="17" s="1"/>
  <c r="Q33" i="17"/>
  <c r="P33" i="17" s="1"/>
  <c r="Q50" i="17"/>
  <c r="P50" i="17" s="1"/>
  <c r="Q13" i="17"/>
  <c r="Q15" i="17"/>
  <c r="P15" i="17" s="1"/>
  <c r="Q4" i="17"/>
  <c r="Q32" i="17"/>
  <c r="Q20" i="17"/>
  <c r="R61" i="17"/>
  <c r="Q61" i="17"/>
  <c r="P61" i="17" s="1"/>
  <c r="Q46" i="17"/>
  <c r="P46" i="17" s="1"/>
  <c r="Q34" i="17"/>
  <c r="P34" i="17" s="1"/>
  <c r="R59" i="17"/>
  <c r="Q59" i="17"/>
  <c r="P59" i="17" s="1"/>
  <c r="Q44" i="17"/>
  <c r="P44" i="17" s="1"/>
  <c r="R55" i="17"/>
  <c r="Q55" i="17"/>
  <c r="P55" i="17" s="1"/>
  <c r="Q41" i="17"/>
  <c r="P41" i="17" s="1"/>
  <c r="Q47" i="17"/>
  <c r="P47" i="17" s="1"/>
  <c r="R53" i="17"/>
  <c r="Q53" i="17"/>
  <c r="P53" i="17" s="1"/>
  <c r="Q24" i="17"/>
  <c r="P24" i="17" s="1"/>
  <c r="Q45" i="17"/>
  <c r="P45" i="17" s="1"/>
  <c r="Q48" i="17"/>
  <c r="P48" i="17" s="1"/>
  <c r="Q14" i="17"/>
  <c r="Q51" i="17"/>
  <c r="P51" i="17" s="1"/>
  <c r="Q19" i="17"/>
  <c r="P19" i="17" s="1"/>
  <c r="Q22" i="17"/>
  <c r="P22" i="17" s="1"/>
  <c r="Q43" i="17"/>
  <c r="P43" i="17" s="1"/>
  <c r="Q12" i="17"/>
  <c r="P12" i="17" s="1"/>
  <c r="Q30" i="17"/>
  <c r="P30" i="17" s="1"/>
  <c r="Q35" i="17"/>
  <c r="P35" i="17" s="1"/>
  <c r="Q31" i="17"/>
  <c r="P31" i="17" s="1"/>
  <c r="R56" i="17"/>
  <c r="Q56" i="17"/>
  <c r="P56" i="17" s="1"/>
  <c r="Q42" i="17"/>
  <c r="P42" i="17" s="1"/>
  <c r="Q6" i="17"/>
  <c r="Q25" i="17"/>
  <c r="P25" i="17" s="1"/>
  <c r="Q37" i="17"/>
  <c r="P37" i="17" s="1"/>
  <c r="Q16" i="17"/>
  <c r="P16" i="17" s="1"/>
  <c r="Q27" i="17"/>
  <c r="P27" i="17" s="1"/>
  <c r="Q18" i="17"/>
  <c r="P18" i="17" s="1"/>
  <c r="Q21" i="17"/>
  <c r="Q23" i="17"/>
  <c r="Q17" i="17"/>
  <c r="P17" i="17" s="1"/>
  <c r="Q52" i="17"/>
  <c r="P52" i="17" s="1"/>
  <c r="Q8" i="17"/>
  <c r="P8" i="17" s="1"/>
  <c r="Q3" i="17"/>
  <c r="Q39" i="17"/>
  <c r="P39" i="17" s="1"/>
  <c r="Q26" i="17"/>
  <c r="Q10" i="17"/>
  <c r="Q5" i="17"/>
  <c r="Q9" i="17"/>
  <c r="Q38" i="17"/>
  <c r="P38" i="17" s="1"/>
  <c r="Q11" i="17"/>
  <c r="P11" i="17" s="1"/>
  <c r="R54" i="17"/>
  <c r="Q54" i="17"/>
  <c r="P54" i="17" s="1"/>
  <c r="Q36" i="17"/>
  <c r="P36" i="17" s="1"/>
  <c r="Q29" i="17"/>
  <c r="P29" i="17" s="1"/>
  <c r="R58" i="15"/>
  <c r="Q58" i="15"/>
  <c r="P58" i="15" s="1"/>
  <c r="R57" i="15"/>
  <c r="Q57" i="15"/>
  <c r="P57" i="15" s="1"/>
  <c r="R56" i="15"/>
  <c r="Q56" i="15"/>
  <c r="B56" i="15" s="1"/>
  <c r="R55" i="15"/>
  <c r="Q55" i="15"/>
  <c r="P55" i="15" s="1"/>
  <c r="R54" i="15"/>
  <c r="Q54" i="15"/>
  <c r="B54" i="15" s="1"/>
  <c r="R53" i="15"/>
  <c r="Q53" i="15"/>
  <c r="P53" i="15" s="1"/>
  <c r="R52" i="15"/>
  <c r="Q52" i="15"/>
  <c r="B52" i="15" s="1"/>
  <c r="R51" i="15"/>
  <c r="Q51" i="15"/>
  <c r="P51" i="15" s="1"/>
  <c r="R50" i="15"/>
  <c r="Q50" i="15"/>
  <c r="P50" i="15" s="1"/>
  <c r="R49" i="15"/>
  <c r="Q49" i="15"/>
  <c r="P49" i="15" s="1"/>
  <c r="Q14" i="15"/>
  <c r="P14" i="15" s="1"/>
  <c r="Q7" i="15"/>
  <c r="R47" i="15"/>
  <c r="Q47" i="15"/>
  <c r="B47" i="15" s="1"/>
  <c r="Q12" i="15"/>
  <c r="Q24" i="15"/>
  <c r="Q4" i="15"/>
  <c r="P4" i="15" s="1"/>
  <c r="R39" i="15"/>
  <c r="Q39" i="15"/>
  <c r="B39" i="15" s="1"/>
  <c r="Q11" i="15"/>
  <c r="R41" i="15"/>
  <c r="Q41" i="15"/>
  <c r="Q22" i="15"/>
  <c r="P22" i="15" s="1"/>
  <c r="R46" i="15"/>
  <c r="Q46" i="15"/>
  <c r="B46" i="15" s="1"/>
  <c r="Q37" i="15"/>
  <c r="R40" i="15"/>
  <c r="Q40" i="15"/>
  <c r="B40" i="15" s="1"/>
  <c r="R43" i="15"/>
  <c r="Q43" i="15"/>
  <c r="R42" i="15"/>
  <c r="Q42" i="15"/>
  <c r="B42" i="15" s="1"/>
  <c r="Q18" i="15"/>
  <c r="P18" i="15" s="1"/>
  <c r="Q21" i="15"/>
  <c r="P21" i="15" s="1"/>
  <c r="Q10" i="15"/>
  <c r="P10" i="15" s="1"/>
  <c r="Q17" i="15"/>
  <c r="Q36" i="15"/>
  <c r="P36" i="15" s="1"/>
  <c r="Q33" i="15"/>
  <c r="P33" i="15" s="1"/>
  <c r="R44" i="15"/>
  <c r="Q44" i="15"/>
  <c r="B44" i="15" s="1"/>
  <c r="Q32" i="15"/>
  <c r="P32" i="15" s="1"/>
  <c r="Q38" i="15"/>
  <c r="P38" i="15" s="1"/>
  <c r="R48" i="15"/>
  <c r="Q48" i="15"/>
  <c r="Q20" i="15"/>
  <c r="P20" i="15" s="1"/>
  <c r="R45" i="15"/>
  <c r="Q45" i="15"/>
  <c r="Q28" i="15"/>
  <c r="Q5" i="15"/>
  <c r="P5" i="15" s="1"/>
  <c r="Q3" i="15"/>
  <c r="Q25" i="15"/>
  <c r="P25" i="15" s="1"/>
  <c r="Q19" i="15"/>
  <c r="Q31" i="15"/>
  <c r="Q9" i="15"/>
  <c r="Q8" i="15"/>
  <c r="P8" i="15" s="1"/>
  <c r="Q13" i="15"/>
  <c r="P13" i="15" s="1"/>
  <c r="Q6" i="15"/>
  <c r="Q35" i="15"/>
  <c r="P35" i="15" s="1"/>
  <c r="Q27" i="15"/>
  <c r="Q34" i="15"/>
  <c r="P34" i="15" s="1"/>
  <c r="Q23" i="15"/>
  <c r="P23" i="15" s="1"/>
  <c r="Q15" i="15"/>
  <c r="P15" i="15" s="1"/>
  <c r="Q16" i="15"/>
  <c r="Q29" i="15"/>
  <c r="Q30" i="15"/>
  <c r="Q26" i="15"/>
  <c r="R57" i="13"/>
  <c r="Q57" i="13"/>
  <c r="P57" i="13" s="1"/>
  <c r="R56" i="13"/>
  <c r="Q56" i="13"/>
  <c r="P56" i="13" s="1"/>
  <c r="R55" i="13"/>
  <c r="Q55" i="13"/>
  <c r="P55" i="13" s="1"/>
  <c r="R54" i="13"/>
  <c r="Q54" i="13"/>
  <c r="B54" i="13" s="1"/>
  <c r="R53" i="13"/>
  <c r="Q53" i="13"/>
  <c r="B53" i="13" s="1"/>
  <c r="R52" i="13"/>
  <c r="Q52" i="13"/>
  <c r="P52" i="13" s="1"/>
  <c r="R51" i="13"/>
  <c r="Q51" i="13"/>
  <c r="P51" i="13" s="1"/>
  <c r="R39" i="13"/>
  <c r="Q20" i="13"/>
  <c r="P20" i="13" s="1"/>
  <c r="Q42" i="13"/>
  <c r="Q40" i="13"/>
  <c r="Q22" i="13"/>
  <c r="P22" i="13" s="1"/>
  <c r="Q38" i="13"/>
  <c r="Q26" i="13"/>
  <c r="P26" i="13" s="1"/>
  <c r="R49" i="13"/>
  <c r="Q49" i="13"/>
  <c r="B49" i="13" s="1"/>
  <c r="Q8" i="13"/>
  <c r="Q34" i="13"/>
  <c r="Q31" i="13"/>
  <c r="R43" i="13"/>
  <c r="Q43" i="13"/>
  <c r="Q13" i="13"/>
  <c r="Q44" i="13"/>
  <c r="Q48" i="13"/>
  <c r="Q47" i="13"/>
  <c r="Q12" i="13"/>
  <c r="P12" i="13" s="1"/>
  <c r="Q21" i="13"/>
  <c r="Q45" i="13"/>
  <c r="Q5" i="13"/>
  <c r="Q24" i="13"/>
  <c r="P24" i="13" s="1"/>
  <c r="R40" i="13"/>
  <c r="Q36" i="13"/>
  <c r="Q46" i="13"/>
  <c r="Q23" i="13"/>
  <c r="P23" i="13" s="1"/>
  <c r="Q3" i="13"/>
  <c r="V18" i="13"/>
  <c r="I19" i="27" s="1"/>
  <c r="Q25" i="13"/>
  <c r="P25" i="13" s="1"/>
  <c r="Q9" i="13"/>
  <c r="P9" i="13" s="1"/>
  <c r="R50" i="13"/>
  <c r="Q50" i="13"/>
  <c r="R41" i="13"/>
  <c r="Q41" i="13"/>
  <c r="Q16" i="13"/>
  <c r="P16" i="13" s="1"/>
  <c r="Q35" i="13"/>
  <c r="Q37" i="13"/>
  <c r="Q18" i="13"/>
  <c r="P18" i="13" s="1"/>
  <c r="Q39" i="13"/>
  <c r="Q6" i="13"/>
  <c r="Q19" i="13"/>
  <c r="P19" i="13" s="1"/>
  <c r="Q29" i="13"/>
  <c r="Q30" i="13"/>
  <c r="Q14" i="13"/>
  <c r="P14" i="13" s="1"/>
  <c r="Q28" i="13"/>
  <c r="P28" i="13" s="1"/>
  <c r="Q15" i="13"/>
  <c r="P15" i="13" s="1"/>
  <c r="Q32" i="13"/>
  <c r="P32" i="13" s="1"/>
  <c r="Q33" i="13"/>
  <c r="Q27" i="13"/>
  <c r="P27" i="13" s="1"/>
  <c r="Q10" i="13"/>
  <c r="P10" i="13" s="1"/>
  <c r="Q7" i="13"/>
  <c r="Q17" i="13"/>
  <c r="P17" i="13" s="1"/>
  <c r="Q11" i="13"/>
  <c r="Q4" i="13"/>
  <c r="R60" i="11"/>
  <c r="Q60" i="11"/>
  <c r="P60" i="11" s="1"/>
  <c r="R59" i="11"/>
  <c r="Q59" i="11"/>
  <c r="P59" i="11" s="1"/>
  <c r="R58" i="11"/>
  <c r="Q58" i="11"/>
  <c r="P58" i="11" s="1"/>
  <c r="R57" i="11"/>
  <c r="Q57" i="11"/>
  <c r="B57" i="11" s="1"/>
  <c r="R56" i="11"/>
  <c r="Q56" i="11"/>
  <c r="P56" i="11" s="1"/>
  <c r="R55" i="11"/>
  <c r="Q55" i="11"/>
  <c r="P55" i="11" s="1"/>
  <c r="R54" i="11"/>
  <c r="Q54" i="11"/>
  <c r="P54" i="11" s="1"/>
  <c r="R53" i="11"/>
  <c r="Q53" i="11"/>
  <c r="B53" i="11" s="1"/>
  <c r="R52" i="11"/>
  <c r="Q52" i="11"/>
  <c r="P52" i="11" s="1"/>
  <c r="R51" i="11"/>
  <c r="Q51" i="11"/>
  <c r="P51" i="11" s="1"/>
  <c r="R49" i="11"/>
  <c r="Q49" i="11"/>
  <c r="P49" i="11" s="1"/>
  <c r="R44" i="11"/>
  <c r="Q44" i="11"/>
  <c r="P44" i="11" s="1"/>
  <c r="R45" i="11"/>
  <c r="Q45" i="11"/>
  <c r="P45" i="11" s="1"/>
  <c r="R47" i="11"/>
  <c r="Q47" i="11"/>
  <c r="P47" i="11" s="1"/>
  <c r="Q11" i="11"/>
  <c r="P11" i="11" s="1"/>
  <c r="Q36" i="11"/>
  <c r="B36" i="11" s="1"/>
  <c r="Q6" i="11"/>
  <c r="R33" i="11"/>
  <c r="Q33" i="11"/>
  <c r="Q23" i="11"/>
  <c r="P23" i="11" s="1"/>
  <c r="Q40" i="11"/>
  <c r="B40" i="11" s="1"/>
  <c r="R43" i="11"/>
  <c r="Q43" i="11"/>
  <c r="P43" i="11" s="1"/>
  <c r="V14" i="11"/>
  <c r="H15" i="27" s="1"/>
  <c r="Q32" i="11"/>
  <c r="Q35" i="11"/>
  <c r="Q31" i="11"/>
  <c r="P31" i="11" s="1"/>
  <c r="R46" i="11"/>
  <c r="Q46" i="11"/>
  <c r="P46" i="11" s="1"/>
  <c r="Q14" i="11"/>
  <c r="Q27" i="11"/>
  <c r="P27" i="11" s="1"/>
  <c r="Q30" i="11"/>
  <c r="Q7" i="11"/>
  <c r="P7" i="11" s="1"/>
  <c r="Q9" i="11"/>
  <c r="R48" i="11"/>
  <c r="Q48" i="11"/>
  <c r="P48" i="11" s="1"/>
  <c r="Q28" i="11"/>
  <c r="Q5" i="11"/>
  <c r="Q34" i="11"/>
  <c r="Q10" i="11"/>
  <c r="P10" i="11" s="1"/>
  <c r="Q13" i="11"/>
  <c r="P13" i="11" s="1"/>
  <c r="R41" i="11"/>
  <c r="Q41" i="11"/>
  <c r="Q21" i="11"/>
  <c r="P21" i="11" s="1"/>
  <c r="Q20" i="11"/>
  <c r="Q39" i="11"/>
  <c r="R42" i="11"/>
  <c r="Q42" i="11"/>
  <c r="R38" i="11"/>
  <c r="Q38" i="11"/>
  <c r="R24" i="11"/>
  <c r="V17" i="11" s="1"/>
  <c r="H18" i="27" s="1"/>
  <c r="Q24" i="11"/>
  <c r="P24" i="11" s="1"/>
  <c r="Q19" i="11"/>
  <c r="Q26" i="11"/>
  <c r="P3" i="11"/>
  <c r="Q15" i="11"/>
  <c r="P15" i="11" s="1"/>
  <c r="R50" i="11"/>
  <c r="Q50" i="11"/>
  <c r="B50" i="11" s="1"/>
  <c r="Q16" i="11"/>
  <c r="P16" i="11" s="1"/>
  <c r="R25" i="11"/>
  <c r="V11" i="11" s="1"/>
  <c r="H12" i="27" s="1"/>
  <c r="Q25" i="11"/>
  <c r="P25" i="11" s="1"/>
  <c r="Q22" i="11"/>
  <c r="Q12" i="11"/>
  <c r="P12" i="11" s="1"/>
  <c r="Q37" i="11"/>
  <c r="Q8" i="11"/>
  <c r="Q29" i="11"/>
  <c r="P29" i="11" s="1"/>
  <c r="Q4" i="11"/>
  <c r="Q18" i="11"/>
  <c r="P18" i="11" s="1"/>
  <c r="Q17" i="11"/>
  <c r="R77" i="9"/>
  <c r="Q77" i="9"/>
  <c r="P77" i="9" s="1"/>
  <c r="R76" i="9"/>
  <c r="Q76" i="9"/>
  <c r="P76" i="9" s="1"/>
  <c r="R75" i="9"/>
  <c r="Q75" i="9"/>
  <c r="P75" i="9" s="1"/>
  <c r="R74" i="9"/>
  <c r="Q74" i="9"/>
  <c r="P74" i="9" s="1"/>
  <c r="R73" i="9"/>
  <c r="Q73" i="9"/>
  <c r="P73" i="9" s="1"/>
  <c r="R72" i="9"/>
  <c r="Q72" i="9"/>
  <c r="P72" i="9" s="1"/>
  <c r="R71" i="9"/>
  <c r="Q71" i="9"/>
  <c r="P71" i="9" s="1"/>
  <c r="R70" i="9"/>
  <c r="Q70" i="9"/>
  <c r="P70" i="9" s="1"/>
  <c r="R69" i="9"/>
  <c r="Q69" i="9"/>
  <c r="P69" i="9" s="1"/>
  <c r="R68" i="9"/>
  <c r="Q68" i="9"/>
  <c r="B68" i="9" s="1"/>
  <c r="R67" i="9"/>
  <c r="Q67" i="9"/>
  <c r="P67" i="9" s="1"/>
  <c r="Q41" i="9"/>
  <c r="R9" i="9"/>
  <c r="V4" i="9" s="1"/>
  <c r="G5" i="27" s="1"/>
  <c r="Q9" i="9"/>
  <c r="R30" i="9"/>
  <c r="Q30" i="9"/>
  <c r="Q5" i="9"/>
  <c r="Q28" i="9"/>
  <c r="P28" i="9" s="1"/>
  <c r="R18" i="9"/>
  <c r="Q18" i="9"/>
  <c r="P18" i="9" s="1"/>
  <c r="R52" i="9"/>
  <c r="Q52" i="9"/>
  <c r="R61" i="9"/>
  <c r="Q61" i="9"/>
  <c r="P61" i="9" s="1"/>
  <c r="Q23" i="9"/>
  <c r="P23" i="9" s="1"/>
  <c r="Q4" i="9"/>
  <c r="Q43" i="9"/>
  <c r="Q10" i="9"/>
  <c r="P10" i="9" s="1"/>
  <c r="R60" i="9"/>
  <c r="Q60" i="9"/>
  <c r="P60" i="9" s="1"/>
  <c r="Q16" i="9"/>
  <c r="P16" i="9" s="1"/>
  <c r="R35" i="9"/>
  <c r="Q35" i="9"/>
  <c r="R45" i="9"/>
  <c r="Q45" i="9"/>
  <c r="B45" i="9" s="1"/>
  <c r="R56" i="9"/>
  <c r="Q56" i="9"/>
  <c r="P56" i="9" s="1"/>
  <c r="R65" i="9"/>
  <c r="Q65" i="9"/>
  <c r="P65" i="9" s="1"/>
  <c r="R13" i="9"/>
  <c r="V17" i="9" s="1"/>
  <c r="G18" i="27" s="1"/>
  <c r="Q13" i="9"/>
  <c r="P13" i="9" s="1"/>
  <c r="R36" i="9"/>
  <c r="Q36" i="9"/>
  <c r="Q40" i="9"/>
  <c r="R17" i="9"/>
  <c r="V14" i="9" s="1"/>
  <c r="G15" i="27" s="1"/>
  <c r="Q17" i="9"/>
  <c r="P17" i="9" s="1"/>
  <c r="Q42" i="9"/>
  <c r="R57" i="9"/>
  <c r="Q57" i="9"/>
  <c r="P57" i="9" s="1"/>
  <c r="R49" i="9"/>
  <c r="Q49" i="9"/>
  <c r="R15" i="9"/>
  <c r="Q15" i="9"/>
  <c r="R54" i="9"/>
  <c r="Q54" i="9"/>
  <c r="P54" i="9" s="1"/>
  <c r="R51" i="9"/>
  <c r="Q51" i="9"/>
  <c r="B51" i="9" s="1"/>
  <c r="Q38" i="9"/>
  <c r="Q19" i="9"/>
  <c r="P19" i="9" s="1"/>
  <c r="R58" i="9"/>
  <c r="Q58" i="9"/>
  <c r="P58" i="9" s="1"/>
  <c r="Q11" i="9"/>
  <c r="P11" i="9" s="1"/>
  <c r="R64" i="9"/>
  <c r="Q64" i="9"/>
  <c r="P64" i="9" s="1"/>
  <c r="R55" i="9"/>
  <c r="Q55" i="9"/>
  <c r="P55" i="9" s="1"/>
  <c r="Q20" i="9"/>
  <c r="P20" i="9" s="1"/>
  <c r="R33" i="9"/>
  <c r="Q33" i="9"/>
  <c r="Q25" i="9"/>
  <c r="P25" i="9" s="1"/>
  <c r="R50" i="9"/>
  <c r="Q50" i="9"/>
  <c r="B50" i="9" s="1"/>
  <c r="R62" i="9"/>
  <c r="Q62" i="9"/>
  <c r="P62" i="9" s="1"/>
  <c r="R47" i="9"/>
  <c r="Q47" i="9"/>
  <c r="Q44" i="9"/>
  <c r="R48" i="9"/>
  <c r="Q48" i="9"/>
  <c r="Q22" i="9"/>
  <c r="P22" i="9" s="1"/>
  <c r="Q7" i="9"/>
  <c r="R59" i="9"/>
  <c r="Q59" i="9"/>
  <c r="P59" i="9" s="1"/>
  <c r="R66" i="9"/>
  <c r="Q66" i="9"/>
  <c r="P66" i="9" s="1"/>
  <c r="R63" i="9"/>
  <c r="Q63" i="9"/>
  <c r="P63" i="9" s="1"/>
  <c r="Q37" i="9"/>
  <c r="R12" i="9"/>
  <c r="Q12" i="9"/>
  <c r="P12" i="9" s="1"/>
  <c r="Q26" i="9"/>
  <c r="P26" i="9" s="1"/>
  <c r="Q39" i="9"/>
  <c r="Q34" i="9"/>
  <c r="R53" i="9"/>
  <c r="Q53" i="9"/>
  <c r="B53" i="9" s="1"/>
  <c r="R21" i="9"/>
  <c r="V22" i="9" s="1"/>
  <c r="G23" i="27" s="1"/>
  <c r="Q21" i="9"/>
  <c r="P21" i="9" s="1"/>
  <c r="R14" i="9"/>
  <c r="V10" i="9" s="1"/>
  <c r="G11" i="27" s="1"/>
  <c r="Q14" i="9"/>
  <c r="Q24" i="9"/>
  <c r="P24" i="9" s="1"/>
  <c r="Q27" i="9"/>
  <c r="P27" i="9" s="1"/>
  <c r="Q6" i="9"/>
  <c r="P6" i="9" s="1"/>
  <c r="R46" i="9"/>
  <c r="Q46" i="9"/>
  <c r="B46" i="9" s="1"/>
  <c r="Q3" i="9"/>
  <c r="R31" i="9"/>
  <c r="Q31" i="9"/>
  <c r="Q29" i="9"/>
  <c r="P29" i="9" s="1"/>
  <c r="R32" i="9"/>
  <c r="Q32" i="9"/>
  <c r="Q8" i="9"/>
  <c r="Q50" i="7"/>
  <c r="P50" i="7"/>
  <c r="Q49" i="7"/>
  <c r="P49" i="7"/>
  <c r="Q48" i="7"/>
  <c r="P48" i="7"/>
  <c r="Q47" i="7"/>
  <c r="P47" i="7"/>
  <c r="Q46" i="7"/>
  <c r="P46" i="7"/>
  <c r="Q45" i="7"/>
  <c r="P45" i="7"/>
  <c r="Q44" i="7"/>
  <c r="P44" i="7"/>
  <c r="Q43" i="7"/>
  <c r="P43" i="7"/>
  <c r="Q42" i="7"/>
  <c r="P42" i="7"/>
  <c r="Q41" i="7"/>
  <c r="P41" i="7"/>
  <c r="Q39" i="7"/>
  <c r="P39" i="7"/>
  <c r="Q37" i="7"/>
  <c r="P37" i="7"/>
  <c r="Q32" i="7"/>
  <c r="P32" i="7"/>
  <c r="Q40" i="7"/>
  <c r="P40" i="7"/>
  <c r="Q36" i="7"/>
  <c r="P36" i="7"/>
  <c r="Q35" i="7"/>
  <c r="P35" i="7"/>
  <c r="B35" i="7" s="1"/>
  <c r="Q27" i="7"/>
  <c r="P27" i="7"/>
  <c r="Q3" i="7"/>
  <c r="U4" i="7" s="1"/>
  <c r="F5" i="27" s="1"/>
  <c r="P3" i="7"/>
  <c r="O3" i="7" s="1"/>
  <c r="P9" i="7"/>
  <c r="O9" i="7" s="1"/>
  <c r="P7" i="7"/>
  <c r="O7" i="7" s="1"/>
  <c r="Q6" i="7"/>
  <c r="P6" i="7"/>
  <c r="U12" i="7"/>
  <c r="F13" i="27" s="1"/>
  <c r="P17" i="7"/>
  <c r="O17" i="7" s="1"/>
  <c r="P20" i="7"/>
  <c r="Q34" i="7"/>
  <c r="P34" i="7"/>
  <c r="Q4" i="7"/>
  <c r="U17" i="7" s="1"/>
  <c r="F18" i="27" s="1"/>
  <c r="P4" i="7"/>
  <c r="O4" i="7" s="1"/>
  <c r="Q19" i="7"/>
  <c r="P19" i="7"/>
  <c r="O19" i="7" s="1"/>
  <c r="Q38" i="7"/>
  <c r="P38" i="7"/>
  <c r="Q28" i="7"/>
  <c r="P28" i="7"/>
  <c r="Q31" i="7"/>
  <c r="P31" i="7"/>
  <c r="P23" i="7"/>
  <c r="P8" i="7"/>
  <c r="Q33" i="7"/>
  <c r="P33" i="7"/>
  <c r="Q25" i="7"/>
  <c r="P25" i="7"/>
  <c r="B25" i="7" s="1"/>
  <c r="P16" i="7"/>
  <c r="O16" i="7" s="1"/>
  <c r="P11" i="7"/>
  <c r="Q30" i="7"/>
  <c r="P30" i="7"/>
  <c r="B30" i="7" s="1"/>
  <c r="P18" i="7"/>
  <c r="Q24" i="7"/>
  <c r="P24" i="7"/>
  <c r="Q29" i="7"/>
  <c r="P29" i="7"/>
  <c r="B29" i="7" s="1"/>
  <c r="P22" i="7"/>
  <c r="P10" i="7"/>
  <c r="Q26" i="7"/>
  <c r="P26" i="7"/>
  <c r="Q13" i="7"/>
  <c r="P13" i="7"/>
  <c r="Q5" i="7"/>
  <c r="P5" i="7"/>
  <c r="U6" i="7"/>
  <c r="F7" i="27" s="1"/>
  <c r="P14" i="7"/>
  <c r="O14" i="7" s="1"/>
  <c r="Q12" i="7"/>
  <c r="U15" i="7" s="1"/>
  <c r="F16" i="27" s="1"/>
  <c r="P12" i="7"/>
  <c r="P21" i="7"/>
  <c r="Q15" i="7"/>
  <c r="P15" i="7"/>
  <c r="O15" i="7" s="1"/>
  <c r="Q56" i="5"/>
  <c r="Q55" i="5"/>
  <c r="Q54" i="5"/>
  <c r="Q53" i="5"/>
  <c r="Q52" i="5"/>
  <c r="Q51" i="5"/>
  <c r="Q50" i="5"/>
  <c r="Q49" i="5"/>
  <c r="Q48" i="5"/>
  <c r="Q38" i="5"/>
  <c r="Q47" i="5"/>
  <c r="U20" i="5"/>
  <c r="E21" i="27" s="1"/>
  <c r="Q26" i="5"/>
  <c r="Q36" i="5"/>
  <c r="Q37" i="5"/>
  <c r="Q46" i="5"/>
  <c r="Q41" i="5"/>
  <c r="Q25" i="5"/>
  <c r="Q34" i="5"/>
  <c r="Q40" i="5"/>
  <c r="Q44" i="5"/>
  <c r="Q45" i="5"/>
  <c r="Q42" i="5"/>
  <c r="Q43" i="5"/>
  <c r="Q35" i="5"/>
  <c r="Q39" i="5"/>
  <c r="U18" i="5"/>
  <c r="E19" i="27" s="1"/>
  <c r="Q24" i="5"/>
  <c r="U6" i="5"/>
  <c r="E7" i="27" s="1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1" i="3"/>
  <c r="Q19" i="3"/>
  <c r="Q20" i="3"/>
  <c r="Q15" i="3"/>
  <c r="Q13" i="3"/>
  <c r="Q8" i="3"/>
  <c r="Q22" i="3"/>
  <c r="Q5" i="3"/>
  <c r="Q17" i="3"/>
  <c r="Q18" i="3"/>
  <c r="Q16" i="3"/>
  <c r="Q4" i="3"/>
  <c r="Q14" i="3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15" i="1"/>
  <c r="Q3" i="1"/>
  <c r="U6" i="1" s="1"/>
  <c r="C7" i="27" s="1"/>
  <c r="Q25" i="1"/>
  <c r="Q18" i="1"/>
  <c r="Q22" i="1"/>
  <c r="Q26" i="1"/>
  <c r="Q21" i="1"/>
  <c r="Q24" i="1"/>
  <c r="Q20" i="1"/>
  <c r="Q27" i="1"/>
  <c r="Q23" i="1"/>
  <c r="Q19" i="1"/>
  <c r="Q14" i="1"/>
  <c r="Q16" i="1"/>
  <c r="Q17" i="1"/>
  <c r="Q7" i="1"/>
  <c r="U22" i="1"/>
  <c r="C23" i="27" s="1"/>
  <c r="Q4" i="1"/>
  <c r="U3" i="1" s="1"/>
  <c r="C4" i="27" s="1"/>
  <c r="P42" i="26" l="1"/>
  <c r="P67" i="23"/>
  <c r="P30" i="15"/>
  <c r="V6" i="9"/>
  <c r="G7" i="27" s="1"/>
  <c r="P32" i="11"/>
  <c r="P38" i="11"/>
  <c r="B38" i="11"/>
  <c r="P39" i="11"/>
  <c r="B39" i="11"/>
  <c r="P35" i="11"/>
  <c r="B35" i="11"/>
  <c r="P33" i="11"/>
  <c r="B33" i="11"/>
  <c r="P37" i="11"/>
  <c r="B37" i="11"/>
  <c r="P34" i="11"/>
  <c r="B34" i="11"/>
  <c r="P28" i="11"/>
  <c r="V6" i="25"/>
  <c r="O7" i="27" s="1"/>
  <c r="V3" i="25"/>
  <c r="O4" i="27" s="1"/>
  <c r="P31" i="15"/>
  <c r="P29" i="15"/>
  <c r="P28" i="15"/>
  <c r="P27" i="15"/>
  <c r="P11" i="15"/>
  <c r="P38" i="13"/>
  <c r="P33" i="13"/>
  <c r="P35" i="13"/>
  <c r="P34" i="13"/>
  <c r="P30" i="13"/>
  <c r="V11" i="9"/>
  <c r="G12" i="27" s="1"/>
  <c r="U22" i="5"/>
  <c r="E23" i="27" s="1"/>
  <c r="P8" i="19"/>
  <c r="P6" i="19"/>
  <c r="P5" i="19"/>
  <c r="P26" i="17"/>
  <c r="P6" i="17"/>
  <c r="P14" i="17"/>
  <c r="P3" i="17"/>
  <c r="P23" i="17"/>
  <c r="P20" i="17"/>
  <c r="P21" i="17"/>
  <c r="P32" i="17"/>
  <c r="P4" i="17"/>
  <c r="P9" i="17"/>
  <c r="P10" i="17"/>
  <c r="P5" i="17"/>
  <c r="P13" i="17"/>
  <c r="P26" i="15"/>
  <c r="P16" i="15"/>
  <c r="P12" i="15"/>
  <c r="P3" i="15"/>
  <c r="P17" i="15"/>
  <c r="P7" i="15"/>
  <c r="P9" i="15"/>
  <c r="P24" i="15"/>
  <c r="P6" i="15"/>
  <c r="P19" i="15"/>
  <c r="P5" i="13"/>
  <c r="P8" i="13"/>
  <c r="P4" i="13"/>
  <c r="P29" i="13"/>
  <c r="P6" i="13"/>
  <c r="P21" i="13"/>
  <c r="P7" i="13"/>
  <c r="P13" i="13"/>
  <c r="P11" i="13"/>
  <c r="P3" i="13"/>
  <c r="P8" i="9"/>
  <c r="P14" i="9"/>
  <c r="P15" i="9"/>
  <c r="P5" i="9"/>
  <c r="P3" i="9"/>
  <c r="P7" i="9"/>
  <c r="P4" i="9"/>
  <c r="P9" i="9"/>
  <c r="P4" i="11"/>
  <c r="P30" i="11"/>
  <c r="P26" i="11"/>
  <c r="P8" i="11"/>
  <c r="P19" i="11"/>
  <c r="P14" i="11"/>
  <c r="P22" i="11"/>
  <c r="P5" i="11"/>
  <c r="P6" i="11"/>
  <c r="P17" i="11"/>
  <c r="P20" i="11"/>
  <c r="P9" i="11"/>
  <c r="U14" i="7"/>
  <c r="U22" i="7"/>
  <c r="F23" i="27" s="1"/>
  <c r="U17" i="5"/>
  <c r="E18" i="27" s="1"/>
  <c r="O36" i="7"/>
  <c r="B36" i="7"/>
  <c r="O42" i="7"/>
  <c r="B42" i="7"/>
  <c r="O48" i="7"/>
  <c r="B48" i="7"/>
  <c r="O28" i="7"/>
  <c r="B28" i="7"/>
  <c r="O50" i="7"/>
  <c r="B50" i="7"/>
  <c r="O40" i="7"/>
  <c r="B40" i="7"/>
  <c r="O43" i="7"/>
  <c r="B43" i="7"/>
  <c r="O49" i="7"/>
  <c r="B49" i="7"/>
  <c r="O32" i="7"/>
  <c r="B32" i="7"/>
  <c r="O31" i="7"/>
  <c r="B31" i="7"/>
  <c r="O26" i="7"/>
  <c r="B26" i="7"/>
  <c r="O38" i="7"/>
  <c r="B38" i="7"/>
  <c r="O37" i="7"/>
  <c r="B37" i="7"/>
  <c r="O45" i="7"/>
  <c r="B45" i="7"/>
  <c r="O33" i="7"/>
  <c r="B33" i="7"/>
  <c r="O27" i="7"/>
  <c r="B27" i="7"/>
  <c r="O39" i="7"/>
  <c r="B39" i="7"/>
  <c r="O46" i="7"/>
  <c r="B46" i="7"/>
  <c r="O44" i="7"/>
  <c r="B44" i="7"/>
  <c r="O24" i="7"/>
  <c r="B24" i="7"/>
  <c r="O34" i="7"/>
  <c r="B34" i="7"/>
  <c r="O41" i="7"/>
  <c r="B41" i="7"/>
  <c r="O47" i="7"/>
  <c r="B47" i="7"/>
  <c r="P33" i="9"/>
  <c r="B33" i="9"/>
  <c r="P41" i="9"/>
  <c r="B41" i="9"/>
  <c r="P35" i="9"/>
  <c r="B35" i="9"/>
  <c r="P40" i="9"/>
  <c r="B40" i="9"/>
  <c r="P37" i="9"/>
  <c r="B37" i="9"/>
  <c r="P36" i="9"/>
  <c r="B36" i="9"/>
  <c r="P44" i="9"/>
  <c r="B44" i="9"/>
  <c r="P38" i="9"/>
  <c r="B38" i="9"/>
  <c r="P42" i="9"/>
  <c r="B42" i="9"/>
  <c r="P39" i="9"/>
  <c r="B39" i="9"/>
  <c r="P31" i="9"/>
  <c r="B31" i="9"/>
  <c r="P43" i="9"/>
  <c r="B43" i="9"/>
  <c r="P30" i="9"/>
  <c r="B30" i="9"/>
  <c r="P32" i="9"/>
  <c r="B32" i="9"/>
  <c r="P34" i="9"/>
  <c r="B34" i="9"/>
  <c r="P47" i="13"/>
  <c r="B47" i="13"/>
  <c r="P42" i="13"/>
  <c r="B42" i="13"/>
  <c r="P37" i="13"/>
  <c r="P41" i="13"/>
  <c r="B41" i="13"/>
  <c r="P46" i="13"/>
  <c r="B46" i="13"/>
  <c r="P48" i="13"/>
  <c r="B48" i="13"/>
  <c r="P31" i="13"/>
  <c r="P36" i="13"/>
  <c r="P45" i="13"/>
  <c r="B45" i="13"/>
  <c r="P44" i="13"/>
  <c r="B44" i="13"/>
  <c r="P39" i="13"/>
  <c r="B39" i="13"/>
  <c r="P43" i="13"/>
  <c r="B43" i="13"/>
  <c r="P40" i="13"/>
  <c r="B40" i="13"/>
  <c r="P40" i="11"/>
  <c r="P42" i="11"/>
  <c r="B42" i="11"/>
  <c r="P41" i="11"/>
  <c r="B41" i="11"/>
  <c r="P30" i="25"/>
  <c r="P32" i="25"/>
  <c r="P35" i="25"/>
  <c r="P13" i="25"/>
  <c r="P20" i="25"/>
  <c r="O12" i="7"/>
  <c r="O22" i="7"/>
  <c r="O23" i="7"/>
  <c r="O20" i="7"/>
  <c r="P50" i="13"/>
  <c r="B50" i="13"/>
  <c r="P41" i="15"/>
  <c r="B41" i="15"/>
  <c r="P45" i="15"/>
  <c r="B45" i="15"/>
  <c r="P48" i="15"/>
  <c r="B48" i="15"/>
  <c r="P43" i="15"/>
  <c r="B43" i="15"/>
  <c r="P47" i="9"/>
  <c r="B47" i="9"/>
  <c r="P49" i="9"/>
  <c r="B49" i="9"/>
  <c r="P52" i="9"/>
  <c r="B52" i="9"/>
  <c r="P48" i="9"/>
  <c r="B48" i="9"/>
  <c r="P39" i="15"/>
  <c r="P37" i="15"/>
  <c r="O6" i="7"/>
  <c r="B54" i="21"/>
  <c r="B58" i="21"/>
  <c r="B47" i="21"/>
  <c r="B55" i="21"/>
  <c r="B57" i="21"/>
  <c r="B50" i="21"/>
  <c r="B62" i="21"/>
  <c r="B60" i="11"/>
  <c r="B56" i="11"/>
  <c r="B52" i="11"/>
  <c r="B49" i="15"/>
  <c r="B60" i="21"/>
  <c r="B56" i="21"/>
  <c r="B52" i="21"/>
  <c r="B48" i="21"/>
  <c r="B56" i="13"/>
  <c r="B52" i="13"/>
  <c r="B74" i="9"/>
  <c r="B70" i="9"/>
  <c r="B59" i="11"/>
  <c r="B55" i="11"/>
  <c r="B51" i="11"/>
  <c r="B59" i="21"/>
  <c r="B51" i="21"/>
  <c r="B55" i="15"/>
  <c r="B51" i="15"/>
  <c r="B55" i="13"/>
  <c r="B51" i="13"/>
  <c r="B77" i="9"/>
  <c r="B73" i="9"/>
  <c r="B69" i="9"/>
  <c r="B58" i="11"/>
  <c r="B54" i="11"/>
  <c r="B58" i="15"/>
  <c r="B50" i="15"/>
  <c r="B76" i="9"/>
  <c r="B72" i="9"/>
  <c r="B61" i="21"/>
  <c r="B53" i="21"/>
  <c r="B49" i="21"/>
  <c r="B62" i="17"/>
  <c r="B57" i="15"/>
  <c r="B53" i="15"/>
  <c r="B57" i="13"/>
  <c r="B75" i="9"/>
  <c r="B71" i="9"/>
  <c r="B67" i="9"/>
  <c r="B47" i="11"/>
  <c r="B43" i="11"/>
  <c r="B48" i="11"/>
  <c r="B44" i="11"/>
  <c r="B49" i="11"/>
  <c r="B45" i="11"/>
  <c r="B46" i="11"/>
  <c r="B54" i="9"/>
  <c r="B61" i="9"/>
  <c r="B55" i="9"/>
  <c r="B62" i="9"/>
  <c r="B58" i="9"/>
  <c r="B63" i="9"/>
  <c r="B64" i="9"/>
  <c r="B59" i="9"/>
  <c r="B66" i="9"/>
  <c r="B65" i="9"/>
  <c r="B60" i="9"/>
  <c r="B56" i="9"/>
  <c r="B57" i="9"/>
  <c r="P34" i="25"/>
  <c r="P33" i="25"/>
  <c r="P31" i="25"/>
  <c r="P54" i="15"/>
  <c r="P56" i="15"/>
  <c r="P44" i="15"/>
  <c r="P42" i="15"/>
  <c r="P40" i="15"/>
  <c r="P46" i="15"/>
  <c r="P47" i="15"/>
  <c r="P52" i="15"/>
  <c r="P49" i="13"/>
  <c r="P54" i="13"/>
  <c r="P53" i="13"/>
  <c r="P50" i="11"/>
  <c r="P36" i="11"/>
  <c r="P53" i="11"/>
  <c r="P57" i="11"/>
  <c r="P68" i="9"/>
  <c r="P46" i="9"/>
  <c r="P53" i="9"/>
  <c r="P50" i="9"/>
  <c r="P51" i="9"/>
  <c r="P45" i="9"/>
  <c r="O35" i="7"/>
  <c r="O21" i="7"/>
  <c r="O13" i="7"/>
  <c r="O10" i="7"/>
  <c r="O29" i="7"/>
  <c r="O18" i="7"/>
  <c r="O11" i="7"/>
  <c r="O25" i="7"/>
  <c r="O8" i="7"/>
  <c r="O5" i="7"/>
  <c r="O30" i="7"/>
  <c r="P22" i="5"/>
  <c r="P27" i="5"/>
  <c r="P38" i="5"/>
  <c r="B38" i="5" s="1"/>
  <c r="P46" i="19" l="1"/>
  <c r="P62" i="17"/>
  <c r="U65" i="7"/>
  <c r="F15" i="27"/>
  <c r="O27" i="5"/>
  <c r="B27" i="5"/>
  <c r="X51" i="17"/>
  <c r="O38" i="5"/>
  <c r="O22" i="5"/>
  <c r="X64" i="26"/>
  <c r="X63" i="26"/>
  <c r="X62" i="26"/>
  <c r="X58" i="26"/>
  <c r="X57" i="26"/>
  <c r="X56" i="26"/>
  <c r="X55" i="26"/>
  <c r="X54" i="26"/>
  <c r="X53" i="26"/>
  <c r="X52" i="26"/>
  <c r="X50" i="26"/>
  <c r="X49" i="26"/>
  <c r="X48" i="26"/>
  <c r="X47" i="26"/>
  <c r="X46" i="26"/>
  <c r="X45" i="26"/>
  <c r="X44" i="26"/>
  <c r="X43" i="26"/>
  <c r="X42" i="26"/>
  <c r="X40" i="26"/>
  <c r="X39" i="26"/>
  <c r="X38" i="26"/>
  <c r="X37" i="26"/>
  <c r="X35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19" i="26"/>
  <c r="X18" i="26"/>
  <c r="X17" i="26"/>
  <c r="X16" i="26"/>
  <c r="X15" i="26"/>
  <c r="X14" i="26"/>
  <c r="X13" i="26"/>
  <c r="X12" i="26"/>
  <c r="X11" i="26"/>
  <c r="X9" i="26"/>
  <c r="X7" i="26"/>
  <c r="X5" i="26"/>
  <c r="X4" i="26"/>
  <c r="X63" i="25"/>
  <c r="X62" i="25"/>
  <c r="X58" i="25"/>
  <c r="X57" i="25"/>
  <c r="X56" i="25"/>
  <c r="X55" i="25"/>
  <c r="X54" i="25"/>
  <c r="X53" i="25"/>
  <c r="X52" i="25"/>
  <c r="X51" i="25"/>
  <c r="X50" i="25"/>
  <c r="X49" i="25"/>
  <c r="X48" i="25"/>
  <c r="X47" i="25"/>
  <c r="X45" i="25"/>
  <c r="X44" i="25"/>
  <c r="X43" i="25"/>
  <c r="X42" i="25"/>
  <c r="X40" i="25"/>
  <c r="X39" i="25"/>
  <c r="X38" i="25"/>
  <c r="X37" i="25"/>
  <c r="X35" i="25"/>
  <c r="X33" i="25"/>
  <c r="X32" i="25"/>
  <c r="X31" i="25"/>
  <c r="X30" i="25"/>
  <c r="X29" i="25"/>
  <c r="X28" i="25"/>
  <c r="X27" i="25"/>
  <c r="X26" i="25"/>
  <c r="X25" i="25"/>
  <c r="X24" i="25"/>
  <c r="X23" i="25"/>
  <c r="X22" i="25"/>
  <c r="X21" i="25"/>
  <c r="X20" i="25"/>
  <c r="X18" i="25"/>
  <c r="X17" i="25"/>
  <c r="X15" i="25"/>
  <c r="X14" i="25"/>
  <c r="X13" i="25"/>
  <c r="X12" i="25"/>
  <c r="X11" i="25"/>
  <c r="X10" i="25"/>
  <c r="X9" i="25"/>
  <c r="X8" i="25"/>
  <c r="X5" i="25"/>
  <c r="X64" i="23"/>
  <c r="X63" i="23"/>
  <c r="X60" i="23"/>
  <c r="X59" i="23"/>
  <c r="X58" i="23"/>
  <c r="X57" i="23"/>
  <c r="X55" i="23"/>
  <c r="X54" i="23"/>
  <c r="X53" i="23"/>
  <c r="X52" i="23"/>
  <c r="X49" i="23"/>
  <c r="X48" i="23"/>
  <c r="X47" i="23"/>
  <c r="X46" i="23"/>
  <c r="X45" i="23"/>
  <c r="X44" i="23"/>
  <c r="X43" i="23"/>
  <c r="X42" i="23"/>
  <c r="X40" i="23"/>
  <c r="X39" i="23"/>
  <c r="X38" i="23"/>
  <c r="X37" i="23"/>
  <c r="X36" i="23"/>
  <c r="X35" i="23"/>
  <c r="X33" i="23"/>
  <c r="X32" i="23"/>
  <c r="X31" i="23"/>
  <c r="X29" i="23"/>
  <c r="X28" i="23"/>
  <c r="X27" i="23"/>
  <c r="X26" i="23"/>
  <c r="X25" i="23"/>
  <c r="X24" i="23"/>
  <c r="X23" i="23"/>
  <c r="X18" i="23"/>
  <c r="X17" i="23"/>
  <c r="X16" i="23"/>
  <c r="X15" i="23"/>
  <c r="X13" i="23"/>
  <c r="X12" i="23"/>
  <c r="X9" i="23"/>
  <c r="X64" i="21"/>
  <c r="X63" i="21"/>
  <c r="X58" i="21"/>
  <c r="X57" i="21"/>
  <c r="X56" i="21"/>
  <c r="X54" i="21"/>
  <c r="X53" i="21"/>
  <c r="X52" i="21"/>
  <c r="X51" i="21"/>
  <c r="X50" i="21"/>
  <c r="X49" i="21"/>
  <c r="X45" i="21"/>
  <c r="X44" i="21"/>
  <c r="X43" i="21"/>
  <c r="X42" i="21"/>
  <c r="X40" i="21"/>
  <c r="X38" i="21"/>
  <c r="X37" i="21"/>
  <c r="X36" i="21"/>
  <c r="X35" i="21"/>
  <c r="X34" i="21"/>
  <c r="X33" i="21"/>
  <c r="X32" i="21"/>
  <c r="X31" i="21"/>
  <c r="X29" i="21"/>
  <c r="X28" i="21"/>
  <c r="X27" i="21"/>
  <c r="X26" i="21"/>
  <c r="X25" i="21"/>
  <c r="X24" i="21"/>
  <c r="X23" i="21"/>
  <c r="X22" i="21"/>
  <c r="X18" i="21"/>
  <c r="X17" i="21"/>
  <c r="X16" i="21"/>
  <c r="X15" i="21"/>
  <c r="X14" i="21"/>
  <c r="X13" i="21"/>
  <c r="X7" i="21"/>
  <c r="X4" i="21"/>
  <c r="X64" i="19"/>
  <c r="X63" i="19"/>
  <c r="X59" i="19"/>
  <c r="X57" i="19"/>
  <c r="X56" i="19"/>
  <c r="X54" i="19"/>
  <c r="X53" i="19"/>
  <c r="X52" i="19"/>
  <c r="X51" i="19"/>
  <c r="X50" i="19"/>
  <c r="X49" i="19"/>
  <c r="X48" i="19"/>
  <c r="X47" i="19"/>
  <c r="X46" i="19"/>
  <c r="X45" i="19"/>
  <c r="X44" i="19"/>
  <c r="X43" i="19"/>
  <c r="X42" i="19"/>
  <c r="X40" i="19"/>
  <c r="X39" i="19"/>
  <c r="X38" i="19"/>
  <c r="X37" i="19"/>
  <c r="X35" i="19"/>
  <c r="X32" i="19"/>
  <c r="X31" i="19"/>
  <c r="X30" i="19"/>
  <c r="X29" i="19"/>
  <c r="X28" i="19"/>
  <c r="X27" i="19"/>
  <c r="X26" i="19"/>
  <c r="X25" i="19"/>
  <c r="X24" i="19"/>
  <c r="X23" i="19"/>
  <c r="X18" i="19"/>
  <c r="X17" i="19"/>
  <c r="X15" i="19"/>
  <c r="X14" i="19"/>
  <c r="X13" i="19"/>
  <c r="X65" i="17"/>
  <c r="V65" i="17"/>
  <c r="X64" i="17"/>
  <c r="X63" i="17"/>
  <c r="X60" i="17"/>
  <c r="X59" i="17"/>
  <c r="X57" i="17"/>
  <c r="X56" i="17"/>
  <c r="X55" i="17"/>
  <c r="X54" i="17"/>
  <c r="X49" i="17"/>
  <c r="X47" i="17"/>
  <c r="X45" i="17"/>
  <c r="X44" i="17"/>
  <c r="X43" i="17"/>
  <c r="X42" i="17"/>
  <c r="X40" i="17"/>
  <c r="X38" i="17"/>
  <c r="X37" i="17"/>
  <c r="X35" i="17"/>
  <c r="X33" i="17"/>
  <c r="X32" i="17"/>
  <c r="X31" i="17"/>
  <c r="X29" i="17"/>
  <c r="X28" i="17"/>
  <c r="X27" i="17"/>
  <c r="X26" i="17"/>
  <c r="X25" i="17"/>
  <c r="X24" i="17"/>
  <c r="X23" i="17"/>
  <c r="X18" i="17"/>
  <c r="X17" i="17"/>
  <c r="X16" i="17"/>
  <c r="X13" i="17"/>
  <c r="X9" i="17"/>
  <c r="X7" i="17"/>
  <c r="X4" i="17"/>
  <c r="X64" i="15"/>
  <c r="X63" i="15"/>
  <c r="X59" i="15"/>
  <c r="X58" i="15"/>
  <c r="X54" i="15"/>
  <c r="X53" i="15"/>
  <c r="X52" i="15"/>
  <c r="X49" i="15"/>
  <c r="X48" i="15"/>
  <c r="X47" i="15"/>
  <c r="X45" i="15"/>
  <c r="X44" i="15"/>
  <c r="X43" i="15"/>
  <c r="X42" i="15"/>
  <c r="X40" i="15"/>
  <c r="X39" i="15"/>
  <c r="X38" i="15"/>
  <c r="X37" i="15"/>
  <c r="X35" i="15"/>
  <c r="X33" i="15"/>
  <c r="X32" i="15"/>
  <c r="X31" i="15"/>
  <c r="X29" i="15"/>
  <c r="X27" i="15"/>
  <c r="X26" i="15"/>
  <c r="X25" i="15"/>
  <c r="X24" i="15"/>
  <c r="X23" i="15"/>
  <c r="X22" i="15"/>
  <c r="X18" i="15"/>
  <c r="X17" i="15"/>
  <c r="X16" i="15"/>
  <c r="X13" i="15"/>
  <c r="X9" i="15"/>
  <c r="C78" i="9"/>
  <c r="C57" i="5"/>
  <c r="P47" i="5"/>
  <c r="B47" i="5" s="1"/>
  <c r="W62" i="5"/>
  <c r="W61" i="5"/>
  <c r="W60" i="5"/>
  <c r="W58" i="5"/>
  <c r="W53" i="5"/>
  <c r="W45" i="5"/>
  <c r="W42" i="5"/>
  <c r="W40" i="5"/>
  <c r="W39" i="5"/>
  <c r="W38" i="5"/>
  <c r="W37" i="5"/>
  <c r="W33" i="5"/>
  <c r="W32" i="5"/>
  <c r="W31" i="5"/>
  <c r="W26" i="5"/>
  <c r="W25" i="5"/>
  <c r="W24" i="5"/>
  <c r="W23" i="5"/>
  <c r="W19" i="5"/>
  <c r="W13" i="5"/>
  <c r="W11" i="5"/>
  <c r="O47" i="5" l="1"/>
  <c r="X56" i="15"/>
  <c r="X15" i="15"/>
  <c r="M65" i="28"/>
  <c r="P65" i="28"/>
  <c r="N65" i="28"/>
  <c r="L65" i="28"/>
  <c r="K65" i="28"/>
  <c r="J65" i="28"/>
  <c r="X62" i="13"/>
  <c r="X58" i="13"/>
  <c r="X56" i="13"/>
  <c r="X54" i="13"/>
  <c r="X53" i="13"/>
  <c r="X52" i="13"/>
  <c r="X50" i="13"/>
  <c r="X49" i="13"/>
  <c r="X47" i="13"/>
  <c r="X45" i="13"/>
  <c r="X44" i="13"/>
  <c r="X43" i="13"/>
  <c r="X40" i="13"/>
  <c r="X39" i="13"/>
  <c r="X37" i="13"/>
  <c r="X36" i="13"/>
  <c r="X35" i="13"/>
  <c r="X33" i="13"/>
  <c r="X32" i="13"/>
  <c r="X31" i="13"/>
  <c r="X29" i="13"/>
  <c r="X27" i="13"/>
  <c r="X26" i="13"/>
  <c r="X25" i="13"/>
  <c r="X24" i="13"/>
  <c r="X23" i="13"/>
  <c r="X22" i="13"/>
  <c r="X18" i="13"/>
  <c r="X13" i="13"/>
  <c r="X11" i="13"/>
  <c r="X10" i="13"/>
  <c r="X64" i="11"/>
  <c r="H65" i="28" s="1"/>
  <c r="X63" i="11"/>
  <c r="X62" i="11"/>
  <c r="X61" i="11"/>
  <c r="X59" i="11"/>
  <c r="X58" i="11"/>
  <c r="X56" i="11"/>
  <c r="X54" i="11"/>
  <c r="X53" i="11"/>
  <c r="X52" i="11"/>
  <c r="X51" i="11"/>
  <c r="X45" i="11"/>
  <c r="X44" i="11"/>
  <c r="X43" i="11"/>
  <c r="X40" i="11"/>
  <c r="X39" i="11"/>
  <c r="X37" i="11"/>
  <c r="X36" i="11"/>
  <c r="X35" i="11"/>
  <c r="X34" i="11"/>
  <c r="X33" i="11"/>
  <c r="X32" i="11"/>
  <c r="X31" i="11"/>
  <c r="X29" i="11"/>
  <c r="X26" i="11"/>
  <c r="X25" i="11"/>
  <c r="X24" i="11"/>
  <c r="X23" i="11"/>
  <c r="X22" i="11"/>
  <c r="X18" i="11"/>
  <c r="X17" i="11"/>
  <c r="X14" i="11"/>
  <c r="X13" i="11"/>
  <c r="X10" i="11"/>
  <c r="X8" i="11"/>
  <c r="X62" i="9"/>
  <c r="X61" i="9"/>
  <c r="X60" i="9"/>
  <c r="X59" i="9"/>
  <c r="X58" i="9"/>
  <c r="X56" i="9"/>
  <c r="X54" i="9"/>
  <c r="X53" i="9"/>
  <c r="X52" i="9"/>
  <c r="X47" i="9"/>
  <c r="X45" i="9"/>
  <c r="X44" i="9"/>
  <c r="X40" i="9"/>
  <c r="X39" i="9"/>
  <c r="X37" i="9"/>
  <c r="X36" i="9"/>
  <c r="X35" i="9"/>
  <c r="X33" i="9"/>
  <c r="X32" i="9"/>
  <c r="X31" i="9"/>
  <c r="X27" i="9"/>
  <c r="X26" i="9"/>
  <c r="X25" i="9"/>
  <c r="X24" i="9"/>
  <c r="X23" i="9"/>
  <c r="X19" i="9"/>
  <c r="X18" i="9"/>
  <c r="X17" i="9"/>
  <c r="X15" i="9"/>
  <c r="X13" i="9"/>
  <c r="X11" i="9"/>
  <c r="X10" i="9"/>
  <c r="X8" i="9"/>
  <c r="X7" i="9"/>
  <c r="W50" i="7"/>
  <c r="W29" i="7"/>
  <c r="W42" i="7"/>
  <c r="W63" i="7"/>
  <c r="W62" i="7"/>
  <c r="W61" i="7"/>
  <c r="W60" i="7"/>
  <c r="W59" i="7"/>
  <c r="W58" i="7"/>
  <c r="W57" i="7"/>
  <c r="W56" i="7"/>
  <c r="W54" i="7"/>
  <c r="W53" i="7"/>
  <c r="W51" i="7"/>
  <c r="W48" i="7"/>
  <c r="W47" i="7"/>
  <c r="W45" i="7"/>
  <c r="W44" i="7"/>
  <c r="W40" i="7"/>
  <c r="W39" i="7"/>
  <c r="W38" i="7"/>
  <c r="W37" i="7"/>
  <c r="W36" i="7"/>
  <c r="W35" i="7"/>
  <c r="W34" i="7"/>
  <c r="W33" i="7"/>
  <c r="W32" i="7"/>
  <c r="W31" i="7"/>
  <c r="W30" i="7"/>
  <c r="W28" i="7"/>
  <c r="W27" i="7"/>
  <c r="W26" i="7"/>
  <c r="W25" i="7"/>
  <c r="W24" i="7"/>
  <c r="W23" i="7"/>
  <c r="W22" i="7"/>
  <c r="W20" i="7"/>
  <c r="W19" i="7"/>
  <c r="W18" i="7"/>
  <c r="W17" i="7"/>
  <c r="W13" i="7"/>
  <c r="W11" i="7"/>
  <c r="W10" i="7"/>
  <c r="W9" i="7"/>
  <c r="W8" i="7"/>
  <c r="W7" i="7"/>
  <c r="W64" i="3"/>
  <c r="D65" i="28" s="1"/>
  <c r="W62" i="3"/>
  <c r="W61" i="3"/>
  <c r="W60" i="3"/>
  <c r="W59" i="3"/>
  <c r="W58" i="3"/>
  <c r="W55" i="3"/>
  <c r="W53" i="3"/>
  <c r="W52" i="3"/>
  <c r="W51" i="3"/>
  <c r="W49" i="3"/>
  <c r="W48" i="3"/>
  <c r="W47" i="3"/>
  <c r="W45" i="3"/>
  <c r="W43" i="3"/>
  <c r="W42" i="3"/>
  <c r="W41" i="3"/>
  <c r="W39" i="3"/>
  <c r="W38" i="3"/>
  <c r="W37" i="3"/>
  <c r="W36" i="3"/>
  <c r="W35" i="3"/>
  <c r="W33" i="3"/>
  <c r="W32" i="3"/>
  <c r="W31" i="3"/>
  <c r="W27" i="3"/>
  <c r="W26" i="3"/>
  <c r="W25" i="3"/>
  <c r="W24" i="3"/>
  <c r="W23" i="3"/>
  <c r="W20" i="3"/>
  <c r="W16" i="3"/>
  <c r="W14" i="3"/>
  <c r="W13" i="3"/>
  <c r="W12" i="3"/>
  <c r="W10" i="3"/>
  <c r="W7" i="3"/>
  <c r="U64" i="3"/>
  <c r="U63" i="3"/>
  <c r="U62" i="3"/>
  <c r="U61" i="3"/>
  <c r="U60" i="3"/>
  <c r="U59" i="3"/>
  <c r="U58" i="3"/>
  <c r="U55" i="3"/>
  <c r="U54" i="3"/>
  <c r="U53" i="3"/>
  <c r="U52" i="3"/>
  <c r="U51" i="3"/>
  <c r="U50" i="3"/>
  <c r="U49" i="3"/>
  <c r="U48" i="3"/>
  <c r="U47" i="3"/>
  <c r="U45" i="3"/>
  <c r="U44" i="3"/>
  <c r="U43" i="3"/>
  <c r="U42" i="3"/>
  <c r="U41" i="3"/>
  <c r="U39" i="3"/>
  <c r="U38" i="3"/>
  <c r="U37" i="3"/>
  <c r="U36" i="3"/>
  <c r="U35" i="3"/>
  <c r="U34" i="3"/>
  <c r="U33" i="3"/>
  <c r="U32" i="3"/>
  <c r="U31" i="3"/>
  <c r="U28" i="3"/>
  <c r="U27" i="3"/>
  <c r="U26" i="3"/>
  <c r="U25" i="3"/>
  <c r="U24" i="3"/>
  <c r="U23" i="3"/>
  <c r="U22" i="3"/>
  <c r="D23" i="27" s="1"/>
  <c r="U20" i="3"/>
  <c r="D21" i="27" s="1"/>
  <c r="U18" i="3"/>
  <c r="D19" i="27" s="1"/>
  <c r="U17" i="3"/>
  <c r="D18" i="27" s="1"/>
  <c r="U16" i="3"/>
  <c r="D17" i="27" s="1"/>
  <c r="U15" i="3"/>
  <c r="D16" i="27" s="1"/>
  <c r="U14" i="3"/>
  <c r="D15" i="27" s="1"/>
  <c r="U13" i="3"/>
  <c r="D14" i="27" s="1"/>
  <c r="U12" i="3"/>
  <c r="D13" i="27" s="1"/>
  <c r="U11" i="3"/>
  <c r="D12" i="27" s="1"/>
  <c r="U10" i="3"/>
  <c r="D11" i="27" s="1"/>
  <c r="U9" i="3"/>
  <c r="D10" i="27" s="1"/>
  <c r="U8" i="3"/>
  <c r="D9" i="27" s="1"/>
  <c r="U7" i="3"/>
  <c r="D8" i="27" s="1"/>
  <c r="U6" i="3"/>
  <c r="D7" i="27" s="1"/>
  <c r="W64" i="1"/>
  <c r="C65" i="28" s="1"/>
  <c r="W62" i="1"/>
  <c r="W61" i="1"/>
  <c r="W59" i="1"/>
  <c r="W58" i="1"/>
  <c r="W54" i="1"/>
  <c r="W53" i="1"/>
  <c r="W51" i="1"/>
  <c r="W49" i="1"/>
  <c r="W48" i="1"/>
  <c r="W47" i="1"/>
  <c r="W45" i="1"/>
  <c r="W44" i="1"/>
  <c r="W43" i="1"/>
  <c r="W42" i="1"/>
  <c r="W40" i="1"/>
  <c r="W39" i="1"/>
  <c r="W38" i="1"/>
  <c r="W37" i="1"/>
  <c r="W36" i="1"/>
  <c r="W35" i="1"/>
  <c r="W33" i="1"/>
  <c r="W32" i="1"/>
  <c r="W31" i="1"/>
  <c r="W26" i="1"/>
  <c r="W25" i="1"/>
  <c r="W24" i="1"/>
  <c r="W23" i="1"/>
  <c r="W20" i="1"/>
  <c r="W19" i="1"/>
  <c r="W13" i="1"/>
  <c r="W12" i="1"/>
  <c r="W11" i="1"/>
  <c r="W10" i="1"/>
  <c r="W7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" i="1"/>
  <c r="P31" i="1"/>
  <c r="P15" i="1"/>
  <c r="P17" i="1"/>
  <c r="P30" i="1"/>
  <c r="P29" i="1"/>
  <c r="P28" i="1"/>
  <c r="P8" i="1"/>
  <c r="P12" i="1"/>
  <c r="P10" i="1"/>
  <c r="P24" i="1"/>
  <c r="P25" i="1"/>
  <c r="P5" i="1"/>
  <c r="P18" i="1"/>
  <c r="P22" i="1"/>
  <c r="P21" i="1"/>
  <c r="P11" i="1"/>
  <c r="P26" i="1"/>
  <c r="P27" i="1"/>
  <c r="P23" i="1"/>
  <c r="P16" i="1"/>
  <c r="P19" i="1"/>
  <c r="P20" i="1"/>
  <c r="P9" i="1"/>
  <c r="P14" i="1"/>
  <c r="P13" i="1"/>
  <c r="B13" i="1" s="1"/>
  <c r="P6" i="1"/>
  <c r="P7" i="1"/>
  <c r="W41" i="1"/>
  <c r="O12" i="1" l="1"/>
  <c r="O11" i="1"/>
  <c r="O21" i="1"/>
  <c r="O32" i="1"/>
  <c r="B32" i="1"/>
  <c r="O40" i="1"/>
  <c r="B40" i="1"/>
  <c r="O48" i="1"/>
  <c r="B48" i="1"/>
  <c r="O27" i="1"/>
  <c r="O22" i="1"/>
  <c r="O24" i="1"/>
  <c r="O28" i="1"/>
  <c r="O33" i="1"/>
  <c r="B33" i="1"/>
  <c r="O37" i="1"/>
  <c r="B37" i="1"/>
  <c r="O41" i="1"/>
  <c r="B41" i="1"/>
  <c r="O45" i="1"/>
  <c r="B45" i="1"/>
  <c r="O49" i="1"/>
  <c r="B49" i="1"/>
  <c r="O53" i="1"/>
  <c r="B53" i="1"/>
  <c r="O20" i="1"/>
  <c r="O19" i="1"/>
  <c r="O26" i="1"/>
  <c r="O29" i="1"/>
  <c r="O31" i="1"/>
  <c r="O34" i="1"/>
  <c r="B34" i="1"/>
  <c r="O38" i="1"/>
  <c r="B38" i="1"/>
  <c r="O42" i="1"/>
  <c r="B42" i="1"/>
  <c r="O46" i="1"/>
  <c r="B46" i="1"/>
  <c r="O50" i="1"/>
  <c r="B50" i="1"/>
  <c r="O54" i="1"/>
  <c r="B54" i="1"/>
  <c r="O23" i="1"/>
  <c r="O25" i="1"/>
  <c r="O36" i="1"/>
  <c r="B36" i="1"/>
  <c r="O44" i="1"/>
  <c r="B44" i="1"/>
  <c r="O52" i="1"/>
  <c r="B52" i="1"/>
  <c r="O30" i="1"/>
  <c r="O35" i="1"/>
  <c r="B35" i="1"/>
  <c r="O39" i="1"/>
  <c r="B39" i="1"/>
  <c r="O43" i="1"/>
  <c r="B43" i="1"/>
  <c r="O47" i="1"/>
  <c r="B47" i="1"/>
  <c r="O51" i="1"/>
  <c r="B51" i="1"/>
  <c r="O13" i="1"/>
  <c r="O18" i="1"/>
  <c r="O10" i="1"/>
  <c r="O6" i="1"/>
  <c r="O15" i="1"/>
  <c r="O7" i="1"/>
  <c r="O9" i="1"/>
  <c r="W30" i="1" s="1"/>
  <c r="O8" i="1"/>
  <c r="O17" i="1"/>
  <c r="O14" i="1"/>
  <c r="O16" i="1"/>
  <c r="O5" i="1"/>
  <c r="W63" i="1" s="1"/>
  <c r="O3" i="1"/>
  <c r="W50" i="1" s="1"/>
  <c r="W52" i="1"/>
  <c r="W27" i="1"/>
  <c r="W29" i="1"/>
  <c r="W5" i="1"/>
  <c r="W57" i="1"/>
  <c r="W60" i="1"/>
  <c r="W14" i="1"/>
  <c r="W16" i="1"/>
  <c r="W56" i="1"/>
  <c r="W6" i="7"/>
  <c r="W52" i="7"/>
  <c r="W5" i="7"/>
  <c r="W16" i="7"/>
  <c r="X29" i="9"/>
  <c r="W55" i="1"/>
  <c r="W34" i="1"/>
  <c r="W15" i="1" l="1"/>
  <c r="C16" i="28" s="1"/>
  <c r="W28" i="1"/>
  <c r="C29" i="28" s="1"/>
  <c r="W17" i="1"/>
  <c r="C18" i="28" s="1"/>
  <c r="W8" i="1"/>
  <c r="C9" i="28" s="1"/>
  <c r="W6" i="1"/>
  <c r="W46" i="1"/>
  <c r="C47" i="28" s="1"/>
  <c r="P64" i="28"/>
  <c r="P63" i="28"/>
  <c r="P59" i="28"/>
  <c r="P58" i="28"/>
  <c r="P57" i="28"/>
  <c r="P56" i="28"/>
  <c r="P55" i="28"/>
  <c r="P54" i="28"/>
  <c r="P53" i="28"/>
  <c r="P51" i="28"/>
  <c r="P50" i="28"/>
  <c r="P49" i="28"/>
  <c r="P48" i="28"/>
  <c r="P47" i="28"/>
  <c r="P46" i="28"/>
  <c r="P45" i="28"/>
  <c r="P44" i="28"/>
  <c r="P43" i="28"/>
  <c r="P41" i="28"/>
  <c r="P40" i="28"/>
  <c r="P39" i="28"/>
  <c r="P38" i="28"/>
  <c r="P36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0" i="28"/>
  <c r="P19" i="28"/>
  <c r="P18" i="28"/>
  <c r="P17" i="28"/>
  <c r="P16" i="28"/>
  <c r="P15" i="28"/>
  <c r="P14" i="28"/>
  <c r="P13" i="28"/>
  <c r="P12" i="28"/>
  <c r="P10" i="28"/>
  <c r="P8" i="28"/>
  <c r="P6" i="28"/>
  <c r="P5" i="28"/>
  <c r="O64" i="28"/>
  <c r="O63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6" i="28"/>
  <c r="O45" i="28"/>
  <c r="O44" i="28"/>
  <c r="O43" i="28"/>
  <c r="C40" i="25"/>
  <c r="O41" i="28"/>
  <c r="O40" i="28"/>
  <c r="O39" i="28"/>
  <c r="O38" i="28"/>
  <c r="O36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19" i="28"/>
  <c r="O18" i="28"/>
  <c r="O16" i="28"/>
  <c r="O15" i="28"/>
  <c r="O14" i="28"/>
  <c r="O13" i="28"/>
  <c r="O12" i="28"/>
  <c r="O11" i="28"/>
  <c r="O10" i="28"/>
  <c r="O9" i="28"/>
  <c r="O6" i="28"/>
  <c r="N64" i="28"/>
  <c r="N61" i="28"/>
  <c r="N60" i="28"/>
  <c r="N59" i="28"/>
  <c r="N58" i="28"/>
  <c r="N56" i="28"/>
  <c r="N55" i="28"/>
  <c r="N54" i="28"/>
  <c r="N53" i="28"/>
  <c r="N50" i="28"/>
  <c r="N49" i="28"/>
  <c r="N48" i="28"/>
  <c r="N47" i="28"/>
  <c r="N46" i="28"/>
  <c r="N45" i="28"/>
  <c r="N44" i="28"/>
  <c r="N43" i="28"/>
  <c r="N41" i="28"/>
  <c r="N40" i="28"/>
  <c r="N39" i="28"/>
  <c r="N38" i="28"/>
  <c r="N37" i="28"/>
  <c r="N36" i="28"/>
  <c r="N34" i="28"/>
  <c r="N33" i="28"/>
  <c r="N32" i="28"/>
  <c r="N30" i="28"/>
  <c r="N29" i="28"/>
  <c r="N28" i="28"/>
  <c r="N27" i="28"/>
  <c r="N26" i="28"/>
  <c r="N25" i="28"/>
  <c r="N24" i="28"/>
  <c r="N19" i="28"/>
  <c r="N18" i="28"/>
  <c r="N17" i="28"/>
  <c r="N16" i="28"/>
  <c r="N14" i="28"/>
  <c r="N13" i="28"/>
  <c r="N10" i="28"/>
  <c r="M64" i="28"/>
  <c r="C63" i="21"/>
  <c r="M59" i="28"/>
  <c r="M58" i="28"/>
  <c r="M57" i="28"/>
  <c r="M55" i="28"/>
  <c r="M54" i="28"/>
  <c r="M53" i="28"/>
  <c r="M52" i="28"/>
  <c r="M51" i="28"/>
  <c r="M50" i="28"/>
  <c r="M46" i="28"/>
  <c r="M45" i="28"/>
  <c r="M44" i="28"/>
  <c r="M43" i="28"/>
  <c r="M41" i="28"/>
  <c r="M39" i="28"/>
  <c r="M38" i="28"/>
  <c r="M37" i="28"/>
  <c r="M36" i="28"/>
  <c r="M35" i="28"/>
  <c r="M34" i="28"/>
  <c r="M33" i="28"/>
  <c r="M32" i="28"/>
  <c r="M30" i="28"/>
  <c r="M29" i="28"/>
  <c r="M28" i="28"/>
  <c r="M27" i="28"/>
  <c r="M26" i="28"/>
  <c r="M25" i="28"/>
  <c r="M24" i="28"/>
  <c r="M23" i="28"/>
  <c r="M19" i="28"/>
  <c r="M18" i="28"/>
  <c r="M17" i="28"/>
  <c r="M16" i="28"/>
  <c r="M15" i="28"/>
  <c r="M14" i="28"/>
  <c r="M8" i="28"/>
  <c r="M5" i="28"/>
  <c r="L64" i="28"/>
  <c r="L60" i="28"/>
  <c r="L58" i="28"/>
  <c r="L57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1" i="28"/>
  <c r="L40" i="28"/>
  <c r="L39" i="28"/>
  <c r="L38" i="28"/>
  <c r="L36" i="28"/>
  <c r="L33" i="28"/>
  <c r="L32" i="28"/>
  <c r="L31" i="28"/>
  <c r="L30" i="28"/>
  <c r="L29" i="28"/>
  <c r="L28" i="28"/>
  <c r="L27" i="28"/>
  <c r="L26" i="28"/>
  <c r="L25" i="28"/>
  <c r="L24" i="28"/>
  <c r="L19" i="28"/>
  <c r="L18" i="28"/>
  <c r="L16" i="28"/>
  <c r="L15" i="28"/>
  <c r="L14" i="28"/>
  <c r="K64" i="28"/>
  <c r="K63" i="28"/>
  <c r="K60" i="28"/>
  <c r="K59" i="28"/>
  <c r="K57" i="28"/>
  <c r="K56" i="28"/>
  <c r="K55" i="28"/>
  <c r="K54" i="28"/>
  <c r="K50" i="28"/>
  <c r="K48" i="28"/>
  <c r="K46" i="28"/>
  <c r="K45" i="28"/>
  <c r="K44" i="28"/>
  <c r="K43" i="28"/>
  <c r="K41" i="28"/>
  <c r="K39" i="28"/>
  <c r="K38" i="28"/>
  <c r="K36" i="28"/>
  <c r="K34" i="28"/>
  <c r="K33" i="28"/>
  <c r="K32" i="28"/>
  <c r="K30" i="28"/>
  <c r="K29" i="28"/>
  <c r="K28" i="28"/>
  <c r="K27" i="28"/>
  <c r="K26" i="28"/>
  <c r="K25" i="28"/>
  <c r="K24" i="28"/>
  <c r="K19" i="28"/>
  <c r="K18" i="28"/>
  <c r="K17" i="28"/>
  <c r="K14" i="28"/>
  <c r="K10" i="28"/>
  <c r="K8" i="28"/>
  <c r="K5" i="28"/>
  <c r="C59" i="15"/>
  <c r="J64" i="28"/>
  <c r="J60" i="28"/>
  <c r="J59" i="28"/>
  <c r="J57" i="28"/>
  <c r="J55" i="28"/>
  <c r="J54" i="28"/>
  <c r="J53" i="28"/>
  <c r="J50" i="28"/>
  <c r="J49" i="28"/>
  <c r="J48" i="28"/>
  <c r="J46" i="28"/>
  <c r="J45" i="28"/>
  <c r="J44" i="28"/>
  <c r="J43" i="28"/>
  <c r="J41" i="28"/>
  <c r="J40" i="28"/>
  <c r="J39" i="28"/>
  <c r="J38" i="28"/>
  <c r="J36" i="28"/>
  <c r="J34" i="28"/>
  <c r="J33" i="28"/>
  <c r="J32" i="28"/>
  <c r="J30" i="28"/>
  <c r="J28" i="28"/>
  <c r="J27" i="28"/>
  <c r="J26" i="28"/>
  <c r="J25" i="28"/>
  <c r="J24" i="28"/>
  <c r="J23" i="28"/>
  <c r="J19" i="28"/>
  <c r="J18" i="28"/>
  <c r="J17" i="28"/>
  <c r="J16" i="28"/>
  <c r="J14" i="28"/>
  <c r="J10" i="28"/>
  <c r="C58" i="13"/>
  <c r="I63" i="28"/>
  <c r="I59" i="28"/>
  <c r="I57" i="28"/>
  <c r="I55" i="28"/>
  <c r="I54" i="28"/>
  <c r="I53" i="28"/>
  <c r="I51" i="28"/>
  <c r="I50" i="28"/>
  <c r="I48" i="28"/>
  <c r="I46" i="28"/>
  <c r="I45" i="28"/>
  <c r="I44" i="28"/>
  <c r="I41" i="28"/>
  <c r="I40" i="28"/>
  <c r="I38" i="28"/>
  <c r="I37" i="28"/>
  <c r="I36" i="28"/>
  <c r="I34" i="28"/>
  <c r="I33" i="28"/>
  <c r="I32" i="28"/>
  <c r="I30" i="28"/>
  <c r="I28" i="28"/>
  <c r="I27" i="28"/>
  <c r="I26" i="28"/>
  <c r="I25" i="28"/>
  <c r="I24" i="28"/>
  <c r="I23" i="28"/>
  <c r="I19" i="28"/>
  <c r="I14" i="28"/>
  <c r="I12" i="28"/>
  <c r="I11" i="28"/>
  <c r="H64" i="28"/>
  <c r="H63" i="28"/>
  <c r="H62" i="28"/>
  <c r="C61" i="11"/>
  <c r="H60" i="28"/>
  <c r="H59" i="28"/>
  <c r="H57" i="28"/>
  <c r="H55" i="28"/>
  <c r="H54" i="28"/>
  <c r="H53" i="28"/>
  <c r="H52" i="28"/>
  <c r="H46" i="28"/>
  <c r="H45" i="28"/>
  <c r="H44" i="28"/>
  <c r="H41" i="28"/>
  <c r="H40" i="28"/>
  <c r="H38" i="28"/>
  <c r="H37" i="28"/>
  <c r="H36" i="28"/>
  <c r="H35" i="28"/>
  <c r="H34" i="28"/>
  <c r="H33" i="28"/>
  <c r="H32" i="28"/>
  <c r="H30" i="28"/>
  <c r="H27" i="28"/>
  <c r="H26" i="28"/>
  <c r="H25" i="28"/>
  <c r="H24" i="28"/>
  <c r="H23" i="28"/>
  <c r="H19" i="28"/>
  <c r="H18" i="28"/>
  <c r="H15" i="28"/>
  <c r="H14" i="28"/>
  <c r="H11" i="28"/>
  <c r="H9" i="28"/>
  <c r="G63" i="28"/>
  <c r="G62" i="28"/>
  <c r="G61" i="28"/>
  <c r="G60" i="28"/>
  <c r="G59" i="28"/>
  <c r="G57" i="28"/>
  <c r="G55" i="28"/>
  <c r="G54" i="28"/>
  <c r="G53" i="28"/>
  <c r="X38" i="9"/>
  <c r="G39" i="28" s="1"/>
  <c r="G48" i="28"/>
  <c r="G46" i="28"/>
  <c r="G45" i="28"/>
  <c r="G41" i="28"/>
  <c r="G40" i="28"/>
  <c r="G38" i="28"/>
  <c r="G37" i="28"/>
  <c r="G36" i="28"/>
  <c r="G34" i="28"/>
  <c r="G33" i="28"/>
  <c r="G32" i="28"/>
  <c r="G30" i="28"/>
  <c r="G28" i="28"/>
  <c r="G27" i="28"/>
  <c r="G26" i="28"/>
  <c r="G25" i="28"/>
  <c r="G24" i="28"/>
  <c r="G20" i="28"/>
  <c r="G19" i="28"/>
  <c r="G18" i="28"/>
  <c r="G16" i="28"/>
  <c r="G14" i="28"/>
  <c r="G12" i="28"/>
  <c r="G11" i="28"/>
  <c r="G9" i="28"/>
  <c r="G8" i="28"/>
  <c r="F64" i="28"/>
  <c r="F63" i="28"/>
  <c r="F62" i="28"/>
  <c r="F61" i="28"/>
  <c r="F60" i="28"/>
  <c r="F59" i="28"/>
  <c r="F58" i="28"/>
  <c r="F57" i="28"/>
  <c r="F55" i="28"/>
  <c r="F54" i="28"/>
  <c r="F53" i="28"/>
  <c r="F52" i="28"/>
  <c r="C51" i="7"/>
  <c r="F49" i="28"/>
  <c r="F48" i="28"/>
  <c r="F46" i="28"/>
  <c r="F45" i="28"/>
  <c r="F41" i="28"/>
  <c r="F40" i="28"/>
  <c r="F39" i="28"/>
  <c r="F43" i="28"/>
  <c r="F38" i="28"/>
  <c r="F37" i="28"/>
  <c r="F36" i="28"/>
  <c r="F35" i="28"/>
  <c r="F34" i="28"/>
  <c r="F33" i="28"/>
  <c r="F32" i="28"/>
  <c r="F17" i="28"/>
  <c r="F31" i="28"/>
  <c r="F30" i="28"/>
  <c r="F29" i="28"/>
  <c r="F28" i="28"/>
  <c r="F27" i="28"/>
  <c r="F51" i="28"/>
  <c r="F26" i="28"/>
  <c r="F7" i="28"/>
  <c r="F25" i="28"/>
  <c r="F24" i="28"/>
  <c r="F23" i="28"/>
  <c r="F21" i="28"/>
  <c r="F20" i="28"/>
  <c r="F19" i="28"/>
  <c r="F18" i="28"/>
  <c r="F14" i="28"/>
  <c r="F12" i="28"/>
  <c r="F11" i="28"/>
  <c r="F10" i="28"/>
  <c r="F9" i="28"/>
  <c r="F8" i="28"/>
  <c r="F6" i="28"/>
  <c r="P56" i="5"/>
  <c r="B56" i="5" s="1"/>
  <c r="P55" i="5"/>
  <c r="B55" i="5" s="1"/>
  <c r="P54" i="5"/>
  <c r="B54" i="5" s="1"/>
  <c r="P26" i="5"/>
  <c r="B26" i="5" s="1"/>
  <c r="E63" i="28"/>
  <c r="E62" i="28"/>
  <c r="E61" i="28"/>
  <c r="E59" i="28"/>
  <c r="E54" i="28"/>
  <c r="P53" i="5"/>
  <c r="B53" i="5" s="1"/>
  <c r="P36" i="5"/>
  <c r="B36" i="5" s="1"/>
  <c r="P52" i="5"/>
  <c r="B52" i="5" s="1"/>
  <c r="P51" i="5"/>
  <c r="B51" i="5" s="1"/>
  <c r="P50" i="5"/>
  <c r="B50" i="5" s="1"/>
  <c r="E46" i="28"/>
  <c r="P49" i="5"/>
  <c r="B49" i="5" s="1"/>
  <c r="P48" i="5"/>
  <c r="B48" i="5" s="1"/>
  <c r="E43" i="28"/>
  <c r="E41" i="28"/>
  <c r="P46" i="5"/>
  <c r="B46" i="5" s="1"/>
  <c r="E40" i="28"/>
  <c r="E39" i="28"/>
  <c r="P37" i="5"/>
  <c r="B37" i="5" s="1"/>
  <c r="E38" i="28"/>
  <c r="P41" i="5"/>
  <c r="B41" i="5" s="1"/>
  <c r="E34" i="28"/>
  <c r="P31" i="5"/>
  <c r="B31" i="5" s="1"/>
  <c r="E33" i="28"/>
  <c r="P30" i="5"/>
  <c r="B30" i="5" s="1"/>
  <c r="E32" i="28"/>
  <c r="P35" i="5"/>
  <c r="B35" i="5" s="1"/>
  <c r="E27" i="28"/>
  <c r="P25" i="5"/>
  <c r="B25" i="5" s="1"/>
  <c r="E26" i="28"/>
  <c r="E25" i="28"/>
  <c r="P29" i="5"/>
  <c r="E24" i="28"/>
  <c r="P34" i="5"/>
  <c r="B34" i="5" s="1"/>
  <c r="P45" i="5"/>
  <c r="B45" i="5" s="1"/>
  <c r="P40" i="5"/>
  <c r="B40" i="5" s="1"/>
  <c r="E20" i="28"/>
  <c r="P23" i="5"/>
  <c r="P28" i="5"/>
  <c r="P44" i="5"/>
  <c r="B44" i="5" s="1"/>
  <c r="E14" i="28"/>
  <c r="P43" i="5"/>
  <c r="B43" i="5" s="1"/>
  <c r="E12" i="28"/>
  <c r="P42" i="5"/>
  <c r="B42" i="5" s="1"/>
  <c r="P32" i="5"/>
  <c r="P24" i="5"/>
  <c r="B24" i="5" s="1"/>
  <c r="P39" i="5"/>
  <c r="B39" i="5" s="1"/>
  <c r="P33" i="5"/>
  <c r="B33" i="5" s="1"/>
  <c r="D63" i="28"/>
  <c r="D62" i="28"/>
  <c r="D61" i="28"/>
  <c r="D60" i="28"/>
  <c r="D59" i="28"/>
  <c r="D56" i="28"/>
  <c r="D54" i="28"/>
  <c r="D53" i="28"/>
  <c r="D52" i="28"/>
  <c r="C51" i="3"/>
  <c r="P50" i="3"/>
  <c r="D50" i="28"/>
  <c r="P49" i="3"/>
  <c r="D49" i="28"/>
  <c r="P48" i="3"/>
  <c r="D48" i="28"/>
  <c r="P47" i="3"/>
  <c r="P46" i="3"/>
  <c r="D46" i="28"/>
  <c r="P45" i="3"/>
  <c r="P44" i="3"/>
  <c r="D44" i="28"/>
  <c r="P43" i="3"/>
  <c r="D43" i="28"/>
  <c r="P42" i="3"/>
  <c r="D42" i="28"/>
  <c r="P41" i="3"/>
  <c r="P40" i="3"/>
  <c r="D40" i="28"/>
  <c r="P39" i="3"/>
  <c r="D39" i="28"/>
  <c r="P38" i="3"/>
  <c r="D38" i="28"/>
  <c r="P37" i="3"/>
  <c r="D37" i="28"/>
  <c r="P36" i="3"/>
  <c r="D36" i="28"/>
  <c r="P35" i="3"/>
  <c r="P34" i="3"/>
  <c r="D34" i="28"/>
  <c r="P33" i="3"/>
  <c r="D33" i="28"/>
  <c r="P32" i="3"/>
  <c r="D32" i="28"/>
  <c r="P31" i="3"/>
  <c r="P30" i="3"/>
  <c r="P29" i="3"/>
  <c r="P28" i="3"/>
  <c r="D28" i="28"/>
  <c r="P27" i="3"/>
  <c r="D27" i="28"/>
  <c r="P26" i="3"/>
  <c r="D26" i="28"/>
  <c r="P25" i="3"/>
  <c r="D25" i="28"/>
  <c r="P24" i="3"/>
  <c r="D24" i="28"/>
  <c r="P23" i="3"/>
  <c r="P11" i="3"/>
  <c r="P7" i="3"/>
  <c r="D21" i="28"/>
  <c r="P3" i="3"/>
  <c r="P10" i="3"/>
  <c r="P21" i="3"/>
  <c r="P19" i="3"/>
  <c r="D17" i="28"/>
  <c r="P20" i="3"/>
  <c r="P15" i="3"/>
  <c r="D15" i="28"/>
  <c r="P12" i="3"/>
  <c r="D14" i="28"/>
  <c r="P8" i="3"/>
  <c r="D13" i="28"/>
  <c r="P9" i="3"/>
  <c r="P13" i="3"/>
  <c r="B13" i="3" s="1"/>
  <c r="D11" i="28"/>
  <c r="P22" i="3"/>
  <c r="P18" i="3"/>
  <c r="P5" i="3"/>
  <c r="D8" i="28"/>
  <c r="P14" i="3"/>
  <c r="B14" i="3" s="1"/>
  <c r="P16" i="3"/>
  <c r="P4" i="3"/>
  <c r="P17" i="3"/>
  <c r="P6" i="3"/>
  <c r="C64" i="28"/>
  <c r="C63" i="28"/>
  <c r="C62" i="28"/>
  <c r="C60" i="28"/>
  <c r="C59" i="28"/>
  <c r="C55" i="1"/>
  <c r="C55" i="28"/>
  <c r="C54" i="28"/>
  <c r="C53" i="28"/>
  <c r="C52" i="28"/>
  <c r="C50" i="28"/>
  <c r="C49" i="28"/>
  <c r="C48" i="28"/>
  <c r="C46" i="28"/>
  <c r="C45" i="28"/>
  <c r="C44" i="28"/>
  <c r="C43" i="28"/>
  <c r="C41" i="28"/>
  <c r="C40" i="28"/>
  <c r="C39" i="28"/>
  <c r="C38" i="28"/>
  <c r="C37" i="28"/>
  <c r="C36" i="28"/>
  <c r="C34" i="28"/>
  <c r="C33" i="28"/>
  <c r="C32" i="28"/>
  <c r="C31" i="28"/>
  <c r="C30" i="28"/>
  <c r="C28" i="28"/>
  <c r="C27" i="28"/>
  <c r="C26" i="28"/>
  <c r="C25" i="28"/>
  <c r="C24" i="28"/>
  <c r="C21" i="28"/>
  <c r="C20" i="28"/>
  <c r="C61" i="28"/>
  <c r="C35" i="28"/>
  <c r="C17" i="28"/>
  <c r="C58" i="28"/>
  <c r="C14" i="28"/>
  <c r="C13" i="28"/>
  <c r="C42" i="28"/>
  <c r="C12" i="28"/>
  <c r="C51" i="28"/>
  <c r="C11" i="28"/>
  <c r="C6" i="28"/>
  <c r="C8" i="28"/>
  <c r="P4" i="1"/>
  <c r="Q13" i="27" l="1"/>
  <c r="O4" i="3"/>
  <c r="O32" i="5"/>
  <c r="B32" i="5"/>
  <c r="O28" i="5"/>
  <c r="B28" i="5"/>
  <c r="O11" i="3"/>
  <c r="O9" i="3"/>
  <c r="O29" i="5"/>
  <c r="B29" i="5"/>
  <c r="S33" i="27"/>
  <c r="S36" i="27"/>
  <c r="O10" i="3"/>
  <c r="O17" i="3"/>
  <c r="B17" i="3"/>
  <c r="O15" i="3"/>
  <c r="B15" i="3"/>
  <c r="O24" i="3"/>
  <c r="B24" i="3"/>
  <c r="O28" i="3"/>
  <c r="B28" i="3"/>
  <c r="O30" i="3"/>
  <c r="B30" i="3"/>
  <c r="O32" i="3"/>
  <c r="B32" i="3"/>
  <c r="O36" i="3"/>
  <c r="B36" i="3"/>
  <c r="O40" i="3"/>
  <c r="B40" i="3"/>
  <c r="O44" i="3"/>
  <c r="B44" i="3"/>
  <c r="O49" i="3"/>
  <c r="B49" i="3"/>
  <c r="O50" i="5"/>
  <c r="O53" i="5"/>
  <c r="O54" i="5"/>
  <c r="O22" i="3"/>
  <c r="B22" i="3"/>
  <c r="O19" i="3"/>
  <c r="B19" i="3"/>
  <c r="O23" i="3"/>
  <c r="B23" i="3"/>
  <c r="O27" i="3"/>
  <c r="B27" i="3"/>
  <c r="O31" i="3"/>
  <c r="B31" i="3"/>
  <c r="O35" i="3"/>
  <c r="B35" i="3"/>
  <c r="O39" i="3"/>
  <c r="B39" i="3"/>
  <c r="O43" i="3"/>
  <c r="B43" i="3"/>
  <c r="O46" i="3"/>
  <c r="B46" i="3"/>
  <c r="O48" i="3"/>
  <c r="B48" i="3"/>
  <c r="O49" i="5"/>
  <c r="O51" i="5"/>
  <c r="O55" i="5"/>
  <c r="O16" i="3"/>
  <c r="B16" i="3"/>
  <c r="O18" i="3"/>
  <c r="B18" i="3"/>
  <c r="O20" i="3"/>
  <c r="B20" i="3"/>
  <c r="O26" i="3"/>
  <c r="B26" i="3"/>
  <c r="O34" i="3"/>
  <c r="B34" i="3"/>
  <c r="O38" i="3"/>
  <c r="B38" i="3"/>
  <c r="O42" i="3"/>
  <c r="B42" i="3"/>
  <c r="O45" i="3"/>
  <c r="B45" i="3"/>
  <c r="O47" i="3"/>
  <c r="B47" i="3"/>
  <c r="O52" i="5"/>
  <c r="O56" i="5"/>
  <c r="O21" i="3"/>
  <c r="B21" i="3"/>
  <c r="O25" i="3"/>
  <c r="B25" i="3"/>
  <c r="O29" i="3"/>
  <c r="B29" i="3"/>
  <c r="O33" i="3"/>
  <c r="B33" i="3"/>
  <c r="O37" i="3"/>
  <c r="B37" i="3"/>
  <c r="O41" i="3"/>
  <c r="B41" i="3"/>
  <c r="O50" i="3"/>
  <c r="B50" i="3"/>
  <c r="O48" i="5"/>
  <c r="O4" i="1"/>
  <c r="O3" i="3"/>
  <c r="W22" i="3" s="1"/>
  <c r="D23" i="28" s="1"/>
  <c r="O7" i="3"/>
  <c r="O5" i="3"/>
  <c r="W11" i="3" s="1"/>
  <c r="D12" i="28" s="1"/>
  <c r="O6" i="3"/>
  <c r="W9" i="3" s="1"/>
  <c r="D10" i="28" s="1"/>
  <c r="O33" i="5"/>
  <c r="O24" i="5"/>
  <c r="O42" i="5"/>
  <c r="O23" i="5"/>
  <c r="O45" i="5"/>
  <c r="W36" i="5" s="1"/>
  <c r="E37" i="28" s="1"/>
  <c r="O34" i="5"/>
  <c r="W27" i="5"/>
  <c r="E28" i="28" s="1"/>
  <c r="O31" i="5"/>
  <c r="O26" i="5"/>
  <c r="O43" i="5"/>
  <c r="O44" i="5"/>
  <c r="O40" i="5"/>
  <c r="O41" i="5"/>
  <c r="O37" i="5"/>
  <c r="O39" i="5"/>
  <c r="O25" i="5"/>
  <c r="W10" i="5" s="1"/>
  <c r="E11" i="28" s="1"/>
  <c r="O35" i="5"/>
  <c r="O30" i="5"/>
  <c r="O46" i="5"/>
  <c r="O36" i="5"/>
  <c r="O13" i="3"/>
  <c r="W50" i="3" s="1"/>
  <c r="D51" i="28" s="1"/>
  <c r="O14" i="3"/>
  <c r="O12" i="3"/>
  <c r="O8" i="3"/>
  <c r="W44" i="5"/>
  <c r="E45" i="28" s="1"/>
  <c r="W51" i="5"/>
  <c r="E52" i="28" s="1"/>
  <c r="W35" i="5"/>
  <c r="E36" i="28" s="1"/>
  <c r="Q36" i="28" s="1"/>
  <c r="B58" i="31" s="1"/>
  <c r="W48" i="5"/>
  <c r="E49" i="28" s="1"/>
  <c r="W29" i="5"/>
  <c r="E30" i="28" s="1"/>
  <c r="W44" i="3"/>
  <c r="D45" i="28" s="1"/>
  <c r="X16" i="25"/>
  <c r="O17" i="28" s="1"/>
  <c r="X60" i="26"/>
  <c r="P61" i="28" s="1"/>
  <c r="X51" i="26"/>
  <c r="P52" i="28" s="1"/>
  <c r="X20" i="26"/>
  <c r="P21" i="28" s="1"/>
  <c r="X6" i="26"/>
  <c r="P7" i="28" s="1"/>
  <c r="X61" i="26"/>
  <c r="P62" i="28" s="1"/>
  <c r="X3" i="26"/>
  <c r="P4" i="28" s="1"/>
  <c r="X36" i="26"/>
  <c r="P37" i="28" s="1"/>
  <c r="X22" i="23"/>
  <c r="N23" i="28" s="1"/>
  <c r="X56" i="23"/>
  <c r="N57" i="28" s="1"/>
  <c r="T57" i="28" s="1"/>
  <c r="D19" i="31" s="1"/>
  <c r="X61" i="23"/>
  <c r="N62" i="28" s="1"/>
  <c r="X14" i="23"/>
  <c r="N15" i="28" s="1"/>
  <c r="X34" i="23"/>
  <c r="N35" i="28" s="1"/>
  <c r="X58" i="19"/>
  <c r="L59" i="28" s="1"/>
  <c r="Q59" i="28" s="1"/>
  <c r="B47" i="31" s="1"/>
  <c r="X15" i="17"/>
  <c r="K16" i="28" s="1"/>
  <c r="T16" i="28" s="1"/>
  <c r="D10" i="31" s="1"/>
  <c r="X50" i="17"/>
  <c r="K51" i="28" s="1"/>
  <c r="X14" i="17"/>
  <c r="K15" i="28" s="1"/>
  <c r="X12" i="13"/>
  <c r="I13" i="28" s="1"/>
  <c r="X17" i="13"/>
  <c r="I18" i="28" s="1"/>
  <c r="X46" i="13"/>
  <c r="I47" i="28" s="1"/>
  <c r="X38" i="13"/>
  <c r="I39" i="28" s="1"/>
  <c r="X5" i="13"/>
  <c r="I6" i="28" s="1"/>
  <c r="X61" i="13"/>
  <c r="I62" i="28" s="1"/>
  <c r="X8" i="13"/>
  <c r="I9" i="28" s="1"/>
  <c r="X57" i="13"/>
  <c r="I58" i="28" s="1"/>
  <c r="X60" i="13"/>
  <c r="I61" i="28" s="1"/>
  <c r="X14" i="13"/>
  <c r="I15" i="28" s="1"/>
  <c r="X30" i="13"/>
  <c r="I31" i="28" s="1"/>
  <c r="X41" i="13"/>
  <c r="I42" i="28" s="1"/>
  <c r="X64" i="13"/>
  <c r="I65" i="28" s="1"/>
  <c r="X63" i="13"/>
  <c r="I64" i="28" s="1"/>
  <c r="X41" i="15"/>
  <c r="J42" i="28" s="1"/>
  <c r="X19" i="15"/>
  <c r="J20" i="28" s="1"/>
  <c r="X46" i="15"/>
  <c r="J47" i="28" s="1"/>
  <c r="X7" i="15"/>
  <c r="J8" i="28" s="1"/>
  <c r="X6" i="15"/>
  <c r="J7" i="28" s="1"/>
  <c r="X50" i="15"/>
  <c r="J51" i="28" s="1"/>
  <c r="X28" i="15"/>
  <c r="J29" i="28" s="1"/>
  <c r="X19" i="11"/>
  <c r="H20" i="28" s="1"/>
  <c r="X41" i="11"/>
  <c r="H42" i="28" s="1"/>
  <c r="X27" i="11"/>
  <c r="H28" i="28" s="1"/>
  <c r="X11" i="11"/>
  <c r="H12" i="28" s="1"/>
  <c r="X46" i="11"/>
  <c r="H47" i="28" s="1"/>
  <c r="U29" i="3"/>
  <c r="W14" i="7"/>
  <c r="F15" i="28" s="1"/>
  <c r="W64" i="7"/>
  <c r="F65" i="28" s="1"/>
  <c r="X9" i="11"/>
  <c r="H10" i="28" s="1"/>
  <c r="S25" i="28"/>
  <c r="C53" i="31" s="1"/>
  <c r="S14" i="28"/>
  <c r="C50" i="31" s="1"/>
  <c r="S33" i="28"/>
  <c r="C57" i="31" s="1"/>
  <c r="S26" i="28"/>
  <c r="C54" i="31" s="1"/>
  <c r="S27" i="28"/>
  <c r="C55" i="31" s="1"/>
  <c r="S38" i="28"/>
  <c r="C59" i="31" s="1"/>
  <c r="S40" i="28"/>
  <c r="C48" i="31" s="1"/>
  <c r="X34" i="26"/>
  <c r="P35" i="28" s="1"/>
  <c r="X59" i="26"/>
  <c r="P60" i="28" s="1"/>
  <c r="X64" i="25"/>
  <c r="O65" i="28" s="1"/>
  <c r="T65" i="28" s="1"/>
  <c r="D37" i="31" s="1"/>
  <c r="X46" i="25"/>
  <c r="O47" i="28" s="1"/>
  <c r="X60" i="25"/>
  <c r="O61" i="28" s="1"/>
  <c r="X3" i="25"/>
  <c r="O4" i="28" s="1"/>
  <c r="X36" i="25"/>
  <c r="O37" i="28" s="1"/>
  <c r="X4" i="25"/>
  <c r="O5" i="28" s="1"/>
  <c r="X6" i="25"/>
  <c r="O7" i="28" s="1"/>
  <c r="X7" i="25"/>
  <c r="O8" i="28" s="1"/>
  <c r="X41" i="25"/>
  <c r="O42" i="28" s="1"/>
  <c r="X19" i="25"/>
  <c r="O20" i="28" s="1"/>
  <c r="X59" i="25"/>
  <c r="O60" i="28" s="1"/>
  <c r="X19" i="23"/>
  <c r="N20" i="28" s="1"/>
  <c r="X7" i="23"/>
  <c r="N8" i="28" s="1"/>
  <c r="X62" i="23"/>
  <c r="N63" i="28" s="1"/>
  <c r="X30" i="23"/>
  <c r="N31" i="28" s="1"/>
  <c r="X41" i="23"/>
  <c r="N42" i="28" s="1"/>
  <c r="X5" i="23"/>
  <c r="N6" i="28" s="1"/>
  <c r="X10" i="23"/>
  <c r="N11" i="28" s="1"/>
  <c r="X4" i="23"/>
  <c r="N5" i="28" s="1"/>
  <c r="X62" i="21"/>
  <c r="M63" i="28" s="1"/>
  <c r="X39" i="21"/>
  <c r="M40" i="28" s="1"/>
  <c r="X9" i="21"/>
  <c r="M10" i="28" s="1"/>
  <c r="X61" i="21"/>
  <c r="M62" i="28" s="1"/>
  <c r="X21" i="21"/>
  <c r="M22" i="28" s="1"/>
  <c r="X46" i="21"/>
  <c r="M47" i="28" s="1"/>
  <c r="X8" i="21"/>
  <c r="M9" i="28" s="1"/>
  <c r="X3" i="21"/>
  <c r="X12" i="21"/>
  <c r="M13" i="28" s="1"/>
  <c r="X20" i="21"/>
  <c r="M21" i="28" s="1"/>
  <c r="X10" i="21"/>
  <c r="M11" i="28" s="1"/>
  <c r="X34" i="17"/>
  <c r="K35" i="28" s="1"/>
  <c r="X22" i="17"/>
  <c r="K23" i="28" s="1"/>
  <c r="X52" i="17"/>
  <c r="K52" i="28" s="1"/>
  <c r="X58" i="17"/>
  <c r="K58" i="28" s="1"/>
  <c r="T58" i="28" s="1"/>
  <c r="D18" i="31" s="1"/>
  <c r="X53" i="17"/>
  <c r="K53" i="28" s="1"/>
  <c r="T53" i="28" s="1"/>
  <c r="D33" i="31" s="1"/>
  <c r="X39" i="17"/>
  <c r="K40" i="28" s="1"/>
  <c r="X48" i="17"/>
  <c r="K49" i="28" s="1"/>
  <c r="X41" i="17"/>
  <c r="K42" i="28" s="1"/>
  <c r="X21" i="17"/>
  <c r="K22" i="28" s="1"/>
  <c r="X3" i="17"/>
  <c r="K4" i="28" s="1"/>
  <c r="X8" i="17"/>
  <c r="K9" i="28" s="1"/>
  <c r="X46" i="17"/>
  <c r="K47" i="28" s="1"/>
  <c r="X55" i="19"/>
  <c r="L56" i="28" s="1"/>
  <c r="X62" i="19"/>
  <c r="L63" i="28" s="1"/>
  <c r="X16" i="19"/>
  <c r="L17" i="28" s="1"/>
  <c r="X60" i="19"/>
  <c r="L61" i="28" s="1"/>
  <c r="X22" i="19"/>
  <c r="L23" i="28" s="1"/>
  <c r="X3" i="19"/>
  <c r="L4" i="28" s="1"/>
  <c r="X11" i="19"/>
  <c r="L12" i="28" s="1"/>
  <c r="X61" i="19"/>
  <c r="L62" i="28" s="1"/>
  <c r="X21" i="19"/>
  <c r="L22" i="28" s="1"/>
  <c r="X8" i="19"/>
  <c r="L9" i="28" s="1"/>
  <c r="X41" i="19"/>
  <c r="L42" i="28" s="1"/>
  <c r="X19" i="19"/>
  <c r="L20" i="28" s="1"/>
  <c r="X10" i="19"/>
  <c r="L11" i="28" s="1"/>
  <c r="X33" i="19"/>
  <c r="L34" i="28" s="1"/>
  <c r="T34" i="28" s="1"/>
  <c r="D49" i="31" s="1"/>
  <c r="X7" i="19"/>
  <c r="L8" i="28" s="1"/>
  <c r="T55" i="28"/>
  <c r="D43" i="31" s="1"/>
  <c r="T64" i="28"/>
  <c r="D46" i="31" s="1"/>
  <c r="T29" i="28"/>
  <c r="D36" i="31" s="1"/>
  <c r="T30" i="28"/>
  <c r="D34" i="31" s="1"/>
  <c r="T46" i="28"/>
  <c r="D62" i="31" s="1"/>
  <c r="T18" i="28"/>
  <c r="D41" i="31" s="1"/>
  <c r="T19" i="28"/>
  <c r="D51" i="31" s="1"/>
  <c r="T28" i="28"/>
  <c r="D42" i="31" s="1"/>
  <c r="T45" i="28"/>
  <c r="D61" i="31" s="1"/>
  <c r="T32" i="28"/>
  <c r="D56" i="31" s="1"/>
  <c r="T33" i="28"/>
  <c r="D57" i="31" s="1"/>
  <c r="T38" i="28"/>
  <c r="D59" i="31" s="1"/>
  <c r="T39" i="28"/>
  <c r="D31" i="31" s="1"/>
  <c r="T41" i="28"/>
  <c r="D60" i="31" s="1"/>
  <c r="S24" i="28"/>
  <c r="C52" i="31" s="1"/>
  <c r="S32" i="28"/>
  <c r="C56" i="31" s="1"/>
  <c r="S34" i="28"/>
  <c r="C49" i="31" s="1"/>
  <c r="S46" i="28"/>
  <c r="C62" i="31" s="1"/>
  <c r="S54" i="28"/>
  <c r="C63" i="31" s="1"/>
  <c r="T24" i="28"/>
  <c r="D52" i="31" s="1"/>
  <c r="T25" i="28"/>
  <c r="D53" i="31" s="1"/>
  <c r="T26" i="28"/>
  <c r="D54" i="31" s="1"/>
  <c r="T43" i="28"/>
  <c r="D14" i="31" s="1"/>
  <c r="T44" i="28"/>
  <c r="D26" i="31" s="1"/>
  <c r="T50" i="28"/>
  <c r="D23" i="31" s="1"/>
  <c r="S59" i="28"/>
  <c r="C47" i="31" s="1"/>
  <c r="T14" i="28"/>
  <c r="D50" i="31" s="1"/>
  <c r="T27" i="28"/>
  <c r="D55" i="31" s="1"/>
  <c r="T36" i="28"/>
  <c r="D58" i="31" s="1"/>
  <c r="T54" i="28"/>
  <c r="D63" i="31" s="1"/>
  <c r="X11" i="15"/>
  <c r="J12" i="28" s="1"/>
  <c r="X51" i="15"/>
  <c r="J52" i="28" s="1"/>
  <c r="W64" i="5"/>
  <c r="E65" i="28" s="1"/>
  <c r="X4" i="11"/>
  <c r="H5" i="28" s="1"/>
  <c r="X50" i="9"/>
  <c r="G51" i="28" s="1"/>
  <c r="X57" i="9"/>
  <c r="G58" i="28" s="1"/>
  <c r="W12" i="7"/>
  <c r="F13" i="28" s="1"/>
  <c r="W46" i="7"/>
  <c r="F47" i="28" s="1"/>
  <c r="W41" i="7"/>
  <c r="F42" i="28" s="1"/>
  <c r="W43" i="7"/>
  <c r="F44" i="28" s="1"/>
  <c r="W4" i="7"/>
  <c r="F5" i="28" s="1"/>
  <c r="W15" i="7"/>
  <c r="F16" i="28" s="1"/>
  <c r="X16" i="13"/>
  <c r="I17" i="28" s="1"/>
  <c r="X9" i="13"/>
  <c r="I10" i="28" s="1"/>
  <c r="X28" i="13"/>
  <c r="I29" i="28" s="1"/>
  <c r="X4" i="13"/>
  <c r="I5" i="28" s="1"/>
  <c r="X59" i="13"/>
  <c r="I60" i="28" s="1"/>
  <c r="X6" i="13"/>
  <c r="I7" i="28" s="1"/>
  <c r="X51" i="13"/>
  <c r="I52" i="28" s="1"/>
  <c r="X21" i="11"/>
  <c r="H22" i="28" s="1"/>
  <c r="X12" i="11"/>
  <c r="H13" i="28" s="1"/>
  <c r="X48" i="11"/>
  <c r="H49" i="28" s="1"/>
  <c r="X20" i="11"/>
  <c r="H21" i="28" s="1"/>
  <c r="X57" i="11"/>
  <c r="H58" i="28" s="1"/>
  <c r="X42" i="11"/>
  <c r="H43" i="28" s="1"/>
  <c r="X28" i="11"/>
  <c r="H29" i="28" s="1"/>
  <c r="X3" i="11"/>
  <c r="X7" i="11"/>
  <c r="H8" i="28" s="1"/>
  <c r="X49" i="11"/>
  <c r="H50" i="28" s="1"/>
  <c r="X30" i="11"/>
  <c r="H31" i="28" s="1"/>
  <c r="X5" i="11"/>
  <c r="H6" i="28" s="1"/>
  <c r="X63" i="9"/>
  <c r="G64" i="28" s="1"/>
  <c r="X64" i="9"/>
  <c r="G65" i="28" s="1"/>
  <c r="Q27" i="28"/>
  <c r="B55" i="31" s="1"/>
  <c r="Q26" i="28"/>
  <c r="B54" i="31" s="1"/>
  <c r="Q54" i="28"/>
  <c r="B63" i="31" s="1"/>
  <c r="W49" i="5"/>
  <c r="W43" i="5"/>
  <c r="W41" i="5"/>
  <c r="E42" i="28" s="1"/>
  <c r="W52" i="5"/>
  <c r="W29" i="3"/>
  <c r="D30" i="28" s="1"/>
  <c r="U46" i="3"/>
  <c r="Q32" i="28"/>
  <c r="B56" i="31" s="1"/>
  <c r="Q25" i="28"/>
  <c r="B53" i="31" s="1"/>
  <c r="Q38" i="28"/>
  <c r="B59" i="31" s="1"/>
  <c r="Q14" i="28"/>
  <c r="B50" i="31" s="1"/>
  <c r="Q46" i="28"/>
  <c r="B62" i="31" s="1"/>
  <c r="Q24" i="28"/>
  <c r="B52" i="31" s="1"/>
  <c r="Q33" i="28"/>
  <c r="B57" i="31" s="1"/>
  <c r="S34" i="27"/>
  <c r="C7" i="28"/>
  <c r="C57" i="28"/>
  <c r="C56" i="28"/>
  <c r="S41" i="27" l="1"/>
  <c r="S38" i="27"/>
  <c r="W34" i="5"/>
  <c r="E35" i="28" s="1"/>
  <c r="W63" i="5"/>
  <c r="E64" i="28" s="1"/>
  <c r="W40" i="3"/>
  <c r="D41" i="28" s="1"/>
  <c r="W63" i="3"/>
  <c r="D64" i="28" s="1"/>
  <c r="W22" i="1"/>
  <c r="C23" i="28" s="1"/>
  <c r="W9" i="1"/>
  <c r="C10" i="28" s="1"/>
  <c r="Q23" i="27"/>
  <c r="W18" i="3"/>
  <c r="D19" i="28" s="1"/>
  <c r="W54" i="3"/>
  <c r="D55" i="28" s="1"/>
  <c r="W34" i="3"/>
  <c r="D35" i="28" s="1"/>
  <c r="W4" i="1"/>
  <c r="C5" i="28" s="1"/>
  <c r="W18" i="1"/>
  <c r="C19" i="28" s="1"/>
  <c r="W6" i="3"/>
  <c r="D7" i="28" s="1"/>
  <c r="W28" i="3"/>
  <c r="D29" i="28" s="1"/>
  <c r="W59" i="5"/>
  <c r="E60" i="28" s="1"/>
  <c r="S60" i="28" s="1"/>
  <c r="C38" i="31" s="1"/>
  <c r="W17" i="3"/>
  <c r="D18" i="28" s="1"/>
  <c r="W3" i="3"/>
  <c r="D4" i="28" s="1"/>
  <c r="W50" i="5"/>
  <c r="E51" i="28" s="1"/>
  <c r="Q30" i="28"/>
  <c r="B34" i="31" s="1"/>
  <c r="W15" i="3"/>
  <c r="D16" i="28" s="1"/>
  <c r="W15" i="5"/>
  <c r="E16" i="28" s="1"/>
  <c r="S36" i="28"/>
  <c r="C58" i="31" s="1"/>
  <c r="S45" i="28"/>
  <c r="C61" i="31" s="1"/>
  <c r="Q45" i="28"/>
  <c r="B61" i="31" s="1"/>
  <c r="W46" i="3"/>
  <c r="D47" i="28" s="1"/>
  <c r="W5" i="3"/>
  <c r="D6" i="28" s="1"/>
  <c r="W17" i="5"/>
  <c r="E18" i="28" s="1"/>
  <c r="W30" i="5"/>
  <c r="E31" i="28" s="1"/>
  <c r="T15" i="28"/>
  <c r="D25" i="31" s="1"/>
  <c r="S12" i="28"/>
  <c r="C20" i="31" s="1"/>
  <c r="W5" i="5"/>
  <c r="E6" i="28" s="1"/>
  <c r="T59" i="28"/>
  <c r="D47" i="31" s="1"/>
  <c r="T17" i="28"/>
  <c r="D32" i="31" s="1"/>
  <c r="W8" i="5"/>
  <c r="E9" i="28" s="1"/>
  <c r="W8" i="3"/>
  <c r="D9" i="28" s="1"/>
  <c r="W21" i="1"/>
  <c r="W3" i="1"/>
  <c r="C4" i="28" s="1"/>
  <c r="X60" i="21"/>
  <c r="M61" i="28" s="1"/>
  <c r="X30" i="21"/>
  <c r="M31" i="28" s="1"/>
  <c r="X41" i="21"/>
  <c r="M42" i="28" s="1"/>
  <c r="T63" i="28"/>
  <c r="D45" i="31" s="1"/>
  <c r="X10" i="26"/>
  <c r="P11" i="28" s="1"/>
  <c r="X20" i="23"/>
  <c r="N21" i="28" s="1"/>
  <c r="X8" i="23"/>
  <c r="N9" i="28" s="1"/>
  <c r="T8" i="28"/>
  <c r="D30" i="31" s="1"/>
  <c r="X11" i="17"/>
  <c r="K12" i="28" s="1"/>
  <c r="T23" i="28"/>
  <c r="D29" i="31" s="1"/>
  <c r="X15" i="13"/>
  <c r="I16" i="28" s="1"/>
  <c r="X7" i="13"/>
  <c r="I8" i="28" s="1"/>
  <c r="X3" i="13"/>
  <c r="I4" i="28" s="1"/>
  <c r="X30" i="15"/>
  <c r="J31" i="28" s="1"/>
  <c r="X5" i="15"/>
  <c r="J6" i="28" s="1"/>
  <c r="X6" i="11"/>
  <c r="H7" i="28" s="1"/>
  <c r="X50" i="11"/>
  <c r="H51" i="28" s="1"/>
  <c r="X16" i="11"/>
  <c r="H17" i="28" s="1"/>
  <c r="X60" i="11"/>
  <c r="H61" i="28" s="1"/>
  <c r="X47" i="11"/>
  <c r="H48" i="28" s="1"/>
  <c r="S30" i="28"/>
  <c r="C34" i="31" s="1"/>
  <c r="W49" i="7"/>
  <c r="F50" i="28" s="1"/>
  <c r="W21" i="7"/>
  <c r="F22" i="28" s="1"/>
  <c r="W55" i="7"/>
  <c r="F56" i="28" s="1"/>
  <c r="X55" i="15"/>
  <c r="J56" i="28" s="1"/>
  <c r="X12" i="15"/>
  <c r="J13" i="28" s="1"/>
  <c r="X14" i="15"/>
  <c r="J15" i="28" s="1"/>
  <c r="S65" i="28"/>
  <c r="C37" i="31" s="1"/>
  <c r="W7" i="5"/>
  <c r="E8" i="28" s="1"/>
  <c r="W9" i="5"/>
  <c r="E10" i="28" s="1"/>
  <c r="W21" i="5"/>
  <c r="E22" i="28" s="1"/>
  <c r="W14" i="5"/>
  <c r="E15" i="28" s="1"/>
  <c r="Q28" i="28"/>
  <c r="B42" i="31" s="1"/>
  <c r="S28" i="28"/>
  <c r="C42" i="31" s="1"/>
  <c r="X41" i="26"/>
  <c r="P42" i="28" s="1"/>
  <c r="X8" i="26"/>
  <c r="P9" i="28" s="1"/>
  <c r="X34" i="25"/>
  <c r="O35" i="28" s="1"/>
  <c r="X61" i="25"/>
  <c r="O62" i="28" s="1"/>
  <c r="P40" i="25"/>
  <c r="B40" i="25"/>
  <c r="X6" i="23"/>
  <c r="N7" i="28" s="1"/>
  <c r="X11" i="23"/>
  <c r="N12" i="28" s="1"/>
  <c r="X51" i="23"/>
  <c r="N52" i="28" s="1"/>
  <c r="T52" i="28" s="1"/>
  <c r="D35" i="31" s="1"/>
  <c r="X21" i="23"/>
  <c r="N22" i="28" s="1"/>
  <c r="X48" i="21"/>
  <c r="M49" i="28" s="1"/>
  <c r="T49" i="28" s="1"/>
  <c r="D27" i="31" s="1"/>
  <c r="X5" i="21"/>
  <c r="M6" i="28" s="1"/>
  <c r="X6" i="21"/>
  <c r="M7" i="28" s="1"/>
  <c r="X19" i="21"/>
  <c r="M20" i="28" s="1"/>
  <c r="X55" i="21"/>
  <c r="M56" i="28" s="1"/>
  <c r="T56" i="28" s="1"/>
  <c r="D7" i="31" s="1"/>
  <c r="X59" i="21"/>
  <c r="M60" i="28" s="1"/>
  <c r="T60" i="28" s="1"/>
  <c r="D38" i="31" s="1"/>
  <c r="X47" i="21"/>
  <c r="M48" i="28" s="1"/>
  <c r="T48" i="28" s="1"/>
  <c r="D40" i="31" s="1"/>
  <c r="T47" i="28"/>
  <c r="D12" i="31" s="1"/>
  <c r="X11" i="21"/>
  <c r="M12" i="28" s="1"/>
  <c r="P63" i="21"/>
  <c r="Q40" i="28"/>
  <c r="B48" i="31" s="1"/>
  <c r="T40" i="28"/>
  <c r="D48" i="31" s="1"/>
  <c r="X20" i="17"/>
  <c r="K21" i="28" s="1"/>
  <c r="X12" i="17"/>
  <c r="K13" i="28" s="1"/>
  <c r="X19" i="17"/>
  <c r="K20" i="28" s="1"/>
  <c r="X30" i="17"/>
  <c r="K31" i="28" s="1"/>
  <c r="X61" i="17"/>
  <c r="K61" i="28" s="1"/>
  <c r="X5" i="17"/>
  <c r="K6" i="28" s="1"/>
  <c r="X62" i="17"/>
  <c r="K62" i="28" s="1"/>
  <c r="X36" i="17"/>
  <c r="K37" i="28" s="1"/>
  <c r="X6" i="17"/>
  <c r="K7" i="28" s="1"/>
  <c r="X10" i="17"/>
  <c r="K11" i="28" s="1"/>
  <c r="X34" i="19"/>
  <c r="L35" i="28" s="1"/>
  <c r="X36" i="19"/>
  <c r="L37" i="28" s="1"/>
  <c r="X5" i="19"/>
  <c r="L6" i="28" s="1"/>
  <c r="X20" i="19"/>
  <c r="L21" i="28" s="1"/>
  <c r="X6" i="19"/>
  <c r="L7" i="28" s="1"/>
  <c r="Q34" i="28"/>
  <c r="B49" i="31" s="1"/>
  <c r="X12" i="19"/>
  <c r="L13" i="28" s="1"/>
  <c r="X4" i="19"/>
  <c r="L5" i="28" s="1"/>
  <c r="T5" i="28" s="1"/>
  <c r="D4" i="31" s="1"/>
  <c r="X9" i="19"/>
  <c r="L10" i="28" s="1"/>
  <c r="T10" i="28" s="1"/>
  <c r="D24" i="31" s="1"/>
  <c r="X36" i="15"/>
  <c r="J37" i="28" s="1"/>
  <c r="X60" i="15"/>
  <c r="J61" i="28" s="1"/>
  <c r="X62" i="15"/>
  <c r="J63" i="28" s="1"/>
  <c r="X57" i="15"/>
  <c r="J58" i="28" s="1"/>
  <c r="X61" i="15"/>
  <c r="J62" i="28" s="1"/>
  <c r="S62" i="28" s="1"/>
  <c r="C39" i="31" s="1"/>
  <c r="X4" i="15"/>
  <c r="J5" i="28" s="1"/>
  <c r="X20" i="15"/>
  <c r="J21" i="28" s="1"/>
  <c r="X8" i="15"/>
  <c r="J9" i="28" s="1"/>
  <c r="X34" i="15"/>
  <c r="J35" i="28" s="1"/>
  <c r="X21" i="15"/>
  <c r="J22" i="28" s="1"/>
  <c r="X10" i="15"/>
  <c r="J11" i="28" s="1"/>
  <c r="X3" i="15"/>
  <c r="X21" i="13"/>
  <c r="I22" i="28" s="1"/>
  <c r="X55" i="13"/>
  <c r="I56" i="28" s="1"/>
  <c r="X20" i="9"/>
  <c r="G21" i="28" s="1"/>
  <c r="X12" i="9"/>
  <c r="G13" i="28" s="1"/>
  <c r="X9" i="9"/>
  <c r="G10" i="28" s="1"/>
  <c r="X3" i="9"/>
  <c r="G4" i="28" s="1"/>
  <c r="X6" i="9"/>
  <c r="G7" i="28" s="1"/>
  <c r="X5" i="9"/>
  <c r="G6" i="28" s="1"/>
  <c r="P78" i="9"/>
  <c r="B78" i="9"/>
  <c r="O51" i="7"/>
  <c r="W16" i="5"/>
  <c r="E17" i="28" s="1"/>
  <c r="W56" i="5"/>
  <c r="E57" i="28" s="1"/>
  <c r="W4" i="5"/>
  <c r="E5" i="28" s="1"/>
  <c r="B57" i="5"/>
  <c r="W57" i="5"/>
  <c r="E58" i="28" s="1"/>
  <c r="W47" i="5"/>
  <c r="E48" i="28" s="1"/>
  <c r="W6" i="5"/>
  <c r="E7" i="28" s="1"/>
  <c r="W46" i="5"/>
  <c r="E47" i="28" s="1"/>
  <c r="W12" i="5"/>
  <c r="E13" i="28" s="1"/>
  <c r="W55" i="5"/>
  <c r="E56" i="28" s="1"/>
  <c r="W54" i="5"/>
  <c r="E55" i="28" s="1"/>
  <c r="W3" i="5"/>
  <c r="E4" i="28" s="1"/>
  <c r="B51" i="3"/>
  <c r="B63" i="21"/>
  <c r="M4" i="28"/>
  <c r="P59" i="15"/>
  <c r="X48" i="13"/>
  <c r="I49" i="28" s="1"/>
  <c r="X20" i="13"/>
  <c r="I21" i="28" s="1"/>
  <c r="B58" i="13"/>
  <c r="H4" i="28"/>
  <c r="X55" i="11"/>
  <c r="H56" i="28" s="1"/>
  <c r="P61" i="11"/>
  <c r="X38" i="11"/>
  <c r="H39" i="28" s="1"/>
  <c r="X14" i="9"/>
  <c r="G15" i="28" s="1"/>
  <c r="X43" i="9"/>
  <c r="G44" i="28" s="1"/>
  <c r="X21" i="9"/>
  <c r="G22" i="28" s="1"/>
  <c r="X30" i="9"/>
  <c r="G31" i="28" s="1"/>
  <c r="X42" i="9"/>
  <c r="G43" i="28" s="1"/>
  <c r="X34" i="9"/>
  <c r="G35" i="28" s="1"/>
  <c r="X28" i="9"/>
  <c r="G29" i="28" s="1"/>
  <c r="X49" i="9"/>
  <c r="G50" i="28" s="1"/>
  <c r="X55" i="9"/>
  <c r="G56" i="28" s="1"/>
  <c r="X48" i="9"/>
  <c r="G49" i="28" s="1"/>
  <c r="X51" i="9"/>
  <c r="G52" i="28" s="1"/>
  <c r="X4" i="9"/>
  <c r="G5" i="28" s="1"/>
  <c r="X16" i="9"/>
  <c r="G17" i="28" s="1"/>
  <c r="X41" i="9"/>
  <c r="G42" i="28" s="1"/>
  <c r="X46" i="9"/>
  <c r="G47" i="28" s="1"/>
  <c r="X22" i="9"/>
  <c r="G23" i="28" s="1"/>
  <c r="W3" i="7"/>
  <c r="F4" i="28" s="1"/>
  <c r="E53" i="28"/>
  <c r="E44" i="28"/>
  <c r="E50" i="28"/>
  <c r="W30" i="3"/>
  <c r="D31" i="28" s="1"/>
  <c r="U57" i="3"/>
  <c r="W21" i="3"/>
  <c r="D22" i="28" s="1"/>
  <c r="U5" i="3"/>
  <c r="W19" i="3"/>
  <c r="D20" i="28" s="1"/>
  <c r="W4" i="3"/>
  <c r="U56" i="3"/>
  <c r="U30" i="3"/>
  <c r="U3" i="3"/>
  <c r="D4" i="27" s="1"/>
  <c r="W56" i="3"/>
  <c r="D57" i="28" s="1"/>
  <c r="W57" i="3"/>
  <c r="D58" i="28" s="1"/>
  <c r="B59" i="15"/>
  <c r="X34" i="13"/>
  <c r="I35" i="28" s="1"/>
  <c r="X19" i="13"/>
  <c r="I20" i="28" s="1"/>
  <c r="P58" i="13"/>
  <c r="X42" i="13"/>
  <c r="I43" i="28" s="1"/>
  <c r="X15" i="11"/>
  <c r="H16" i="28" s="1"/>
  <c r="B61" i="11"/>
  <c r="B51" i="7"/>
  <c r="O51" i="3"/>
  <c r="U21" i="3"/>
  <c r="D22" i="27" s="1"/>
  <c r="Q22" i="27" s="1"/>
  <c r="B55" i="1"/>
  <c r="R58" i="13"/>
  <c r="Q55" i="1"/>
  <c r="C15" i="28"/>
  <c r="O55" i="1"/>
  <c r="D6" i="27" l="1"/>
  <c r="S27" i="27"/>
  <c r="S45" i="27"/>
  <c r="S30" i="27"/>
  <c r="S46" i="27"/>
  <c r="S54" i="27"/>
  <c r="Q64" i="28"/>
  <c r="B46" i="31" s="1"/>
  <c r="S41" i="28"/>
  <c r="C60" i="31" s="1"/>
  <c r="Q41" i="28"/>
  <c r="B60" i="31" s="1"/>
  <c r="S64" i="28"/>
  <c r="C46" i="31" s="1"/>
  <c r="Q15" i="27"/>
  <c r="Q17" i="27"/>
  <c r="Q12" i="27"/>
  <c r="S17" i="27"/>
  <c r="B17" i="32" s="1"/>
  <c r="S48" i="27"/>
  <c r="S56" i="27"/>
  <c r="S52" i="27"/>
  <c r="S40" i="27"/>
  <c r="S15" i="27"/>
  <c r="B7" i="32" s="1"/>
  <c r="S44" i="27"/>
  <c r="S50" i="27"/>
  <c r="S39" i="27"/>
  <c r="S55" i="27"/>
  <c r="S65" i="27"/>
  <c r="S31" i="27"/>
  <c r="S12" i="27"/>
  <c r="B10" i="32" s="1"/>
  <c r="S61" i="27"/>
  <c r="S62" i="27"/>
  <c r="S60" i="27"/>
  <c r="T9" i="28"/>
  <c r="D5" i="31" s="1"/>
  <c r="X50" i="23"/>
  <c r="N51" i="28" s="1"/>
  <c r="T51" i="28" s="1"/>
  <c r="D16" i="31" s="1"/>
  <c r="X3" i="23"/>
  <c r="N4" i="28" s="1"/>
  <c r="T4" i="28" s="1"/>
  <c r="S18" i="28"/>
  <c r="C41" i="31" s="1"/>
  <c r="S51" i="28"/>
  <c r="C16" i="31" s="1"/>
  <c r="Q18" i="28"/>
  <c r="B41" i="31" s="1"/>
  <c r="T42" i="28"/>
  <c r="D9" i="31" s="1"/>
  <c r="S16" i="28"/>
  <c r="C10" i="31" s="1"/>
  <c r="Q52" i="28"/>
  <c r="B35" i="31" s="1"/>
  <c r="T61" i="28"/>
  <c r="D21" i="31" s="1"/>
  <c r="T31" i="28"/>
  <c r="D22" i="31" s="1"/>
  <c r="W65" i="1"/>
  <c r="C22" i="28"/>
  <c r="S22" i="28" s="1"/>
  <c r="C2" i="31" s="1"/>
  <c r="T62" i="28"/>
  <c r="D39" i="31" s="1"/>
  <c r="X65" i="25"/>
  <c r="O66" i="28"/>
  <c r="T20" i="28"/>
  <c r="D17" i="31" s="1"/>
  <c r="P66" i="28"/>
  <c r="Q12" i="28"/>
  <c r="B20" i="31" s="1"/>
  <c r="K66" i="28"/>
  <c r="T13" i="28"/>
  <c r="D6" i="31" s="1"/>
  <c r="F66" i="28"/>
  <c r="S9" i="28"/>
  <c r="C5" i="31" s="1"/>
  <c r="S6" i="28"/>
  <c r="C8" i="31" s="1"/>
  <c r="S44" i="28"/>
  <c r="C26" i="31" s="1"/>
  <c r="S7" i="28"/>
  <c r="C11" i="31" s="1"/>
  <c r="S31" i="28"/>
  <c r="C22" i="31" s="1"/>
  <c r="S47" i="28"/>
  <c r="C12" i="31" s="1"/>
  <c r="S52" i="28"/>
  <c r="C35" i="31" s="1"/>
  <c r="S58" i="28"/>
  <c r="C18" i="31" s="1"/>
  <c r="S57" i="28"/>
  <c r="C19" i="31" s="1"/>
  <c r="S20" i="28"/>
  <c r="C17" i="31" s="1"/>
  <c r="S56" i="28"/>
  <c r="C7" i="31" s="1"/>
  <c r="Q42" i="28"/>
  <c r="B9" i="31" s="1"/>
  <c r="X65" i="26"/>
  <c r="Q16" i="27"/>
  <c r="T35" i="28"/>
  <c r="D13" i="31" s="1"/>
  <c r="R40" i="25"/>
  <c r="S7" i="27"/>
  <c r="B3" i="32" s="1"/>
  <c r="T22" i="28"/>
  <c r="D2" i="31" s="1"/>
  <c r="Q60" i="28"/>
  <c r="B38" i="31" s="1"/>
  <c r="X65" i="21"/>
  <c r="T12" i="28"/>
  <c r="D20" i="31" s="1"/>
  <c r="R63" i="21"/>
  <c r="T6" i="28"/>
  <c r="D8" i="31" s="1"/>
  <c r="V65" i="21"/>
  <c r="T37" i="28"/>
  <c r="D44" i="31" s="1"/>
  <c r="Q61" i="28"/>
  <c r="B21" i="31" s="1"/>
  <c r="Q62" i="28"/>
  <c r="B39" i="31" s="1"/>
  <c r="T21" i="28"/>
  <c r="D15" i="31" s="1"/>
  <c r="T7" i="28"/>
  <c r="D11" i="31" s="1"/>
  <c r="X66" i="17"/>
  <c r="T11" i="28"/>
  <c r="D28" i="31" s="1"/>
  <c r="R62" i="17"/>
  <c r="S26" i="27"/>
  <c r="X65" i="19"/>
  <c r="L66" i="28"/>
  <c r="S15" i="28"/>
  <c r="C25" i="31" s="1"/>
  <c r="Q8" i="28"/>
  <c r="B30" i="31" s="1"/>
  <c r="S8" i="28"/>
  <c r="C30" i="31" s="1"/>
  <c r="Q55" i="28"/>
  <c r="B43" i="31" s="1"/>
  <c r="S55" i="28"/>
  <c r="C43" i="31" s="1"/>
  <c r="Q48" i="28"/>
  <c r="B40" i="31" s="1"/>
  <c r="S48" i="28"/>
  <c r="C40" i="31" s="1"/>
  <c r="S35" i="28"/>
  <c r="C13" i="31" s="1"/>
  <c r="M66" i="28"/>
  <c r="Q63" i="28"/>
  <c r="B45" i="31" s="1"/>
  <c r="S63" i="28"/>
  <c r="C45" i="31" s="1"/>
  <c r="S61" i="28"/>
  <c r="C21" i="31" s="1"/>
  <c r="S42" i="28"/>
  <c r="C9" i="31" s="1"/>
  <c r="S50" i="28"/>
  <c r="C23" i="31" s="1"/>
  <c r="Q53" i="28"/>
  <c r="B33" i="31" s="1"/>
  <c r="S53" i="28"/>
  <c r="C33" i="31" s="1"/>
  <c r="S49" i="28"/>
  <c r="C27" i="31" s="1"/>
  <c r="Q39" i="28"/>
  <c r="B31" i="31" s="1"/>
  <c r="S39" i="28"/>
  <c r="C31" i="31" s="1"/>
  <c r="S17" i="28"/>
  <c r="C32" i="31" s="1"/>
  <c r="Q11" i="28"/>
  <c r="B28" i="31" s="1"/>
  <c r="S11" i="28"/>
  <c r="C28" i="31" s="1"/>
  <c r="S13" i="28"/>
  <c r="C6" i="31" s="1"/>
  <c r="S10" i="28"/>
  <c r="C24" i="31" s="1"/>
  <c r="S43" i="28"/>
  <c r="C14" i="31" s="1"/>
  <c r="Q37" i="28"/>
  <c r="B44" i="31" s="1"/>
  <c r="S37" i="28"/>
  <c r="C44" i="31" s="1"/>
  <c r="Q9" i="28"/>
  <c r="B5" i="31" s="1"/>
  <c r="R59" i="15"/>
  <c r="Q20" i="28"/>
  <c r="B17" i="31" s="1"/>
  <c r="I66" i="28"/>
  <c r="R61" i="11"/>
  <c r="H66" i="28"/>
  <c r="R78" i="9"/>
  <c r="G66" i="28"/>
  <c r="Q7" i="28"/>
  <c r="B11" i="31" s="1"/>
  <c r="Q6" i="28"/>
  <c r="B8" i="31" s="1"/>
  <c r="Q51" i="7"/>
  <c r="F66" i="27"/>
  <c r="Q57" i="28"/>
  <c r="B19" i="31" s="1"/>
  <c r="Q17" i="28"/>
  <c r="B32" i="31" s="1"/>
  <c r="Q9" i="27"/>
  <c r="U65" i="1"/>
  <c r="W65" i="3"/>
  <c r="D5" i="28"/>
  <c r="Q65" i="28"/>
  <c r="B37" i="31" s="1"/>
  <c r="M66" i="27"/>
  <c r="J4" i="28"/>
  <c r="J66" i="28" s="1"/>
  <c r="X65" i="15"/>
  <c r="Q49" i="28"/>
  <c r="B27" i="31" s="1"/>
  <c r="X65" i="13"/>
  <c r="X65" i="11"/>
  <c r="Q47" i="28"/>
  <c r="B12" i="31" s="1"/>
  <c r="X65" i="9"/>
  <c r="Q10" i="28"/>
  <c r="B24" i="31" s="1"/>
  <c r="Q56" i="28"/>
  <c r="B7" i="31" s="1"/>
  <c r="V65" i="9"/>
  <c r="Q13" i="28"/>
  <c r="B6" i="31" s="1"/>
  <c r="Q44" i="28"/>
  <c r="B26" i="31" s="1"/>
  <c r="W65" i="7"/>
  <c r="Q31" i="28"/>
  <c r="B22" i="31" s="1"/>
  <c r="Q50" i="28"/>
  <c r="B23" i="31" s="1"/>
  <c r="U4" i="3"/>
  <c r="D5" i="27" s="1"/>
  <c r="Q5" i="27" s="1"/>
  <c r="U19" i="3"/>
  <c r="D20" i="27" s="1"/>
  <c r="Q35" i="28"/>
  <c r="B13" i="31" s="1"/>
  <c r="Q43" i="28"/>
  <c r="B14" i="31" s="1"/>
  <c r="S49" i="27"/>
  <c r="Q16" i="28"/>
  <c r="B10" i="31" s="1"/>
  <c r="Q58" i="28"/>
  <c r="B18" i="31" s="1"/>
  <c r="Q15" i="28"/>
  <c r="B25" i="31" s="1"/>
  <c r="Q51" i="3"/>
  <c r="G66" i="27"/>
  <c r="S24" i="27" l="1"/>
  <c r="B18" i="32" s="1"/>
  <c r="S16" i="27"/>
  <c r="B11" i="32" s="1"/>
  <c r="S25" i="27"/>
  <c r="S47" i="27"/>
  <c r="S28" i="27"/>
  <c r="S59" i="27"/>
  <c r="S43" i="27"/>
  <c r="S64" i="27"/>
  <c r="S11" i="27"/>
  <c r="B12" i="32" s="1"/>
  <c r="S53" i="27"/>
  <c r="Q24" i="27"/>
  <c r="Q11" i="27"/>
  <c r="Q4" i="27"/>
  <c r="Q7" i="27"/>
  <c r="Q10" i="27"/>
  <c r="S9" i="27"/>
  <c r="B6" i="32" s="1"/>
  <c r="S13" i="27"/>
  <c r="S58" i="27"/>
  <c r="S37" i="27"/>
  <c r="S57" i="27"/>
  <c r="S21" i="27"/>
  <c r="B15" i="32" s="1"/>
  <c r="S42" i="27"/>
  <c r="S63" i="27"/>
  <c r="S10" i="27"/>
  <c r="S35" i="27"/>
  <c r="N66" i="28"/>
  <c r="X65" i="23"/>
  <c r="Q51" i="28"/>
  <c r="B16" i="31" s="1"/>
  <c r="V65" i="13"/>
  <c r="Q22" i="28"/>
  <c r="B2" i="31" s="1"/>
  <c r="C66" i="28"/>
  <c r="V65" i="25"/>
  <c r="S4" i="28"/>
  <c r="C3" i="31" s="1"/>
  <c r="V65" i="26"/>
  <c r="P66" i="27"/>
  <c r="O66" i="27"/>
  <c r="V66" i="17"/>
  <c r="K66" i="27"/>
  <c r="V65" i="19"/>
  <c r="D66" i="28"/>
  <c r="S5" i="28"/>
  <c r="C4" i="31" s="1"/>
  <c r="D3" i="31"/>
  <c r="T66" i="28"/>
  <c r="Q4" i="28"/>
  <c r="Q5" i="28"/>
  <c r="B4" i="31" s="1"/>
  <c r="C66" i="27"/>
  <c r="L66" i="27"/>
  <c r="Q21" i="27"/>
  <c r="V65" i="15"/>
  <c r="V65" i="11"/>
  <c r="U65" i="3"/>
  <c r="S32" i="27" l="1"/>
  <c r="S8" i="27"/>
  <c r="B13" i="32" s="1"/>
  <c r="Q14" i="27"/>
  <c r="S14" i="27"/>
  <c r="B8" i="32" s="1"/>
  <c r="Q8" i="27"/>
  <c r="S22" i="27"/>
  <c r="B16" i="32" s="1"/>
  <c r="Q20" i="27"/>
  <c r="S4" i="27"/>
  <c r="B5" i="32" s="1"/>
  <c r="D66" i="27"/>
  <c r="S5" i="27"/>
  <c r="B14" i="32" s="1"/>
  <c r="S20" i="27"/>
  <c r="S51" i="27"/>
  <c r="N66" i="27"/>
  <c r="V65" i="23"/>
  <c r="J66" i="27"/>
  <c r="I66" i="27"/>
  <c r="B3" i="31"/>
  <c r="H66" i="27"/>
  <c r="W20" i="5" l="1"/>
  <c r="E21" i="28" s="1"/>
  <c r="S21" i="28" l="1"/>
  <c r="C15" i="31" s="1"/>
  <c r="Q21" i="28"/>
  <c r="B15" i="31" s="1"/>
  <c r="W28" i="5"/>
  <c r="E29" i="28" s="1"/>
  <c r="Q29" i="28" s="1"/>
  <c r="B36" i="31" s="1"/>
  <c r="W22" i="5"/>
  <c r="E23" i="28" s="1"/>
  <c r="Q19" i="27"/>
  <c r="S23" i="27"/>
  <c r="B4" i="32" s="1"/>
  <c r="Q57" i="5"/>
  <c r="S6" i="27"/>
  <c r="W18" i="5"/>
  <c r="O57" i="5"/>
  <c r="S29" i="28" l="1"/>
  <c r="C36" i="31" s="1"/>
  <c r="S23" i="28"/>
  <c r="C29" i="31" s="1"/>
  <c r="Q23" i="28"/>
  <c r="B29" i="31" s="1"/>
  <c r="U65" i="5"/>
  <c r="S29" i="27"/>
  <c r="Q6" i="27"/>
  <c r="E19" i="28"/>
  <c r="W65" i="5"/>
  <c r="Q18" i="27" l="1"/>
  <c r="Q66" i="27" s="1"/>
  <c r="S18" i="27"/>
  <c r="B2" i="32" s="1"/>
  <c r="E66" i="27"/>
  <c r="Q67" i="27" s="1"/>
  <c r="S19" i="27"/>
  <c r="B9" i="32" s="1"/>
  <c r="Q19" i="28"/>
  <c r="E66" i="28"/>
  <c r="Q67" i="28" s="1"/>
  <c r="S19" i="28"/>
  <c r="C51" i="31" l="1"/>
  <c r="S66" i="28"/>
  <c r="Q66" i="28"/>
  <c r="B51" i="31"/>
</calcChain>
</file>

<file path=xl/sharedStrings.xml><?xml version="1.0" encoding="utf-8"?>
<sst xmlns="http://schemas.openxmlformats.org/spreadsheetml/2006/main" count="2081" uniqueCount="519">
  <si>
    <t>MINICUCCIOLI M.</t>
  </si>
  <si>
    <t>atleta</t>
  </si>
  <si>
    <t>Cod.soc.</t>
  </si>
  <si>
    <t>squadra</t>
  </si>
  <si>
    <t>PUNTI</t>
  </si>
  <si>
    <t>GARE</t>
  </si>
  <si>
    <t>punti squadra</t>
  </si>
  <si>
    <t>cod</t>
  </si>
  <si>
    <t>punti</t>
  </si>
  <si>
    <t>punt.provvisorio</t>
  </si>
  <si>
    <t>PRATOGRANDE SPORT</t>
  </si>
  <si>
    <t>FRESIAN TEAM</t>
  </si>
  <si>
    <t>A.S.D. VIRTUS</t>
  </si>
  <si>
    <t>A.S.D. CNM TRIATHLON</t>
  </si>
  <si>
    <t>PRO PATRIA MILANO</t>
  </si>
  <si>
    <t>TRIATHLON CREMONA STRADIVARI</t>
  </si>
  <si>
    <t>TRIATHLON TEAM BRIANZA</t>
  </si>
  <si>
    <t>GRANBIKE TRIATHLON</t>
  </si>
  <si>
    <t>JUNIOR CLUB A.S.D.</t>
  </si>
  <si>
    <t>AZZURRA TRIATHLON</t>
  </si>
  <si>
    <t>SKY LINE NUOTO</t>
  </si>
  <si>
    <t>PIANETA ACQUA</t>
  </si>
  <si>
    <t>PIACENZA TRIATHLON VIVO</t>
  </si>
  <si>
    <t>A.S.D. TORINO TRIATHLON</t>
  </si>
  <si>
    <t>CUNEO 1198</t>
  </si>
  <si>
    <t>A.S.D. SPEZIA TRIATHLON</t>
  </si>
  <si>
    <t>HYDRO SPORT</t>
  </si>
  <si>
    <t>A.S.D. PRO PATRIA ARC BUSTO</t>
  </si>
  <si>
    <t>A.S.D. TRIATHLON PAVESE</t>
  </si>
  <si>
    <t>VALLE D'AOSTA TRIATHLON A.S.D.</t>
  </si>
  <si>
    <t>K3</t>
  </si>
  <si>
    <t>707 S.S.D. A.R.L.</t>
  </si>
  <si>
    <t>RIVIERA TRIATHLON</t>
  </si>
  <si>
    <t>ZENA TRI TEAM</t>
  </si>
  <si>
    <t>AQUATICA TORINO</t>
  </si>
  <si>
    <t>SOCIETA' SPORTIVA DDS</t>
  </si>
  <si>
    <t>SAI FRECCE BIANCHE A.S.D.</t>
  </si>
  <si>
    <t>SOCIETA' NUOTO CASTIGLIONE</t>
  </si>
  <si>
    <t>TRIATHLON LECCO A.S.D.</t>
  </si>
  <si>
    <t>G.S. MANERBA A.S.D.</t>
  </si>
  <si>
    <t>3 LIFE A.S.D.</t>
  </si>
  <si>
    <t>NOLIMITSFRIENDS</t>
  </si>
  <si>
    <t>CUS TORINO</t>
  </si>
  <si>
    <t>CANOTRIATHLON MINCIO</t>
  </si>
  <si>
    <t>OXIGEN TRIATHLON</t>
  </si>
  <si>
    <t>TRIATHLON BERGAMO</t>
  </si>
  <si>
    <t>HARBOUR CLUB ASD</t>
  </si>
  <si>
    <t>LOS TIGRES</t>
  </si>
  <si>
    <t>APD ANDREANA SACRA FAMIGLIA</t>
  </si>
  <si>
    <t>DORIA NUOTO LOANO</t>
  </si>
  <si>
    <t>ALBA TRIATHLON</t>
  </si>
  <si>
    <t>IRONBIELLA</t>
  </si>
  <si>
    <t>BULLRING TRIATHLON</t>
  </si>
  <si>
    <t>VALLE GESSO SPORT</t>
  </si>
  <si>
    <t>AIRONE TRIATHLON</t>
  </si>
  <si>
    <t>SOGEIS SRL</t>
  </si>
  <si>
    <t>K3 SSDARL</t>
  </si>
  <si>
    <t>AQUATIC CENTER</t>
  </si>
  <si>
    <t>IVREA TRIATHLON</t>
  </si>
  <si>
    <t>IN SPORT</t>
  </si>
  <si>
    <t>TRYLOGY</t>
  </si>
  <si>
    <t>ROAD RUNNERS MILANO</t>
  </si>
  <si>
    <t>ASD VARESE TRIATHLON</t>
  </si>
  <si>
    <t>AQUARIUM VALLESCRIVIA</t>
  </si>
  <si>
    <t>PPR TEAM</t>
  </si>
  <si>
    <t>FIAMME ORO</t>
  </si>
  <si>
    <t>IDEASPORT</t>
  </si>
  <si>
    <t>NINETEEN HUNDRED</t>
  </si>
  <si>
    <t>MINICUCCIOLI F.</t>
  </si>
  <si>
    <t>cat.</t>
  </si>
  <si>
    <t>cod.</t>
  </si>
  <si>
    <t>OXYGEN TRIATHLON</t>
  </si>
  <si>
    <t>CUCCIOLI M.</t>
  </si>
  <si>
    <t>TRI TEAM SAVIGLIANO</t>
  </si>
  <si>
    <t>CUCCIOLI F.</t>
  </si>
  <si>
    <t>ESORDIENTI M.</t>
  </si>
  <si>
    <t>ESORDIENTI F.</t>
  </si>
  <si>
    <t>RAGAZZI M.</t>
  </si>
  <si>
    <t>RAGAZZI F.</t>
  </si>
  <si>
    <t>YOUTH A M.</t>
  </si>
  <si>
    <t>YOUTH A F.</t>
  </si>
  <si>
    <t>YOUTH B M.</t>
  </si>
  <si>
    <t>YOUTH B F.</t>
  </si>
  <si>
    <t>JUNIOR M.</t>
  </si>
  <si>
    <t>JUNIOR F.</t>
  </si>
  <si>
    <t>MC M</t>
  </si>
  <si>
    <t>MC F</t>
  </si>
  <si>
    <t>CU M</t>
  </si>
  <si>
    <t>CU F</t>
  </si>
  <si>
    <t>ES M</t>
  </si>
  <si>
    <t>ES F</t>
  </si>
  <si>
    <t>RA M</t>
  </si>
  <si>
    <t>RA F</t>
  </si>
  <si>
    <t>YA M</t>
  </si>
  <si>
    <t>YA F</t>
  </si>
  <si>
    <t>YB M</t>
  </si>
  <si>
    <t>YB F</t>
  </si>
  <si>
    <t>JU M</t>
  </si>
  <si>
    <t>JU F</t>
  </si>
  <si>
    <t>Totale</t>
  </si>
  <si>
    <t>Giovanissimi</t>
  </si>
  <si>
    <t>Giovani</t>
  </si>
  <si>
    <t>MC  F</t>
  </si>
  <si>
    <t>TRITEAM SPEZIA ASD</t>
  </si>
  <si>
    <t>Squadre</t>
  </si>
  <si>
    <t>Punti Prov Tot</t>
  </si>
  <si>
    <t>T.N.G. TRIATHLON GENERATION</t>
  </si>
  <si>
    <t>A.S.D. NPV</t>
  </si>
  <si>
    <t>ONDAVERDE TRIATHLON A.S.D.</t>
  </si>
  <si>
    <t>FRIESIAN TEAM</t>
  </si>
  <si>
    <t>CNM TRIATHLON A.S.D.</t>
  </si>
  <si>
    <t>ZEROTRIUNO COMO A.S.D.</t>
  </si>
  <si>
    <t>UNA TRIATHLON TEAM</t>
  </si>
  <si>
    <t>K3 CREMONA</t>
  </si>
  <si>
    <t>SI</t>
  </si>
  <si>
    <t xml:space="preserve">gara9     </t>
  </si>
  <si>
    <t xml:space="preserve">RHO TRIATHLON </t>
  </si>
  <si>
    <t>NO</t>
  </si>
  <si>
    <t>INVICTUS TEAM</t>
  </si>
  <si>
    <t>SOCIETA' CANOTTIERI SALO'</t>
  </si>
  <si>
    <t>CUS PRO PATRIA MILANO</t>
  </si>
  <si>
    <t>A.S.D. NPV VAREDO</t>
  </si>
  <si>
    <t>tess</t>
  </si>
  <si>
    <t>Tess</t>
  </si>
  <si>
    <t>SPORT 64</t>
  </si>
  <si>
    <t xml:space="preserve">gara7         </t>
  </si>
  <si>
    <t xml:space="preserve">gara8    </t>
  </si>
  <si>
    <t>FENIKS SEAVIM TEAM</t>
  </si>
  <si>
    <t>CLASSIFICA</t>
  </si>
  <si>
    <t>707</t>
  </si>
  <si>
    <t>Bonus Camp. Regionale</t>
  </si>
  <si>
    <t xml:space="preserve">TOT PUNTI </t>
  </si>
  <si>
    <t>bonus partecipazione</t>
  </si>
  <si>
    <t xml:space="preserve">gara3   </t>
  </si>
  <si>
    <t xml:space="preserve">gara4           </t>
  </si>
  <si>
    <t xml:space="preserve">gara5    </t>
  </si>
  <si>
    <t xml:space="preserve">gara6        </t>
  </si>
  <si>
    <t>gara1  Telgate</t>
  </si>
  <si>
    <t>WHITWOLVES</t>
  </si>
  <si>
    <t>LIBBI DAMIANO</t>
  </si>
  <si>
    <t>PACIONE DI BELLO EDOARDO</t>
  </si>
  <si>
    <t>POLI DANIELE</t>
  </si>
  <si>
    <t>NASUELLI MARINA</t>
  </si>
  <si>
    <t>GHEORGHIU ARIANNA</t>
  </si>
  <si>
    <t>CANZIANI BEATRICE</t>
  </si>
  <si>
    <t>ROBOTTI ANITA</t>
  </si>
  <si>
    <t>RUGGIERI LEONARDO</t>
  </si>
  <si>
    <t>ANZANI ELIA</t>
  </si>
  <si>
    <t>BIAVA MATTIA</t>
  </si>
  <si>
    <t>ROSSINI NOEL</t>
  </si>
  <si>
    <t>BOSCARO FEDERICO</t>
  </si>
  <si>
    <t>PETRONI DANILO</t>
  </si>
  <si>
    <t>USARDI MATTIA</t>
  </si>
  <si>
    <t>PRANDINI FILIPPO</t>
  </si>
  <si>
    <t>LAGUARDIA SEBASTIAN</t>
  </si>
  <si>
    <t>BERTOCCHI PAOLO</t>
  </si>
  <si>
    <t>BRAMBATI RICCARDO</t>
  </si>
  <si>
    <t>PEREGO JEREMY</t>
  </si>
  <si>
    <t>PONTORIERO TOMMASO</t>
  </si>
  <si>
    <t>SILVA AARON KWAME</t>
  </si>
  <si>
    <t>BOVIO BEATRICE</t>
  </si>
  <si>
    <t>CAPPA ALESSIA</t>
  </si>
  <si>
    <t>ROSSINI MIA ELENA</t>
  </si>
  <si>
    <t>ZOPPI ALICE</t>
  </si>
  <si>
    <t>PINNA VIOLA</t>
  </si>
  <si>
    <t>MARSETTI GRETA</t>
  </si>
  <si>
    <t>GERBI ALLEGRA TABATHA</t>
  </si>
  <si>
    <t>SERINI LUCILLA</t>
  </si>
  <si>
    <t>BALDELLI SOFIA</t>
  </si>
  <si>
    <t>VENTURINI RACHELE</t>
  </si>
  <si>
    <t>BALDO MARTINA</t>
  </si>
  <si>
    <t>ZUTAUTAITE KAMILE</t>
  </si>
  <si>
    <t>RIZZA ATENA</t>
  </si>
  <si>
    <t>GHITTI BEATRICE</t>
  </si>
  <si>
    <t>MASETTA MILONE MATTIA</t>
  </si>
  <si>
    <t>TAMBORINI DARIO</t>
  </si>
  <si>
    <t>PRANDINI TOMMASO</t>
  </si>
  <si>
    <t>MAFFIONE FRANCESCO</t>
  </si>
  <si>
    <t>GIANFREDA MARINO</t>
  </si>
  <si>
    <t>VACCARI ENEA</t>
  </si>
  <si>
    <t>FORNONI EMANUELE</t>
  </si>
  <si>
    <t>BETTINELLI EDOARDO</t>
  </si>
  <si>
    <t>ASD SPORT CLUB BRESCIA</t>
  </si>
  <si>
    <t>ALDROVANDI MATTIA</t>
  </si>
  <si>
    <t>BISI MARCO</t>
  </si>
  <si>
    <t>PIBIRI TOMMASO</t>
  </si>
  <si>
    <t>TORRIANI LORENZO</t>
  </si>
  <si>
    <t>SILIPRANDI LUPO</t>
  </si>
  <si>
    <t>SAMUELLI LEONIDA</t>
  </si>
  <si>
    <t>BRUSCHI ZACCARIA</t>
  </si>
  <si>
    <t>CATTANEO LORENZO</t>
  </si>
  <si>
    <t>MOTTA GIOVANNI</t>
  </si>
  <si>
    <t xml:space="preserve">POL MOVING S.S.D.  </t>
  </si>
  <si>
    <t>LOCATELLI MARCO</t>
  </si>
  <si>
    <t xml:space="preserve">ZEDDA LEONARDO </t>
  </si>
  <si>
    <t>MARANDIUC LUCA</t>
  </si>
  <si>
    <t>ROBOTTI JACOPO</t>
  </si>
  <si>
    <t>RACITI ENEA</t>
  </si>
  <si>
    <t>MARTINENGHI LORIS</t>
  </si>
  <si>
    <t>MUNOZ PAREDES ELVIS DAMIAN</t>
  </si>
  <si>
    <t>BELLONI ALESSANDRO.G</t>
  </si>
  <si>
    <t>MARSETTI MARTINA</t>
  </si>
  <si>
    <t>NEGRETTI ALLEGRA</t>
  </si>
  <si>
    <t>BONETTI REBECCA</t>
  </si>
  <si>
    <t>BRANDINALI ELEONORA</t>
  </si>
  <si>
    <t>LAURIA LUDOVICA</t>
  </si>
  <si>
    <t>RICCA SOFIA</t>
  </si>
  <si>
    <t>MARCATO VITTORIA</t>
  </si>
  <si>
    <t>SOGNE MATILDE</t>
  </si>
  <si>
    <t>MARI CAROLINA</t>
  </si>
  <si>
    <t>TORRIANI CARLOTTA</t>
  </si>
  <si>
    <t>BASILE PEREA GIULIA ELISABETH</t>
  </si>
  <si>
    <t>JOVENITTI LISA</t>
  </si>
  <si>
    <t>BOVIO AURORA</t>
  </si>
  <si>
    <t>BRESSAN CHIARA</t>
  </si>
  <si>
    <t>GHITTI LUDOVICA</t>
  </si>
  <si>
    <t>ROJAS RODAS JENCELL BRIGITTE</t>
  </si>
  <si>
    <t>SERINI DIANA</t>
  </si>
  <si>
    <t>CATTANEO SARA</t>
  </si>
  <si>
    <t>RICCA JACOPO</t>
  </si>
  <si>
    <t>MASETTA MILONE ANDREA</t>
  </si>
  <si>
    <t>NASUELLI GIACOMO</t>
  </si>
  <si>
    <t>BOTTACIN DIEGO</t>
  </si>
  <si>
    <t>ALGHISI MARCO</t>
  </si>
  <si>
    <t>RUGGIERI GIUSEPPE</t>
  </si>
  <si>
    <t>BONACINA FILIPPO</t>
  </si>
  <si>
    <t>LA FRANCA LEONARDO</t>
  </si>
  <si>
    <t>NEMBRO MATTEO</t>
  </si>
  <si>
    <t>BARGNESI RICCARDO</t>
  </si>
  <si>
    <t>FRANCHI GIULIO</t>
  </si>
  <si>
    <t>ARMELI IAPICHINO NICO</t>
  </si>
  <si>
    <t>ANZANI PIETRO</t>
  </si>
  <si>
    <t>DI CEGLIE NICCOLO'</t>
  </si>
  <si>
    <t>ARIENI MARCO</t>
  </si>
  <si>
    <t>MOSCONI TOMMASO</t>
  </si>
  <si>
    <t>TESTA EDOARDO</t>
  </si>
  <si>
    <t>RAVASIO TOBIA</t>
  </si>
  <si>
    <t>ZIGLIOLI PIETRO</t>
  </si>
  <si>
    <t>GIAVARINI CRISTIAN</t>
  </si>
  <si>
    <t>PREANI ALESSANDRO</t>
  </si>
  <si>
    <t>BALDELLI CRISTIAN</t>
  </si>
  <si>
    <t>BRANDINALI FEDERICO SIMONE</t>
  </si>
  <si>
    <t xml:space="preserve">COLOMBO ANDREAS </t>
  </si>
  <si>
    <t>VENTURINI FLAVIO</t>
  </si>
  <si>
    <t>LIBRETTI GIORGIO</t>
  </si>
  <si>
    <t>SCELSI NOE' ALESSANDRO</t>
  </si>
  <si>
    <t>BONAITI NICOLA</t>
  </si>
  <si>
    <t>NEGRATO BEATRICE</t>
  </si>
  <si>
    <t>MAURI PETRA MARIA</t>
  </si>
  <si>
    <t>PATRIARCA VITTORIA</t>
  </si>
  <si>
    <t>FIORITO SALA SOFIA</t>
  </si>
  <si>
    <t>NORRITO FEDERICA</t>
  </si>
  <si>
    <t>DELL'AQUILA ALICE</t>
  </si>
  <si>
    <t>PRIVITERA ALESSIA</t>
  </si>
  <si>
    <t>CAPPA SERENA</t>
  </si>
  <si>
    <t>PINNA SARA</t>
  </si>
  <si>
    <t>PERITI ANNA</t>
  </si>
  <si>
    <t>ZEDDA AURORA</t>
  </si>
  <si>
    <t>MENGHI MARTA VIRGINIA</t>
  </si>
  <si>
    <t>SADIK ZINEB</t>
  </si>
  <si>
    <t>POLITI ISABELLA MARIA</t>
  </si>
  <si>
    <t>ROSSI SARA</t>
  </si>
  <si>
    <t>RIZZUTI CLOE SOLE</t>
  </si>
  <si>
    <t>DI MALTA CAMILLA</t>
  </si>
  <si>
    <t>RODA ALICE</t>
  </si>
  <si>
    <t>RECALDINI GIORGIA</t>
  </si>
  <si>
    <t>SOMMI CLEO</t>
  </si>
  <si>
    <t>BERICCHIA NAOMI</t>
  </si>
  <si>
    <t>RADES MIRUNA GABRIELA</t>
  </si>
  <si>
    <t>BANFI RICCARDO</t>
  </si>
  <si>
    <t>BADINOTTI MARCO</t>
  </si>
  <si>
    <t>PINI LORENZO</t>
  </si>
  <si>
    <t>O'SULLIVAN DANIEL CHRISTOPHER</t>
  </si>
  <si>
    <t>LAURIA RICCARDO</t>
  </si>
  <si>
    <t>ALONGI GABRIELE</t>
  </si>
  <si>
    <t>GIORGINI STEFANO</t>
  </si>
  <si>
    <t>BARGNESI EMANUELE</t>
  </si>
  <si>
    <t>BAZZARELLI PIETRO</t>
  </si>
  <si>
    <t>TORRIANI EDOARDO</t>
  </si>
  <si>
    <t>BEGNI DAVIDE</t>
  </si>
  <si>
    <t>ORRU' MATTEO</t>
  </si>
  <si>
    <t>LAURIA GIUSEPPE</t>
  </si>
  <si>
    <t>BONETTI TOMMASO</t>
  </si>
  <si>
    <t>MUTTI EDOARDO</t>
  </si>
  <si>
    <t>PEDRONI RICCARDO</t>
  </si>
  <si>
    <t>GEROSA TAMAS</t>
  </si>
  <si>
    <t>GHEORGHIU MATTEO</t>
  </si>
  <si>
    <t>CHIECCHI TOMMASO</t>
  </si>
  <si>
    <t>PAPA DILEO LEONARDO MARCO</t>
  </si>
  <si>
    <t>DI GIOVANNI MICHELE MARIA</t>
  </si>
  <si>
    <t>RUCIRETA MATTIA</t>
  </si>
  <si>
    <t>MARIANI ANDREA</t>
  </si>
  <si>
    <t>SARACCO LANZI GIULIO</t>
  </si>
  <si>
    <t>CORTINA GABRIEL</t>
  </si>
  <si>
    <t>DONINELLI GIULIA</t>
  </si>
  <si>
    <t>GRIGALIUNAITE META</t>
  </si>
  <si>
    <t>PASHA REBEKA</t>
  </si>
  <si>
    <t>DI CEGLIE MATILDE</t>
  </si>
  <si>
    <t>RUGGERI ALICE</t>
  </si>
  <si>
    <t>VINCI AURORA</t>
  </si>
  <si>
    <t>CACCIATORE SOFIA</t>
  </si>
  <si>
    <t>GIUDICI MATILDE</t>
  </si>
  <si>
    <t>ABELLI GIULIA</t>
  </si>
  <si>
    <t>Bonus YB JR</t>
  </si>
  <si>
    <t>gara2 Vigevano</t>
  </si>
  <si>
    <t>PAGANI LEONARDO</t>
  </si>
  <si>
    <t>2521</t>
  </si>
  <si>
    <t>INVICTUS TEAM ASD</t>
  </si>
  <si>
    <t>CONTE FILIPPO</t>
  </si>
  <si>
    <t>2186</t>
  </si>
  <si>
    <t>ASD ZEROTRIUNO TRIATHLON TEAM COMO</t>
  </si>
  <si>
    <t>ASD ZEROTRIUNO COMO</t>
  </si>
  <si>
    <t>DI NUZZO MATTEO</t>
  </si>
  <si>
    <t>2658</t>
  </si>
  <si>
    <t>WHITEWOLVES  TEAM ASD</t>
  </si>
  <si>
    <t>PANZERI MATTEO</t>
  </si>
  <si>
    <t>2144</t>
  </si>
  <si>
    <t>SSD NPV</t>
  </si>
  <si>
    <t>NOGALES BALDOLI PIETRO</t>
  </si>
  <si>
    <t>2072</t>
  </si>
  <si>
    <t>CANOTTIERI SALO</t>
  </si>
  <si>
    <t>MANTELLA FEDERICO</t>
  </si>
  <si>
    <t>1180</t>
  </si>
  <si>
    <t>CUS PROPATRIA MILANO TRIATHLON</t>
  </si>
  <si>
    <t>PEDON MARGHERITA</t>
  </si>
  <si>
    <t>1773</t>
  </si>
  <si>
    <t>BESANA BIANCA RAFFAELLA</t>
  </si>
  <si>
    <t>2612</t>
  </si>
  <si>
    <t>ASD FENIKS TEAM</t>
  </si>
  <si>
    <t>LAZZARI ARIANNA</t>
  </si>
  <si>
    <t>2057</t>
  </si>
  <si>
    <t>MERLIN GRETA ERIKA</t>
  </si>
  <si>
    <t>ACERBI LORENZO</t>
  </si>
  <si>
    <t>PULITI LORENZO</t>
  </si>
  <si>
    <t>PULITI LUCA</t>
  </si>
  <si>
    <t>LUINETTI AGNESE</t>
  </si>
  <si>
    <t>1213</t>
  </si>
  <si>
    <t>VINCI ARIANNA</t>
  </si>
  <si>
    <t>URBANI ALICE</t>
  </si>
  <si>
    <t>DAOLIO CHIARA</t>
  </si>
  <si>
    <t>LAZZARI NOELIA</t>
  </si>
  <si>
    <t>OLIVARI CECILIA</t>
  </si>
  <si>
    <t>1298</t>
  </si>
  <si>
    <t>DDS</t>
  </si>
  <si>
    <t>TASSONE LORENZO</t>
  </si>
  <si>
    <t>FRIGERIO THOMAS</t>
  </si>
  <si>
    <t>ASD ZEROTRIUNO  COMO</t>
  </si>
  <si>
    <t>PARINI SIMONE</t>
  </si>
  <si>
    <t>ZANINI ADRIANO</t>
  </si>
  <si>
    <t>BRAMBILLA DANIELE</t>
  </si>
  <si>
    <t>10</t>
  </si>
  <si>
    <t>POLISPORTIVA TEAM BRIANZA ASD</t>
  </si>
  <si>
    <t>VETTORELLO ALESSIO</t>
  </si>
  <si>
    <t>BRISIGOTTI GIULIO</t>
  </si>
  <si>
    <t>FILIPPI PIETRO</t>
  </si>
  <si>
    <t>LOMBARDI MATTIA</t>
  </si>
  <si>
    <t>BRUSELLES SARA</t>
  </si>
  <si>
    <t xml:space="preserve">CUS PROPATRIA </t>
  </si>
  <si>
    <t>SANTINI MARIA</t>
  </si>
  <si>
    <t>BRUSCHI ILARIA</t>
  </si>
  <si>
    <t>SACCHI BIANCA</t>
  </si>
  <si>
    <t>PIRROTTA DANIELA</t>
  </si>
  <si>
    <t>gara1  Vigevano</t>
  </si>
  <si>
    <t>VILLA ALESSANDRO</t>
  </si>
  <si>
    <t>LUINETTI RICCARDO</t>
  </si>
  <si>
    <t>FORNONI GIULIO</t>
  </si>
  <si>
    <t>MOTTA FEDERICO</t>
  </si>
  <si>
    <t>GILARDI FILIPPO</t>
  </si>
  <si>
    <t>FROSI TOMMASO</t>
  </si>
  <si>
    <t>BORNATICI FILIPPO</t>
  </si>
  <si>
    <t>NEGRATO GABRIELE</t>
  </si>
  <si>
    <t>MAPELLI JACOPO</t>
  </si>
  <si>
    <t>CROITORU ANDREI EDUARD</t>
  </si>
  <si>
    <t>2310</t>
  </si>
  <si>
    <t>POLITI ANDREA</t>
  </si>
  <si>
    <t>FRAGNITO ALESSANDRO</t>
  </si>
  <si>
    <t>SACCHI RICCARDO</t>
  </si>
  <si>
    <t>MANGIAROTTI MATTIA</t>
  </si>
  <si>
    <t>LAUDI RICCARDO</t>
  </si>
  <si>
    <t>GRASSI GIACOMO</t>
  </si>
  <si>
    <t>GERBI CHRISTIAN</t>
  </si>
  <si>
    <t>TENDERINI MATTEO</t>
  </si>
  <si>
    <t>MARCHETTI PIETRO</t>
  </si>
  <si>
    <t>BELLUCCO IGOR</t>
  </si>
  <si>
    <t>NICOLETTI CLAUDIO</t>
  </si>
  <si>
    <t>PALAZZO ALEX</t>
  </si>
  <si>
    <t>MONGINI ENRICO</t>
  </si>
  <si>
    <t>SALA ANDREA</t>
  </si>
  <si>
    <t>PALEARI FRANCESCO</t>
  </si>
  <si>
    <t>TABAGLIO LUCA</t>
  </si>
  <si>
    <t>BERRI ELIA</t>
  </si>
  <si>
    <t>2027</t>
  </si>
  <si>
    <t>PERIN PIETRO</t>
  </si>
  <si>
    <t>RUGGERI NICHOLAS</t>
  </si>
  <si>
    <t>NEMBRO LEONARDO</t>
  </si>
  <si>
    <t>VIGANO' FRANCESCO</t>
  </si>
  <si>
    <t>CARNEVALE JACOPO</t>
  </si>
  <si>
    <t>1172</t>
  </si>
  <si>
    <t>RHO TRIATHLON CLUB</t>
  </si>
  <si>
    <t>PANIGADA RICCARDO</t>
  </si>
  <si>
    <t>LAGUARDIA CHRISTIAN</t>
  </si>
  <si>
    <t>VECCHIA FEDERICO</t>
  </si>
  <si>
    <t>GIANDELLI LUCA</t>
  </si>
  <si>
    <t>2142</t>
  </si>
  <si>
    <t>STRIPPOLI MATTIA</t>
  </si>
  <si>
    <t>LAZZARI MATTIA</t>
  </si>
  <si>
    <t xml:space="preserve">ASD ZEROTRIUNO </t>
  </si>
  <si>
    <t xml:space="preserve">CUS PROPATRIA MILANO </t>
  </si>
  <si>
    <t>CUS PROPATRIA MILANO</t>
  </si>
  <si>
    <t>BELLAVITI CECILIA</t>
  </si>
  <si>
    <t>COLOMBO ALICE</t>
  </si>
  <si>
    <t>BALDO SARA</t>
  </si>
  <si>
    <t>ALDROVANDI GAIA</t>
  </si>
  <si>
    <t>CAPPA VIOLA</t>
  </si>
  <si>
    <t>ALBERGONI LUCREZIA</t>
  </si>
  <si>
    <t>GIAVARINI GIORGIA</t>
  </si>
  <si>
    <t>BORNATICI MARGHERITA</t>
  </si>
  <si>
    <t>MORINO SARA</t>
  </si>
  <si>
    <t>RIZZARDI GIULIA</t>
  </si>
  <si>
    <t>VENTURA MARIAJOLE</t>
  </si>
  <si>
    <t>BEGNI ARIANNA</t>
  </si>
  <si>
    <t>PIURI ANGELICA</t>
  </si>
  <si>
    <t>DI MARCO CAMILLA</t>
  </si>
  <si>
    <t>BONZANINI MIRIAM</t>
  </si>
  <si>
    <t>ACCURSIO GIORGIA</t>
  </si>
  <si>
    <t>ZANE IOANA CLAUDIA</t>
  </si>
  <si>
    <t>MIGNANI ARIANNA</t>
  </si>
  <si>
    <t>ZEDDA GIORGIA</t>
  </si>
  <si>
    <t>TOGNALLI GRETA</t>
  </si>
  <si>
    <t>VALOTA ELISA</t>
  </si>
  <si>
    <t>BOTTA GRETA FRANCESCA</t>
  </si>
  <si>
    <t>ABELLI ALICE</t>
  </si>
  <si>
    <t>BELLINI STEFANIA</t>
  </si>
  <si>
    <t>AZARIO EDOARDO</t>
  </si>
  <si>
    <t>GIORGINI GIACOMO</t>
  </si>
  <si>
    <t>INTERLANDI FRANCESCO</t>
  </si>
  <si>
    <t>MARGARIA SEBASTIANO</t>
  </si>
  <si>
    <t>PIZZORNI DANIELE</t>
  </si>
  <si>
    <t>BRUSELLES RICCARDO</t>
  </si>
  <si>
    <t>LAPOMARDA WILLIAM</t>
  </si>
  <si>
    <t>TOFANETTI NICOLO ENEA</t>
  </si>
  <si>
    <t>SANA TOMMASO</t>
  </si>
  <si>
    <t>PATRIARCA GIOVANNI</t>
  </si>
  <si>
    <t>LEVA FRANCESCO ALBERTO</t>
  </si>
  <si>
    <t>PIRODDI FABRIZIO</t>
  </si>
  <si>
    <t>COLOMBO RICCARDO</t>
  </si>
  <si>
    <t>OSELLADORE TOMMASO</t>
  </si>
  <si>
    <t>CERRA LUCA</t>
  </si>
  <si>
    <t>GABELLINI VICTOR</t>
  </si>
  <si>
    <t>VENTRELLA ANDREA MATTIA</t>
  </si>
  <si>
    <t>CARNEVALE LUCA</t>
  </si>
  <si>
    <t>CARRONE MARTIN</t>
  </si>
  <si>
    <t>MARTEGANI MANUEL</t>
  </si>
  <si>
    <t>BALDO FLAVIO</t>
  </si>
  <si>
    <t>PONTI MATTEO</t>
  </si>
  <si>
    <t>BOFFINO ALESSANDRO</t>
  </si>
  <si>
    <t>CROTTA SAMUELE</t>
  </si>
  <si>
    <t>TRIATHLON TEAM BRIANZA ASD</t>
  </si>
  <si>
    <t>BERGAMIN GIULIA</t>
  </si>
  <si>
    <t>CREPALDI GIADA</t>
  </si>
  <si>
    <t>CATTINA SARA</t>
  </si>
  <si>
    <t>PINNA MARIA SOFIA</t>
  </si>
  <si>
    <t>BOTTAZZI GRETA</t>
  </si>
  <si>
    <t>POLITI LAVINIA CRISTINA</t>
  </si>
  <si>
    <t>MASSARDI ANNA</t>
  </si>
  <si>
    <t>COLOMBO CATERINA</t>
  </si>
  <si>
    <t>BRIVIO GAIA</t>
  </si>
  <si>
    <t>GIRIMONTE ASIA</t>
  </si>
  <si>
    <t>gara3   Varedo</t>
  </si>
  <si>
    <t>ASD CNM TRIATHLON</t>
  </si>
  <si>
    <t>PASCUCCI ATENA</t>
  </si>
  <si>
    <t>SOLDANO TAKUMI</t>
  </si>
  <si>
    <t>gara 3 Varedo</t>
  </si>
  <si>
    <t>RANIERI VALENTINA</t>
  </si>
  <si>
    <t>ORIGGI RAFAELLA</t>
  </si>
  <si>
    <t>SIGNORINI ELEONORA</t>
  </si>
  <si>
    <t>gara2 Varedo</t>
  </si>
  <si>
    <t>Belli MATTEO</t>
  </si>
  <si>
    <t>Gigli ALESSANDRO</t>
  </si>
  <si>
    <t>Zecca EDOARDO</t>
  </si>
  <si>
    <t>MANTOVA TRIATHLON ASD</t>
  </si>
  <si>
    <t>gara2  Varedo</t>
  </si>
  <si>
    <t>LUCANIA CATERINA</t>
  </si>
  <si>
    <t>BERTONI CARLOTTA</t>
  </si>
  <si>
    <t>FANZINI VIOLA</t>
  </si>
  <si>
    <t>MORUZZI DANIELE</t>
  </si>
  <si>
    <t>ROSSI RICCARDO</t>
  </si>
  <si>
    <t>TENDERINI FILIPPO</t>
  </si>
  <si>
    <t>Guasti CHIARA</t>
  </si>
  <si>
    <t>MORETTI CAROLINA</t>
  </si>
  <si>
    <t>TASSONE DAVIDE</t>
  </si>
  <si>
    <t>NEGRI LORENZO</t>
  </si>
  <si>
    <t>ORSENIGO LORENZO</t>
  </si>
  <si>
    <t>MANTOVA TRIATHLON</t>
  </si>
  <si>
    <t>MANTOVATRIATHLON</t>
  </si>
  <si>
    <t>gara4           Grumello</t>
  </si>
  <si>
    <t>FINAZZI UMBERTO</t>
  </si>
  <si>
    <t>A.S.D. FENIKS SEAVIM TEAM</t>
  </si>
  <si>
    <t>139771</t>
  </si>
  <si>
    <t>DOMENIGHINI LEONARDO</t>
  </si>
  <si>
    <t>LYKOS TRIATHLON TEAM ASD</t>
  </si>
  <si>
    <t>CIVERA MATILDE</t>
  </si>
  <si>
    <t>CIVERA BEATRICE</t>
  </si>
  <si>
    <t>BERTOLETTI ALESSIO</t>
  </si>
  <si>
    <t>PARIS LORENZO</t>
  </si>
  <si>
    <t>PRILIPCEANU TEODOR</t>
  </si>
  <si>
    <t>PINI MARCO</t>
  </si>
  <si>
    <t>ANGELINI ADAM</t>
  </si>
  <si>
    <t>MAFFIONE SERENA</t>
  </si>
  <si>
    <t xml:space="preserve">SKY LINE NUOTO </t>
  </si>
  <si>
    <t>NICALI VALERIO MASSIMO</t>
  </si>
  <si>
    <t>BASTIA ANDREA</t>
  </si>
  <si>
    <t>MAGGIORE MATTIA</t>
  </si>
  <si>
    <t>gara4          Grumello</t>
  </si>
  <si>
    <t>MARZAROLI GAIA</t>
  </si>
  <si>
    <t>DI GIOVANNI CAMILLA MARIA</t>
  </si>
  <si>
    <t>LYKOS TRI TEAM</t>
  </si>
  <si>
    <t>POL MOVING</t>
  </si>
  <si>
    <t>Bonus Aquathlon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</si>
</sst>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indexed="8"/>
      <name val="Helvetica"/>
    </font>
    <font>
      <sz val="12"/>
      <color indexed="8"/>
      <name val="Verdana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i/>
      <sz val="20"/>
      <color indexed="8"/>
      <name val="Arial"/>
      <family val="2"/>
    </font>
    <font>
      <b/>
      <i/>
      <sz val="20"/>
      <color indexed="8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6"/>
      <name val="Tahoma"/>
      <family val="2"/>
    </font>
    <font>
      <sz val="16"/>
      <name val="Calibri"/>
      <family val="2"/>
    </font>
    <font>
      <sz val="20"/>
      <name val="Tahoma"/>
      <family val="2"/>
    </font>
    <font>
      <sz val="8"/>
      <name val="Helvetica"/>
    </font>
    <font>
      <b/>
      <sz val="11"/>
      <color theme="1"/>
      <name val="Helvetic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6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/>
    <xf numFmtId="1" fontId="4" fillId="0" borderId="6" xfId="0" applyNumberFormat="1" applyFont="1" applyBorder="1" applyAlignment="1"/>
    <xf numFmtId="1" fontId="4" fillId="0" borderId="7" xfId="0" applyNumberFormat="1" applyFont="1" applyBorder="1" applyAlignment="1"/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1" fontId="4" fillId="0" borderId="16" xfId="0" applyNumberFormat="1" applyFont="1" applyBorder="1" applyAlignment="1"/>
    <xf numFmtId="49" fontId="3" fillId="0" borderId="8" xfId="0" applyNumberFormat="1" applyFont="1" applyBorder="1" applyAlignment="1"/>
    <xf numFmtId="1" fontId="3" fillId="0" borderId="8" xfId="0" applyNumberFormat="1" applyFont="1" applyBorder="1" applyAlignment="1"/>
    <xf numFmtId="49" fontId="3" fillId="0" borderId="8" xfId="0" applyNumberFormat="1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1" fontId="4" fillId="0" borderId="11" xfId="0" applyNumberFormat="1" applyFont="1" applyBorder="1" applyAlignment="1"/>
    <xf numFmtId="0" fontId="3" fillId="4" borderId="12" xfId="0" applyNumberFormat="1" applyFont="1" applyFill="1" applyBorder="1" applyAlignment="1"/>
    <xf numFmtId="49" fontId="3" fillId="4" borderId="13" xfId="0" applyNumberFormat="1" applyFont="1" applyFill="1" applyBorder="1" applyAlignment="1"/>
    <xf numFmtId="0" fontId="3" fillId="4" borderId="14" xfId="0" applyNumberFormat="1" applyFont="1" applyFill="1" applyBorder="1" applyAlignment="1"/>
    <xf numFmtId="1" fontId="4" fillId="0" borderId="15" xfId="0" applyNumberFormat="1" applyFont="1" applyBorder="1" applyAlignment="1"/>
    <xf numFmtId="0" fontId="3" fillId="2" borderId="14" xfId="0" applyNumberFormat="1" applyFont="1" applyFill="1" applyBorder="1" applyAlignment="1"/>
    <xf numFmtId="1" fontId="8" fillId="0" borderId="7" xfId="0" applyNumberFormat="1" applyFont="1" applyBorder="1" applyAlignment="1"/>
    <xf numFmtId="1" fontId="3" fillId="0" borderId="8" xfId="0" applyNumberFormat="1" applyFont="1" applyBorder="1" applyAlignment="1">
      <alignment horizontal="left"/>
    </xf>
    <xf numFmtId="1" fontId="4" fillId="0" borderId="17" xfId="0" applyNumberFormat="1" applyFont="1" applyBorder="1" applyAlignment="1"/>
    <xf numFmtId="1" fontId="4" fillId="0" borderId="18" xfId="0" applyNumberFormat="1" applyFont="1" applyBorder="1" applyAlignment="1"/>
    <xf numFmtId="1" fontId="4" fillId="0" borderId="19" xfId="0" applyNumberFormat="1" applyFont="1" applyBorder="1" applyAlignment="1"/>
    <xf numFmtId="1" fontId="4" fillId="0" borderId="20" xfId="0" applyNumberFormat="1" applyFont="1" applyBorder="1" applyAlignment="1"/>
    <xf numFmtId="0" fontId="3" fillId="4" borderId="7" xfId="0" applyNumberFormat="1" applyFont="1" applyFill="1" applyBorder="1" applyAlignment="1"/>
    <xf numFmtId="1" fontId="4" fillId="0" borderId="21" xfId="0" applyNumberFormat="1" applyFont="1" applyBorder="1" applyAlignment="1"/>
    <xf numFmtId="0" fontId="3" fillId="2" borderId="7" xfId="0" applyNumberFormat="1" applyFont="1" applyFill="1" applyBorder="1" applyAlignment="1"/>
    <xf numFmtId="1" fontId="3" fillId="0" borderId="22" xfId="0" applyNumberFormat="1" applyFont="1" applyBorder="1" applyAlignment="1"/>
    <xf numFmtId="1" fontId="3" fillId="0" borderId="22" xfId="0" applyNumberFormat="1" applyFont="1" applyBorder="1" applyAlignment="1">
      <alignment horizontal="left"/>
    </xf>
    <xf numFmtId="1" fontId="3" fillId="0" borderId="22" xfId="0" applyNumberFormat="1" applyFont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1" fontId="4" fillId="0" borderId="24" xfId="0" applyNumberFormat="1" applyFont="1" applyBorder="1" applyAlignment="1"/>
    <xf numFmtId="1" fontId="4" fillId="0" borderId="25" xfId="0" applyNumberFormat="1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1" fontId="4" fillId="0" borderId="4" xfId="0" applyNumberFormat="1" applyFont="1" applyBorder="1" applyAlignment="1"/>
    <xf numFmtId="1" fontId="4" fillId="0" borderId="5" xfId="0" applyNumberFormat="1" applyFont="1" applyBorder="1" applyAlignment="1"/>
    <xf numFmtId="1" fontId="6" fillId="0" borderId="6" xfId="0" applyNumberFormat="1" applyFont="1" applyBorder="1" applyAlignment="1"/>
    <xf numFmtId="1" fontId="4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left"/>
    </xf>
    <xf numFmtId="1" fontId="3" fillId="0" borderId="23" xfId="0" applyNumberFormat="1" applyFont="1" applyBorder="1" applyAlignment="1"/>
    <xf numFmtId="0" fontId="3" fillId="2" borderId="35" xfId="0" applyNumberFormat="1" applyFont="1" applyFill="1" applyBorder="1" applyAlignment="1">
      <alignment horizontal="center"/>
    </xf>
    <xf numFmtId="0" fontId="6" fillId="3" borderId="35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/>
    <xf numFmtId="1" fontId="4" fillId="0" borderId="36" xfId="0" applyNumberFormat="1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1" fontId="7" fillId="0" borderId="11" xfId="0" applyNumberFormat="1" applyFont="1" applyBorder="1" applyAlignment="1">
      <alignment horizontal="center" vertical="center"/>
    </xf>
    <xf numFmtId="0" fontId="3" fillId="2" borderId="10" xfId="0" applyNumberFormat="1" applyFont="1" applyFill="1" applyBorder="1" applyAlignment="1"/>
    <xf numFmtId="1" fontId="3" fillId="0" borderId="24" xfId="0" applyNumberFormat="1" applyFont="1" applyBorder="1" applyAlignment="1"/>
    <xf numFmtId="0" fontId="6" fillId="3" borderId="10" xfId="0" applyNumberFormat="1" applyFont="1" applyFill="1" applyBorder="1" applyAlignment="1"/>
    <xf numFmtId="1" fontId="3" fillId="0" borderId="25" xfId="0" applyNumberFormat="1" applyFont="1" applyBorder="1" applyAlignment="1"/>
    <xf numFmtId="1" fontId="6" fillId="0" borderId="25" xfId="0" applyNumberFormat="1" applyFont="1" applyBorder="1" applyAlignment="1"/>
    <xf numFmtId="1" fontId="2" fillId="0" borderId="15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/>
    <xf numFmtId="1" fontId="4" fillId="0" borderId="22" xfId="0" applyNumberFormat="1" applyFont="1" applyBorder="1" applyAlignment="1"/>
    <xf numFmtId="1" fontId="4" fillId="0" borderId="23" xfId="0" applyNumberFormat="1" applyFont="1" applyBorder="1" applyAlignment="1"/>
    <xf numFmtId="1" fontId="3" fillId="0" borderId="4" xfId="0" applyNumberFormat="1" applyFont="1" applyBorder="1" applyAlignment="1"/>
    <xf numFmtId="1" fontId="4" fillId="0" borderId="40" xfId="0" applyNumberFormat="1" applyFont="1" applyBorder="1" applyAlignment="1"/>
    <xf numFmtId="1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/>
    <xf numFmtId="49" fontId="9" fillId="5" borderId="10" xfId="0" applyNumberFormat="1" applyFont="1" applyFill="1" applyBorder="1" applyAlignment="1">
      <alignment horizontal="center" wrapText="1"/>
    </xf>
    <xf numFmtId="0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/>
    <xf numFmtId="0" fontId="10" fillId="4" borderId="13" xfId="0" applyNumberFormat="1" applyFont="1" applyFill="1" applyBorder="1" applyAlignment="1"/>
    <xf numFmtId="0" fontId="10" fillId="4" borderId="14" xfId="0" applyNumberFormat="1" applyFont="1" applyFill="1" applyBorder="1" applyAlignment="1"/>
    <xf numFmtId="0" fontId="10" fillId="4" borderId="10" xfId="0" applyNumberFormat="1" applyFont="1" applyFill="1" applyBorder="1" applyAlignment="1"/>
    <xf numFmtId="0" fontId="9" fillId="4" borderId="10" xfId="0" applyNumberFormat="1" applyFont="1" applyFill="1" applyBorder="1" applyAlignment="1"/>
    <xf numFmtId="49" fontId="10" fillId="4" borderId="10" xfId="0" applyNumberFormat="1" applyFont="1" applyFill="1" applyBorder="1" applyAlignment="1"/>
    <xf numFmtId="1" fontId="9" fillId="5" borderId="10" xfId="0" applyNumberFormat="1" applyFont="1" applyFill="1" applyBorder="1" applyAlignment="1"/>
    <xf numFmtId="1" fontId="4" fillId="0" borderId="42" xfId="0" applyNumberFormat="1" applyFont="1" applyBorder="1" applyAlignment="1"/>
    <xf numFmtId="0" fontId="10" fillId="4" borderId="35" xfId="0" applyNumberFormat="1" applyFont="1" applyFill="1" applyBorder="1" applyAlignment="1">
      <alignment horizontal="right"/>
    </xf>
    <xf numFmtId="1" fontId="4" fillId="0" borderId="43" xfId="0" applyNumberFormat="1" applyFont="1" applyBorder="1" applyAlignment="1"/>
    <xf numFmtId="49" fontId="10" fillId="4" borderId="44" xfId="0" applyNumberFormat="1" applyFont="1" applyFill="1" applyBorder="1" applyAlignment="1">
      <alignment horizontal="right"/>
    </xf>
    <xf numFmtId="0" fontId="10" fillId="0" borderId="16" xfId="0" applyNumberFormat="1" applyFont="1" applyBorder="1" applyAlignment="1"/>
    <xf numFmtId="49" fontId="9" fillId="0" borderId="7" xfId="0" applyNumberFormat="1" applyFont="1" applyBorder="1" applyAlignment="1">
      <alignment horizontal="center"/>
    </xf>
    <xf numFmtId="1" fontId="4" fillId="0" borderId="45" xfId="0" applyNumberFormat="1" applyFont="1" applyBorder="1" applyAlignment="1"/>
    <xf numFmtId="0" fontId="1" fillId="0" borderId="46" xfId="0" applyFont="1" applyBorder="1" applyAlignment="1"/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9" xfId="0" applyFont="1" applyBorder="1" applyAlignment="1"/>
    <xf numFmtId="1" fontId="4" fillId="0" borderId="50" xfId="0" applyNumberFormat="1" applyFont="1" applyBorder="1" applyAlignment="1"/>
    <xf numFmtId="1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/>
    </xf>
    <xf numFmtId="1" fontId="10" fillId="2" borderId="51" xfId="0" applyNumberFormat="1" applyFont="1" applyFill="1" applyBorder="1" applyAlignment="1"/>
    <xf numFmtId="0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/>
    <xf numFmtId="0" fontId="10" fillId="2" borderId="13" xfId="0" applyNumberFormat="1" applyFont="1" applyFill="1" applyBorder="1" applyAlignment="1"/>
    <xf numFmtId="0" fontId="10" fillId="2" borderId="14" xfId="0" applyNumberFormat="1" applyFont="1" applyFill="1" applyBorder="1" applyAlignment="1"/>
    <xf numFmtId="0" fontId="10" fillId="2" borderId="10" xfId="0" applyNumberFormat="1" applyFont="1" applyFill="1" applyBorder="1" applyAlignment="1"/>
    <xf numFmtId="0" fontId="9" fillId="2" borderId="10" xfId="0" applyNumberFormat="1" applyFont="1" applyFill="1" applyBorder="1" applyAlignment="1"/>
    <xf numFmtId="49" fontId="10" fillId="2" borderId="12" xfId="0" applyNumberFormat="1" applyFont="1" applyFill="1" applyBorder="1" applyAlignment="1"/>
    <xf numFmtId="49" fontId="10" fillId="2" borderId="13" xfId="0" applyNumberFormat="1" applyFont="1" applyFill="1" applyBorder="1" applyAlignment="1"/>
    <xf numFmtId="0" fontId="9" fillId="2" borderId="35" xfId="0" applyNumberFormat="1" applyFont="1" applyFill="1" applyBorder="1" applyAlignment="1">
      <alignment horizontal="right"/>
    </xf>
    <xf numFmtId="1" fontId="10" fillId="0" borderId="25" xfId="0" applyNumberFormat="1" applyFont="1" applyBorder="1" applyAlignment="1">
      <alignment horizontal="left"/>
    </xf>
    <xf numFmtId="49" fontId="9" fillId="2" borderId="44" xfId="0" applyNumberFormat="1" applyFont="1" applyFill="1" applyBorder="1" applyAlignment="1">
      <alignment horizontal="right"/>
    </xf>
    <xf numFmtId="49" fontId="11" fillId="4" borderId="12" xfId="0" applyNumberFormat="1" applyFont="1" applyFill="1" applyBorder="1" applyAlignment="1"/>
    <xf numFmtId="49" fontId="11" fillId="2" borderId="52" xfId="0" applyNumberFormat="1" applyFont="1" applyFill="1" applyBorder="1" applyAlignment="1"/>
    <xf numFmtId="1" fontId="12" fillId="2" borderId="44" xfId="0" applyNumberFormat="1" applyFont="1" applyFill="1" applyBorder="1" applyAlignment="1">
      <alignment horizontal="right"/>
    </xf>
    <xf numFmtId="0" fontId="10" fillId="0" borderId="25" xfId="0" applyNumberFormat="1" applyFont="1" applyBorder="1" applyAlignment="1"/>
    <xf numFmtId="49" fontId="12" fillId="4" borderId="10" xfId="0" applyNumberFormat="1" applyFont="1" applyFill="1" applyBorder="1" applyAlignment="1"/>
    <xf numFmtId="0" fontId="0" fillId="0" borderId="0" xfId="0" applyAlignment="1">
      <alignment horizontal="center" vertical="top" wrapText="1"/>
    </xf>
    <xf numFmtId="0" fontId="13" fillId="0" borderId="8" xfId="0" applyFont="1" applyBorder="1" applyAlignment="1"/>
    <xf numFmtId="1" fontId="13" fillId="0" borderId="8" xfId="0" applyNumberFormat="1" applyFont="1" applyBorder="1" applyAlignment="1"/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13" fillId="0" borderId="8" xfId="0" applyNumberFormat="1" applyFont="1" applyBorder="1" applyAlignment="1"/>
    <xf numFmtId="49" fontId="11" fillId="4" borderId="10" xfId="0" applyNumberFormat="1" applyFont="1" applyFill="1" applyBorder="1" applyAlignment="1"/>
    <xf numFmtId="1" fontId="3" fillId="0" borderId="53" xfId="0" applyNumberFormat="1" applyFont="1" applyBorder="1" applyAlignment="1">
      <alignment horizontal="center"/>
    </xf>
    <xf numFmtId="49" fontId="13" fillId="4" borderId="13" xfId="0" applyNumberFormat="1" applyFont="1" applyFill="1" applyBorder="1" applyAlignment="1"/>
    <xf numFmtId="1" fontId="4" fillId="0" borderId="53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4" fillId="0" borderId="54" xfId="0" applyNumberFormat="1" applyFont="1" applyBorder="1" applyAlignment="1"/>
    <xf numFmtId="1" fontId="3" fillId="0" borderId="54" xfId="0" applyNumberFormat="1" applyFont="1" applyBorder="1" applyAlignment="1"/>
    <xf numFmtId="0" fontId="9" fillId="4" borderId="55" xfId="0" applyNumberFormat="1" applyFont="1" applyFill="1" applyBorder="1" applyAlignment="1"/>
    <xf numFmtId="49" fontId="10" fillId="4" borderId="13" xfId="0" applyNumberFormat="1" applyFont="1" applyFill="1" applyBorder="1" applyAlignment="1"/>
    <xf numFmtId="0" fontId="14" fillId="0" borderId="53" xfId="0" applyFont="1" applyFill="1" applyBorder="1" applyAlignment="1"/>
    <xf numFmtId="1" fontId="3" fillId="0" borderId="57" xfId="0" applyNumberFormat="1" applyFont="1" applyBorder="1" applyAlignment="1">
      <alignment horizontal="center"/>
    </xf>
    <xf numFmtId="0" fontId="3" fillId="0" borderId="56" xfId="0" applyNumberFormat="1" applyFont="1" applyFill="1" applyBorder="1" applyAlignment="1"/>
    <xf numFmtId="1" fontId="15" fillId="0" borderId="8" xfId="0" applyNumberFormat="1" applyFont="1" applyFill="1" applyBorder="1" applyAlignment="1">
      <alignment horizontal="center"/>
    </xf>
    <xf numFmtId="1" fontId="15" fillId="0" borderId="9" xfId="0" applyNumberFormat="1" applyFont="1" applyFill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49" fontId="5" fillId="0" borderId="58" xfId="0" applyNumberFormat="1" applyFont="1" applyBorder="1" applyAlignment="1">
      <alignment horizontal="center" vertical="center"/>
    </xf>
    <xf numFmtId="0" fontId="18" fillId="0" borderId="56" xfId="0" applyFont="1" applyBorder="1" applyAlignment="1"/>
    <xf numFmtId="1" fontId="14" fillId="0" borderId="57" xfId="0" applyNumberFormat="1" applyFont="1" applyBorder="1" applyAlignment="1">
      <alignment horizontal="center"/>
    </xf>
    <xf numFmtId="0" fontId="17" fillId="0" borderId="56" xfId="0" applyFont="1" applyBorder="1" applyAlignment="1"/>
    <xf numFmtId="0" fontId="17" fillId="0" borderId="56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" fontId="4" fillId="0" borderId="7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1" fontId="14" fillId="0" borderId="8" xfId="0" applyNumberFormat="1" applyFont="1" applyFill="1" applyBorder="1" applyAlignment="1">
      <alignment horizontal="center"/>
    </xf>
    <xf numFmtId="0" fontId="14" fillId="0" borderId="56" xfId="0" applyFont="1" applyBorder="1" applyAlignment="1"/>
    <xf numFmtId="1" fontId="14" fillId="0" borderId="57" xfId="0" applyNumberFormat="1" applyFont="1" applyFill="1" applyBorder="1" applyAlignment="1">
      <alignment horizontal="center"/>
    </xf>
    <xf numFmtId="0" fontId="19" fillId="0" borderId="56" xfId="0" applyFont="1" applyBorder="1" applyAlignment="1"/>
    <xf numFmtId="1" fontId="3" fillId="0" borderId="59" xfId="0" applyNumberFormat="1" applyFont="1" applyBorder="1" applyAlignment="1">
      <alignment horizontal="center"/>
    </xf>
    <xf numFmtId="49" fontId="5" fillId="0" borderId="58" xfId="0" applyNumberFormat="1" applyFont="1" applyBorder="1" applyAlignment="1">
      <alignment horizontal="left" vertical="center"/>
    </xf>
    <xf numFmtId="1" fontId="3" fillId="0" borderId="56" xfId="0" applyNumberFormat="1" applyFont="1" applyBorder="1" applyAlignment="1">
      <alignment horizontal="center"/>
    </xf>
    <xf numFmtId="1" fontId="14" fillId="0" borderId="56" xfId="0" applyNumberFormat="1" applyFont="1" applyBorder="1" applyAlignment="1">
      <alignment horizontal="center"/>
    </xf>
    <xf numFmtId="0" fontId="19" fillId="0" borderId="56" xfId="0" applyFont="1" applyBorder="1" applyAlignment="1">
      <alignment horizontal="left"/>
    </xf>
    <xf numFmtId="1" fontId="4" fillId="0" borderId="26" xfId="0" applyNumberFormat="1" applyFont="1" applyBorder="1" applyAlignment="1"/>
    <xf numFmtId="1" fontId="4" fillId="0" borderId="32" xfId="0" applyNumberFormat="1" applyFont="1" applyBorder="1" applyAlignment="1"/>
    <xf numFmtId="0" fontId="14" fillId="0" borderId="56" xfId="0" applyFont="1" applyFill="1" applyBorder="1" applyAlignment="1"/>
    <xf numFmtId="0" fontId="3" fillId="0" borderId="36" xfId="0" applyNumberFormat="1" applyFont="1" applyBorder="1" applyAlignment="1"/>
    <xf numFmtId="1" fontId="4" fillId="0" borderId="29" xfId="0" applyNumberFormat="1" applyFont="1" applyBorder="1" applyAlignment="1"/>
    <xf numFmtId="1" fontId="4" fillId="0" borderId="37" xfId="0" applyNumberFormat="1" applyFont="1" applyBorder="1" applyAlignment="1"/>
    <xf numFmtId="1" fontId="3" fillId="0" borderId="26" xfId="0" applyNumberFormat="1" applyFont="1" applyBorder="1" applyAlignment="1"/>
    <xf numFmtId="1" fontId="3" fillId="0" borderId="29" xfId="0" applyNumberFormat="1" applyFont="1" applyBorder="1" applyAlignment="1"/>
    <xf numFmtId="1" fontId="3" fillId="0" borderId="32" xfId="0" applyNumberFormat="1" applyFont="1" applyBorder="1" applyAlignment="1"/>
    <xf numFmtId="1" fontId="5" fillId="0" borderId="58" xfId="0" applyNumberFormat="1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/>
    </xf>
    <xf numFmtId="1" fontId="14" fillId="0" borderId="53" xfId="0" applyNumberFormat="1" applyFont="1" applyBorder="1" applyAlignment="1">
      <alignment horizontal="center"/>
    </xf>
    <xf numFmtId="1" fontId="14" fillId="0" borderId="53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4" fillId="0" borderId="61" xfId="0" applyFont="1" applyFill="1" applyBorder="1" applyAlignment="1"/>
    <xf numFmtId="0" fontId="14" fillId="0" borderId="62" xfId="0" applyFont="1" applyFill="1" applyBorder="1" applyAlignment="1"/>
    <xf numFmtId="0" fontId="19" fillId="0" borderId="61" xfId="0" applyFont="1" applyBorder="1" applyAlignment="1"/>
    <xf numFmtId="1" fontId="3" fillId="0" borderId="63" xfId="0" applyNumberFormat="1" applyFont="1" applyBorder="1" applyAlignment="1">
      <alignment horizontal="center"/>
    </xf>
    <xf numFmtId="1" fontId="3" fillId="0" borderId="64" xfId="0" applyNumberFormat="1" applyFont="1" applyBorder="1" applyAlignment="1">
      <alignment horizontal="center"/>
    </xf>
    <xf numFmtId="0" fontId="14" fillId="0" borderId="65" xfId="0" applyFont="1" applyFill="1" applyBorder="1" applyAlignment="1"/>
    <xf numFmtId="0" fontId="14" fillId="0" borderId="66" xfId="0" applyFont="1" applyFill="1" applyBorder="1" applyAlignment="1"/>
    <xf numFmtId="0" fontId="19" fillId="0" borderId="65" xfId="0" applyFont="1" applyBorder="1" applyAlignment="1"/>
    <xf numFmtId="1" fontId="3" fillId="0" borderId="67" xfId="0" applyNumberFormat="1" applyFont="1" applyBorder="1" applyAlignment="1">
      <alignment horizontal="center"/>
    </xf>
    <xf numFmtId="1" fontId="3" fillId="0" borderId="68" xfId="0" applyNumberFormat="1" applyFont="1" applyBorder="1" applyAlignment="1">
      <alignment horizontal="center"/>
    </xf>
    <xf numFmtId="1" fontId="3" fillId="0" borderId="69" xfId="0" applyNumberFormat="1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1" fontId="14" fillId="0" borderId="63" xfId="0" applyNumberFormat="1" applyFont="1" applyBorder="1" applyAlignment="1">
      <alignment horizontal="center"/>
    </xf>
    <xf numFmtId="0" fontId="14" fillId="0" borderId="61" xfId="0" applyFont="1" applyBorder="1" applyAlignment="1"/>
    <xf numFmtId="1" fontId="4" fillId="0" borderId="39" xfId="0" applyNumberFormat="1" applyFont="1" applyBorder="1" applyAlignment="1"/>
    <xf numFmtId="1" fontId="15" fillId="0" borderId="56" xfId="0" applyNumberFormat="1" applyFont="1" applyBorder="1" applyAlignment="1">
      <alignment horizontal="center"/>
    </xf>
    <xf numFmtId="1" fontId="4" fillId="0" borderId="71" xfId="0" applyNumberFormat="1" applyFont="1" applyBorder="1" applyAlignment="1"/>
    <xf numFmtId="1" fontId="4" fillId="0" borderId="72" xfId="0" applyNumberFormat="1" applyFont="1" applyBorder="1" applyAlignment="1"/>
    <xf numFmtId="0" fontId="14" fillId="0" borderId="73" xfId="0" applyFont="1" applyFill="1" applyBorder="1" applyAlignment="1"/>
    <xf numFmtId="0" fontId="19" fillId="0" borderId="74" xfId="0" applyFont="1" applyBorder="1" applyAlignment="1"/>
    <xf numFmtId="1" fontId="3" fillId="0" borderId="75" xfId="0" applyNumberFormat="1" applyFont="1" applyBorder="1" applyAlignment="1">
      <alignment horizontal="center"/>
    </xf>
    <xf numFmtId="1" fontId="3" fillId="0" borderId="58" xfId="0" applyNumberFormat="1" applyFont="1" applyBorder="1" applyAlignment="1">
      <alignment horizontal="center"/>
    </xf>
    <xf numFmtId="1" fontId="3" fillId="0" borderId="70" xfId="0" applyNumberFormat="1" applyFont="1" applyBorder="1" applyAlignment="1">
      <alignment horizontal="center"/>
    </xf>
    <xf numFmtId="0" fontId="6" fillId="2" borderId="56" xfId="0" applyNumberFormat="1" applyFont="1" applyFill="1" applyBorder="1" applyAlignment="1">
      <alignment horizontal="center"/>
    </xf>
    <xf numFmtId="0" fontId="6" fillId="3" borderId="56" xfId="0" applyNumberFormat="1" applyFont="1" applyFill="1" applyBorder="1" applyAlignment="1">
      <alignment horizontal="center"/>
    </xf>
    <xf numFmtId="1" fontId="6" fillId="3" borderId="56" xfId="0" applyNumberFormat="1" applyFont="1" applyFill="1" applyBorder="1" applyAlignment="1">
      <alignment horizontal="center"/>
    </xf>
    <xf numFmtId="1" fontId="3" fillId="0" borderId="76" xfId="0" applyNumberFormat="1" applyFont="1" applyBorder="1" applyAlignment="1">
      <alignment horizontal="center"/>
    </xf>
    <xf numFmtId="0" fontId="14" fillId="0" borderId="60" xfId="0" applyFont="1" applyFill="1" applyBorder="1" applyAlignment="1"/>
    <xf numFmtId="0" fontId="14" fillId="0" borderId="77" xfId="0" applyFont="1" applyBorder="1" applyAlignment="1">
      <alignment horizontal="center"/>
    </xf>
    <xf numFmtId="1" fontId="3" fillId="0" borderId="77" xfId="0" applyNumberFormat="1" applyFont="1" applyBorder="1" applyAlignment="1">
      <alignment horizontal="center"/>
    </xf>
    <xf numFmtId="49" fontId="19" fillId="0" borderId="56" xfId="0" applyNumberFormat="1" applyFont="1" applyBorder="1" applyAlignment="1"/>
    <xf numFmtId="0" fontId="14" fillId="0" borderId="56" xfId="0" applyFont="1" applyBorder="1" applyAlignment="1">
      <alignment horizontal="left"/>
    </xf>
    <xf numFmtId="0" fontId="14" fillId="0" borderId="53" xfId="0" applyFont="1" applyBorder="1" applyAlignment="1"/>
    <xf numFmtId="0" fontId="19" fillId="0" borderId="56" xfId="0" applyFont="1" applyBorder="1" applyAlignment="1">
      <alignment horizontal="right"/>
    </xf>
    <xf numFmtId="49" fontId="5" fillId="0" borderId="58" xfId="0" applyNumberFormat="1" applyFont="1" applyBorder="1" applyAlignment="1">
      <alignment horizontal="right" vertical="center"/>
    </xf>
    <xf numFmtId="0" fontId="18" fillId="0" borderId="5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0" xfId="0" applyNumberFormat="1" applyFont="1" applyAlignment="1">
      <alignment horizontal="right" vertical="top" wrapText="1"/>
    </xf>
    <xf numFmtId="0" fontId="1" fillId="0" borderId="38" xfId="0" applyFont="1" applyBorder="1" applyAlignment="1">
      <alignment horizontal="right"/>
    </xf>
    <xf numFmtId="49" fontId="9" fillId="6" borderId="10" xfId="0" applyNumberFormat="1" applyFont="1" applyFill="1" applyBorder="1" applyAlignment="1">
      <alignment horizontal="center" wrapText="1"/>
    </xf>
    <xf numFmtId="1" fontId="9" fillId="6" borderId="10" xfId="0" applyNumberFormat="1" applyFont="1" applyFill="1" applyBorder="1" applyAlignment="1"/>
    <xf numFmtId="0" fontId="17" fillId="0" borderId="56" xfId="0" applyFont="1" applyBorder="1" applyAlignment="1">
      <alignment horizontal="right"/>
    </xf>
    <xf numFmtId="0" fontId="19" fillId="0" borderId="56" xfId="0" applyFont="1" applyBorder="1" applyAlignment="1">
      <alignment horizontal="center"/>
    </xf>
    <xf numFmtId="0" fontId="1" fillId="0" borderId="0" xfId="0" applyNumberFormat="1" applyFont="1" applyAlignment="1">
      <alignment horizontal="center" vertical="top" wrapText="1"/>
    </xf>
    <xf numFmtId="1" fontId="16" fillId="2" borderId="10" xfId="0" applyNumberFormat="1" applyFont="1" applyFill="1" applyBorder="1" applyAlignment="1">
      <alignment horizontal="center"/>
    </xf>
    <xf numFmtId="1" fontId="3" fillId="0" borderId="78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30" xfId="0" applyNumberFormat="1" applyFont="1" applyBorder="1" applyAlignment="1"/>
    <xf numFmtId="1" fontId="4" fillId="0" borderId="78" xfId="0" applyNumberFormat="1" applyFont="1" applyBorder="1" applyAlignment="1"/>
    <xf numFmtId="0" fontId="3" fillId="0" borderId="78" xfId="0" applyFont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14" fillId="0" borderId="62" xfId="0" applyFont="1" applyBorder="1" applyAlignment="1"/>
    <xf numFmtId="0" fontId="19" fillId="0" borderId="53" xfId="0" applyFont="1" applyBorder="1" applyAlignment="1"/>
    <xf numFmtId="49" fontId="9" fillId="4" borderId="10" xfId="0" applyNumberFormat="1" applyFont="1" applyFill="1" applyBorder="1" applyAlignment="1"/>
    <xf numFmtId="0" fontId="10" fillId="4" borderId="12" xfId="0" applyNumberFormat="1" applyFont="1" applyFill="1" applyBorder="1" applyAlignment="1"/>
    <xf numFmtId="0" fontId="0" fillId="0" borderId="0" xfId="0" applyAlignment="1"/>
    <xf numFmtId="1" fontId="10" fillId="4" borderId="13" xfId="0" applyNumberFormat="1" applyFont="1" applyFill="1" applyBorder="1" applyAlignment="1"/>
    <xf numFmtId="0" fontId="21" fillId="0" borderId="0" xfId="0" applyFont="1" applyAlignment="1"/>
    <xf numFmtId="1" fontId="6" fillId="2" borderId="56" xfId="0" applyNumberFormat="1" applyFont="1" applyFill="1" applyBorder="1" applyAlignment="1">
      <alignment horizontal="center"/>
    </xf>
    <xf numFmtId="0" fontId="19" fillId="0" borderId="61" xfId="0" applyFont="1" applyBorder="1" applyAlignment="1">
      <alignment horizontal="right"/>
    </xf>
    <xf numFmtId="0" fontId="19" fillId="0" borderId="65" xfId="0" applyFont="1" applyBorder="1" applyAlignment="1">
      <alignment horizontal="right"/>
    </xf>
    <xf numFmtId="49" fontId="19" fillId="0" borderId="56" xfId="0" applyNumberFormat="1" applyFont="1" applyBorder="1" applyAlignment="1">
      <alignment horizontal="right"/>
    </xf>
    <xf numFmtId="1" fontId="4" fillId="0" borderId="22" xfId="0" applyNumberFormat="1" applyFont="1" applyBorder="1" applyAlignment="1">
      <alignment horizontal="right"/>
    </xf>
    <xf numFmtId="0" fontId="1" fillId="0" borderId="56" xfId="0" applyNumberFormat="1" applyFont="1" applyBorder="1" applyAlignment="1">
      <alignment horizontal="center" vertical="top" wrapText="1"/>
    </xf>
    <xf numFmtId="49" fontId="14" fillId="0" borderId="56" xfId="0" applyNumberFormat="1" applyFont="1" applyBorder="1" applyAlignment="1">
      <alignment horizontal="right"/>
    </xf>
    <xf numFmtId="0" fontId="14" fillId="0" borderId="5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 vertical="center"/>
    </xf>
    <xf numFmtId="1" fontId="4" fillId="0" borderId="22" xfId="0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0" fontId="14" fillId="0" borderId="61" xfId="0" applyFont="1" applyBorder="1" applyAlignment="1">
      <alignment horizontal="right"/>
    </xf>
    <xf numFmtId="0" fontId="3" fillId="0" borderId="53" xfId="0" applyNumberFormat="1" applyFont="1" applyFill="1" applyBorder="1" applyAlignment="1"/>
    <xf numFmtId="49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4" fillId="0" borderId="7" xfId="0" applyFont="1" applyBorder="1" applyAlignment="1"/>
    <xf numFmtId="0" fontId="1" fillId="0" borderId="7" xfId="0" applyNumberFormat="1" applyFont="1" applyBorder="1" applyAlignment="1"/>
    <xf numFmtId="0" fontId="14" fillId="0" borderId="53" xfId="0" applyFont="1" applyFill="1" applyBorder="1" applyAlignment="1">
      <alignment horizontal="right"/>
    </xf>
    <xf numFmtId="49" fontId="9" fillId="6" borderId="1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3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FFFF"/>
      <rgbColor rgb="FFFFFF00"/>
      <rgbColor rgb="FFCCFFCC"/>
      <rgbColor rgb="FF515151"/>
      <rgbColor rgb="FFFF0000"/>
      <rgbColor rgb="FFFEFEFE"/>
      <rgbColor rgb="FF9CE159"/>
      <rgbColor rgb="FF6DC037"/>
      <rgbColor rgb="FFFEFEFE"/>
      <rgbColor rgb="FF63B2D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iano\Z-Varie\tri\TRI%2025\GARE\Kids\Classifica%20generale%20Vigevano.csv" TargetMode="External"/><Relationship Id="rId1" Type="http://schemas.openxmlformats.org/officeDocument/2006/relationships/externalLinkPath" Target="Classifica%20generale%20Vigevano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iano\Z-Varie\tri\TRI%2025\GARE\Kids\Varedo.xlsx" TargetMode="External"/><Relationship Id="rId1" Type="http://schemas.openxmlformats.org/officeDocument/2006/relationships/externalLinkPath" Target="Vared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iano\Z-Varie\tri\TRI%2025\GARE\Kids\TRIATHLON%20KIDS%20GRUMELLO%20DEL%20MONTE%20-%20NEW_EXPORT_FITRI_TRI3_2.xls" TargetMode="External"/><Relationship Id="rId1" Type="http://schemas.openxmlformats.org/officeDocument/2006/relationships/externalLinkPath" Target="TRIATHLON%20KIDS%20GRUMELLO%20DEL%20MONTE%20-%20NEW_EXPORT_FITRI_TRI3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ifica generale Vigevano"/>
    </sheetNames>
    <sheetDataSet>
      <sheetData sheetId="0">
        <row r="2">
          <cell r="A2">
            <v>131373</v>
          </cell>
          <cell r="C2" t="str">
            <v>PINNA VIOLA</v>
          </cell>
          <cell r="D2" t="str">
            <v>2057</v>
          </cell>
          <cell r="E2" t="str">
            <v>K3 CREMONA</v>
          </cell>
          <cell r="F2">
            <v>2016</v>
          </cell>
          <cell r="G2" t="str">
            <v>Cuccioli F</v>
          </cell>
          <cell r="H2">
            <v>12</v>
          </cell>
        </row>
        <row r="3">
          <cell r="A3">
            <v>132957</v>
          </cell>
          <cell r="C3" t="str">
            <v>BOVIO BEATRICE</v>
          </cell>
          <cell r="D3" t="str">
            <v>1172</v>
          </cell>
          <cell r="E3" t="str">
            <v>RHO TRIATHLON CLUB</v>
          </cell>
          <cell r="F3">
            <v>2016</v>
          </cell>
          <cell r="G3" t="str">
            <v>Cuccioli F</v>
          </cell>
          <cell r="H3">
            <v>12</v>
          </cell>
        </row>
        <row r="4">
          <cell r="A4">
            <v>130991</v>
          </cell>
          <cell r="C4" t="str">
            <v>ZOPPI ALICE</v>
          </cell>
          <cell r="D4" t="str">
            <v>2057</v>
          </cell>
          <cell r="E4" t="str">
            <v>K3 CREMONA</v>
          </cell>
          <cell r="F4">
            <v>2016</v>
          </cell>
          <cell r="G4" t="str">
            <v>Cuccioli F</v>
          </cell>
          <cell r="H4">
            <v>12</v>
          </cell>
        </row>
        <row r="5">
          <cell r="A5">
            <v>128732</v>
          </cell>
          <cell r="C5" t="str">
            <v>ROSSINI MIA ELENA</v>
          </cell>
          <cell r="D5" t="str">
            <v>2144</v>
          </cell>
          <cell r="E5" t="str">
            <v>SSD NPV</v>
          </cell>
          <cell r="F5">
            <v>2016</v>
          </cell>
          <cell r="G5" t="str">
            <v>Cuccioli F</v>
          </cell>
          <cell r="H5">
            <v>12</v>
          </cell>
        </row>
        <row r="6">
          <cell r="A6">
            <v>139689</v>
          </cell>
          <cell r="C6" t="str">
            <v>VENTURINI RACHELE</v>
          </cell>
          <cell r="D6" t="str">
            <v>2027</v>
          </cell>
          <cell r="E6" t="str">
            <v>SKY LINE NUOTO</v>
          </cell>
          <cell r="F6">
            <v>2016</v>
          </cell>
          <cell r="G6" t="str">
            <v>Cuccioli F</v>
          </cell>
          <cell r="H6">
            <v>12</v>
          </cell>
        </row>
        <row r="7">
          <cell r="A7">
            <v>130172</v>
          </cell>
          <cell r="C7" t="str">
            <v>GERBI ALLEGRA TABATHA</v>
          </cell>
          <cell r="D7" t="str">
            <v>2310</v>
          </cell>
          <cell r="E7" t="str">
            <v>UNA TRIATHLON TEAM</v>
          </cell>
          <cell r="F7">
            <v>2017</v>
          </cell>
          <cell r="G7" t="str">
            <v>Cuccioli F</v>
          </cell>
          <cell r="H7">
            <v>12</v>
          </cell>
        </row>
        <row r="8">
          <cell r="A8">
            <v>139595</v>
          </cell>
          <cell r="C8" t="str">
            <v>BALDELLI SOFIA</v>
          </cell>
          <cell r="D8" t="str">
            <v>2612</v>
          </cell>
          <cell r="E8" t="str">
            <v>ASD FENIKS TEAM</v>
          </cell>
          <cell r="F8">
            <v>2016</v>
          </cell>
          <cell r="G8" t="str">
            <v>Cuccioli F</v>
          </cell>
          <cell r="H8">
            <v>12</v>
          </cell>
        </row>
        <row r="9">
          <cell r="A9">
            <v>130855</v>
          </cell>
          <cell r="C9" t="str">
            <v>BALDO MARTINA</v>
          </cell>
          <cell r="D9" t="str">
            <v>2144</v>
          </cell>
          <cell r="E9" t="str">
            <v>SSD NPV</v>
          </cell>
          <cell r="F9">
            <v>2017</v>
          </cell>
          <cell r="G9" t="str">
            <v>Cuccioli F</v>
          </cell>
          <cell r="H9">
            <v>12</v>
          </cell>
        </row>
        <row r="10">
          <cell r="A10">
            <v>140465</v>
          </cell>
          <cell r="C10" t="str">
            <v>ZUTAUTAITE KAMILE</v>
          </cell>
          <cell r="D10" t="str">
            <v>2072</v>
          </cell>
          <cell r="E10" t="str">
            <v>CANOTTIERI SALO</v>
          </cell>
          <cell r="F10">
            <v>2016</v>
          </cell>
          <cell r="G10" t="str">
            <v>Cuccioli F</v>
          </cell>
          <cell r="H10">
            <v>12</v>
          </cell>
        </row>
        <row r="11">
          <cell r="A11">
            <v>134405</v>
          </cell>
          <cell r="C11" t="str">
            <v>MARSETTI GRETA</v>
          </cell>
          <cell r="D11" t="str">
            <v>2612</v>
          </cell>
          <cell r="E11" t="str">
            <v>ASD FENIKS TEAM</v>
          </cell>
          <cell r="F11">
            <v>2017</v>
          </cell>
          <cell r="G11" t="str">
            <v>Cuccioli F</v>
          </cell>
          <cell r="H11">
            <v>12</v>
          </cell>
        </row>
        <row r="12">
          <cell r="A12">
            <v>139552</v>
          </cell>
          <cell r="C12" t="str">
            <v>RIZZA ATENA</v>
          </cell>
          <cell r="D12" t="str">
            <v>2310</v>
          </cell>
          <cell r="E12" t="str">
            <v>UNA TRIATHLON TEAM</v>
          </cell>
          <cell r="F12">
            <v>2016</v>
          </cell>
          <cell r="G12" t="str">
            <v>Cuccioli F</v>
          </cell>
          <cell r="H12">
            <v>12</v>
          </cell>
        </row>
        <row r="13">
          <cell r="A13">
            <v>135950</v>
          </cell>
          <cell r="C13" t="str">
            <v>GHITTI BEATRICE</v>
          </cell>
          <cell r="D13" t="str">
            <v>2612</v>
          </cell>
          <cell r="E13" t="str">
            <v>ASD FENIKS TEAM</v>
          </cell>
          <cell r="F13">
            <v>2017</v>
          </cell>
          <cell r="G13" t="str">
            <v>Cuccioli F</v>
          </cell>
          <cell r="H13">
            <v>12</v>
          </cell>
        </row>
        <row r="31">
          <cell r="A31">
            <v>120193</v>
          </cell>
          <cell r="C31" t="str">
            <v>NEGRETTI ALLEGRA</v>
          </cell>
          <cell r="D31" t="str">
            <v>1180</v>
          </cell>
          <cell r="E31" t="str">
            <v>CUS PROPATRIA MILANO TRIATHLON</v>
          </cell>
          <cell r="F31">
            <v>2014</v>
          </cell>
          <cell r="G31" t="str">
            <v>Esordienti F</v>
          </cell>
          <cell r="H31">
            <v>100</v>
          </cell>
        </row>
        <row r="32">
          <cell r="A32">
            <v>119722</v>
          </cell>
          <cell r="C32" t="str">
            <v>MARSETTI MARTINA</v>
          </cell>
          <cell r="D32" t="str">
            <v>2612</v>
          </cell>
          <cell r="E32" t="str">
            <v>ASD FENIKS TEAM</v>
          </cell>
          <cell r="F32">
            <v>2014</v>
          </cell>
          <cell r="G32" t="str">
            <v>Esordienti F</v>
          </cell>
          <cell r="H32">
            <v>90</v>
          </cell>
        </row>
        <row r="33">
          <cell r="A33">
            <v>116361</v>
          </cell>
          <cell r="C33" t="str">
            <v>BONETTI REBECCA</v>
          </cell>
          <cell r="D33" t="str">
            <v>2144</v>
          </cell>
          <cell r="E33" t="str">
            <v>SSD NPV</v>
          </cell>
          <cell r="F33">
            <v>2014</v>
          </cell>
          <cell r="G33" t="str">
            <v>Esordienti F</v>
          </cell>
          <cell r="H33">
            <v>80</v>
          </cell>
        </row>
        <row r="34">
          <cell r="A34">
            <v>119868</v>
          </cell>
          <cell r="C34" t="str">
            <v>BRANDINALI ELEONORA</v>
          </cell>
          <cell r="D34" t="str">
            <v>1180</v>
          </cell>
          <cell r="E34" t="str">
            <v>CUS PROPATRIA MILANO TRIATHLON</v>
          </cell>
          <cell r="F34">
            <v>2014</v>
          </cell>
          <cell r="G34" t="str">
            <v>Esordienti F</v>
          </cell>
          <cell r="H34">
            <v>60</v>
          </cell>
        </row>
        <row r="35">
          <cell r="A35">
            <v>130990</v>
          </cell>
          <cell r="C35" t="str">
            <v>MARCATO VITTORIA</v>
          </cell>
          <cell r="D35" t="str">
            <v>2057</v>
          </cell>
          <cell r="E35" t="str">
            <v>K3 CREMONA</v>
          </cell>
          <cell r="F35">
            <v>2014</v>
          </cell>
          <cell r="G35" t="str">
            <v>Esordienti F</v>
          </cell>
          <cell r="H35">
            <v>50</v>
          </cell>
        </row>
        <row r="36">
          <cell r="A36">
            <v>125649</v>
          </cell>
          <cell r="C36" t="str">
            <v>RICCA SOFIA</v>
          </cell>
          <cell r="D36" t="str">
            <v>1180</v>
          </cell>
          <cell r="E36" t="str">
            <v>CUS PROPATRIA MILANO TRIATHLON</v>
          </cell>
          <cell r="F36">
            <v>2015</v>
          </cell>
          <cell r="G36" t="str">
            <v>Esordienti F</v>
          </cell>
          <cell r="H36">
            <v>40</v>
          </cell>
        </row>
        <row r="37">
          <cell r="A37">
            <v>131536</v>
          </cell>
          <cell r="C37" t="str">
            <v>SOGNE MATILDE</v>
          </cell>
          <cell r="D37" t="str">
            <v>2144</v>
          </cell>
          <cell r="E37" t="str">
            <v>SSD NPV</v>
          </cell>
          <cell r="F37">
            <v>2015</v>
          </cell>
          <cell r="G37" t="str">
            <v>Esordienti F</v>
          </cell>
          <cell r="H37">
            <v>30</v>
          </cell>
        </row>
        <row r="38">
          <cell r="A38">
            <v>137212</v>
          </cell>
          <cell r="C38" t="str">
            <v>BASILE PEREA GIULIA ELISABETH</v>
          </cell>
          <cell r="D38" t="str">
            <v>2658</v>
          </cell>
          <cell r="E38" t="str">
            <v>WHITEWOLVES  TEAM ASD</v>
          </cell>
          <cell r="F38">
            <v>2015</v>
          </cell>
          <cell r="G38" t="str">
            <v>Esordienti F</v>
          </cell>
          <cell r="H38">
            <v>20</v>
          </cell>
        </row>
        <row r="39">
          <cell r="A39">
            <v>127596</v>
          </cell>
          <cell r="C39" t="str">
            <v>BOVIO AURORA</v>
          </cell>
          <cell r="D39" t="str">
            <v>1172</v>
          </cell>
          <cell r="E39" t="str">
            <v>RHO TRIATHLON CLUB</v>
          </cell>
          <cell r="F39">
            <v>2014</v>
          </cell>
          <cell r="G39" t="str">
            <v>Esordienti F</v>
          </cell>
          <cell r="H39">
            <v>15</v>
          </cell>
        </row>
        <row r="40">
          <cell r="A40">
            <v>116519</v>
          </cell>
          <cell r="C40" t="str">
            <v>LAURIA LUDOVICA</v>
          </cell>
          <cell r="D40" t="str">
            <v>10</v>
          </cell>
          <cell r="E40" t="str">
            <v>POLISPORTIVA TEAM BRIANZA ASD</v>
          </cell>
          <cell r="F40">
            <v>2014</v>
          </cell>
          <cell r="G40" t="str">
            <v>Esordienti F</v>
          </cell>
          <cell r="H40">
            <v>12</v>
          </cell>
        </row>
        <row r="41">
          <cell r="A41">
            <v>136337</v>
          </cell>
          <cell r="C41" t="str">
            <v>TORRIANI CARLOTTA</v>
          </cell>
          <cell r="D41" t="str">
            <v>1773</v>
          </cell>
          <cell r="E41" t="str">
            <v>OXYGEN TRIATHLON</v>
          </cell>
          <cell r="F41">
            <v>2014</v>
          </cell>
          <cell r="G41" t="str">
            <v>Esordienti F</v>
          </cell>
          <cell r="H41">
            <v>9</v>
          </cell>
        </row>
        <row r="42">
          <cell r="A42">
            <v>127359</v>
          </cell>
          <cell r="C42" t="str">
            <v>MARI CAROLINA</v>
          </cell>
          <cell r="D42" t="str">
            <v>1180</v>
          </cell>
          <cell r="E42" t="str">
            <v>CUS PROPATRIA MILANO TRIATHLON</v>
          </cell>
          <cell r="F42">
            <v>2015</v>
          </cell>
          <cell r="G42" t="str">
            <v>Esordienti F</v>
          </cell>
          <cell r="H42">
            <v>8</v>
          </cell>
        </row>
        <row r="43">
          <cell r="A43">
            <v>134504</v>
          </cell>
          <cell r="C43" t="str">
            <v>SERINI DIANA</v>
          </cell>
          <cell r="D43" t="str">
            <v>1180</v>
          </cell>
          <cell r="E43" t="str">
            <v>CUS PROPATRIA MILANO TRIATHLON</v>
          </cell>
          <cell r="F43">
            <v>2015</v>
          </cell>
          <cell r="G43" t="str">
            <v>Esordienti F</v>
          </cell>
          <cell r="H43">
            <v>7</v>
          </cell>
        </row>
        <row r="44">
          <cell r="A44">
            <v>130528</v>
          </cell>
          <cell r="C44" t="str">
            <v>BRESSAN CHIARA</v>
          </cell>
          <cell r="D44" t="str">
            <v>1773</v>
          </cell>
          <cell r="E44" t="str">
            <v>OXYGEN TRIATHLON</v>
          </cell>
          <cell r="F44">
            <v>2014</v>
          </cell>
          <cell r="G44" t="str">
            <v>Esordienti F</v>
          </cell>
          <cell r="H44">
            <v>6</v>
          </cell>
        </row>
        <row r="45">
          <cell r="A45">
            <v>131529</v>
          </cell>
          <cell r="C45" t="str">
            <v>JOVENITTI LISA</v>
          </cell>
          <cell r="D45" t="str">
            <v>2144</v>
          </cell>
          <cell r="E45" t="str">
            <v>SSD NPV</v>
          </cell>
          <cell r="F45">
            <v>2015</v>
          </cell>
          <cell r="G45" t="str">
            <v>Esordienti F</v>
          </cell>
          <cell r="H45">
            <v>5</v>
          </cell>
        </row>
        <row r="46">
          <cell r="A46">
            <v>136493</v>
          </cell>
          <cell r="C46" t="str">
            <v>PEDON MARGHERITA</v>
          </cell>
          <cell r="D46" t="str">
            <v>1773</v>
          </cell>
          <cell r="E46" t="str">
            <v>OXYGEN TRIATHLON</v>
          </cell>
          <cell r="F46">
            <v>2014</v>
          </cell>
          <cell r="G46" t="str">
            <v>Esordienti F</v>
          </cell>
          <cell r="H46">
            <v>5</v>
          </cell>
        </row>
        <row r="47">
          <cell r="A47">
            <v>137225</v>
          </cell>
          <cell r="C47" t="str">
            <v>ROJAS RODAS JENCELL BRIGITTE</v>
          </cell>
          <cell r="D47" t="str">
            <v>2057</v>
          </cell>
          <cell r="E47" t="str">
            <v>K3 CREMONA</v>
          </cell>
          <cell r="F47">
            <v>2015</v>
          </cell>
          <cell r="G47" t="str">
            <v>Esordienti F</v>
          </cell>
          <cell r="H47">
            <v>5</v>
          </cell>
        </row>
        <row r="48">
          <cell r="A48">
            <v>127217</v>
          </cell>
          <cell r="C48" t="str">
            <v>BESANA BIANCA RAFFAELLA</v>
          </cell>
          <cell r="D48" t="str">
            <v>2612</v>
          </cell>
          <cell r="E48" t="str">
            <v>ASD FENIKS TEAM</v>
          </cell>
          <cell r="F48">
            <v>2014</v>
          </cell>
          <cell r="G48" t="str">
            <v>Esordienti F</v>
          </cell>
          <cell r="H48">
            <v>5</v>
          </cell>
        </row>
        <row r="49">
          <cell r="A49">
            <v>139528</v>
          </cell>
          <cell r="C49" t="str">
            <v>CATTANEO SARA</v>
          </cell>
          <cell r="D49" t="str">
            <v>1180</v>
          </cell>
          <cell r="E49" t="str">
            <v>CUS PROPATRIA MILANO TRIATHLON</v>
          </cell>
          <cell r="F49">
            <v>2015</v>
          </cell>
          <cell r="G49" t="str">
            <v>Esordienti F</v>
          </cell>
          <cell r="H49">
            <v>5</v>
          </cell>
        </row>
        <row r="50">
          <cell r="A50">
            <v>128505</v>
          </cell>
          <cell r="C50" t="str">
            <v>LAZZARI ARIANNA</v>
          </cell>
          <cell r="D50" t="str">
            <v>2057</v>
          </cell>
          <cell r="E50" t="str">
            <v>K3 CREMONA</v>
          </cell>
          <cell r="F50">
            <v>2014</v>
          </cell>
          <cell r="G50" t="str">
            <v>Esordienti F</v>
          </cell>
          <cell r="H50">
            <v>5</v>
          </cell>
        </row>
        <row r="51">
          <cell r="A51">
            <v>141874</v>
          </cell>
          <cell r="C51" t="str">
            <v>MERLIN GRETA ERIKA</v>
          </cell>
          <cell r="D51" t="str">
            <v>2658</v>
          </cell>
          <cell r="E51" t="str">
            <v>WHITEWOLVES  TEAM ASD</v>
          </cell>
          <cell r="F51">
            <v>2014</v>
          </cell>
          <cell r="G51" t="str">
            <v>Esordienti F</v>
          </cell>
          <cell r="H51">
            <v>5</v>
          </cell>
        </row>
        <row r="52">
          <cell r="A52">
            <v>134518</v>
          </cell>
          <cell r="C52" t="str">
            <v>GHITTI LUDOVICA</v>
          </cell>
          <cell r="D52" t="str">
            <v>2612</v>
          </cell>
          <cell r="E52" t="str">
            <v>ASD FENIKS TEAM</v>
          </cell>
          <cell r="F52">
            <v>2014</v>
          </cell>
          <cell r="G52" t="str">
            <v>Esordienti F</v>
          </cell>
          <cell r="H52">
            <v>5</v>
          </cell>
        </row>
        <row r="53">
          <cell r="A53">
            <v>123349</v>
          </cell>
          <cell r="C53" t="str">
            <v>MASETTA MILONE MATTIA</v>
          </cell>
          <cell r="D53" t="str">
            <v>2144</v>
          </cell>
          <cell r="E53" t="str">
            <v>SSD NPV</v>
          </cell>
          <cell r="F53">
            <v>2015</v>
          </cell>
          <cell r="G53" t="str">
            <v>Esordienti M</v>
          </cell>
          <cell r="H53">
            <v>100</v>
          </cell>
        </row>
        <row r="54">
          <cell r="A54">
            <v>120630</v>
          </cell>
          <cell r="C54" t="str">
            <v>PRANDINI TOMMASO</v>
          </cell>
          <cell r="D54" t="str">
            <v>2612</v>
          </cell>
          <cell r="E54" t="str">
            <v>ASD FENIKS TEAM</v>
          </cell>
          <cell r="F54">
            <v>2014</v>
          </cell>
          <cell r="G54" t="str">
            <v>Esordienti M</v>
          </cell>
          <cell r="H54">
            <v>90</v>
          </cell>
        </row>
        <row r="55">
          <cell r="A55">
            <v>117590</v>
          </cell>
          <cell r="C55" t="str">
            <v>MAFFIONE FRANCESCO</v>
          </cell>
          <cell r="D55" t="str">
            <v>2027</v>
          </cell>
          <cell r="E55" t="str">
            <v>SKY LINE NUOTO</v>
          </cell>
          <cell r="F55">
            <v>2014</v>
          </cell>
          <cell r="G55" t="str">
            <v>Esordienti M</v>
          </cell>
          <cell r="H55">
            <v>80</v>
          </cell>
        </row>
        <row r="56">
          <cell r="A56">
            <v>127647</v>
          </cell>
          <cell r="C56" t="str">
            <v>VACCARI ENEA</v>
          </cell>
          <cell r="D56" t="str">
            <v>1213</v>
          </cell>
          <cell r="E56" t="str">
            <v>FRIESIAN TEAM</v>
          </cell>
          <cell r="F56">
            <v>2014</v>
          </cell>
          <cell r="G56" t="str">
            <v>Esordienti M</v>
          </cell>
          <cell r="H56">
            <v>60</v>
          </cell>
        </row>
        <row r="57">
          <cell r="A57">
            <v>127201</v>
          </cell>
          <cell r="C57" t="str">
            <v>GIANFREDA MARINO</v>
          </cell>
          <cell r="D57" t="str">
            <v>1180</v>
          </cell>
          <cell r="E57" t="str">
            <v>CUS PROPATRIA MILANO TRIATHLON</v>
          </cell>
          <cell r="F57">
            <v>2014</v>
          </cell>
          <cell r="G57" t="str">
            <v>Esordienti M</v>
          </cell>
          <cell r="H57">
            <v>50</v>
          </cell>
        </row>
        <row r="58">
          <cell r="A58">
            <v>118425</v>
          </cell>
          <cell r="C58" t="str">
            <v>FORNONI EMANUELE</v>
          </cell>
          <cell r="D58" t="str">
            <v>1213</v>
          </cell>
          <cell r="E58" t="str">
            <v>FRIESIAN TEAM</v>
          </cell>
          <cell r="F58">
            <v>2014</v>
          </cell>
          <cell r="G58" t="str">
            <v>Esordienti M</v>
          </cell>
          <cell r="H58">
            <v>40</v>
          </cell>
        </row>
        <row r="59">
          <cell r="A59">
            <v>136826</v>
          </cell>
          <cell r="C59" t="str">
            <v>SAMUELLI LEONIDA</v>
          </cell>
          <cell r="D59" t="str">
            <v>2072</v>
          </cell>
          <cell r="E59" t="str">
            <v>CANOTTIERI SALO</v>
          </cell>
          <cell r="F59">
            <v>2015</v>
          </cell>
          <cell r="G59" t="str">
            <v>Esordienti M</v>
          </cell>
          <cell r="H59">
            <v>30</v>
          </cell>
        </row>
        <row r="60">
          <cell r="A60">
            <v>133570</v>
          </cell>
          <cell r="C60" t="str">
            <v>BISI MARCO</v>
          </cell>
          <cell r="D60" t="str">
            <v>1180</v>
          </cell>
          <cell r="E60" t="str">
            <v>CUS PROPATRIA MILANO TRIATHLON</v>
          </cell>
          <cell r="F60">
            <v>2014</v>
          </cell>
          <cell r="G60" t="str">
            <v>Esordienti M</v>
          </cell>
          <cell r="H60">
            <v>20</v>
          </cell>
        </row>
        <row r="61">
          <cell r="A61">
            <v>117318</v>
          </cell>
          <cell r="C61" t="str">
            <v>ALDROVANDI MATTIA</v>
          </cell>
          <cell r="D61" t="str">
            <v>1180</v>
          </cell>
          <cell r="E61" t="str">
            <v>CUS PROPATRIA MILANO TRIATHLON</v>
          </cell>
          <cell r="F61">
            <v>2014</v>
          </cell>
          <cell r="G61" t="str">
            <v>Esordienti M</v>
          </cell>
          <cell r="H61">
            <v>15</v>
          </cell>
        </row>
        <row r="62">
          <cell r="A62">
            <v>137468</v>
          </cell>
          <cell r="C62" t="str">
            <v>BRUSCHI ZACCARIA</v>
          </cell>
          <cell r="D62" t="str">
            <v>2142</v>
          </cell>
          <cell r="E62" t="str">
            <v>SPORT 64</v>
          </cell>
          <cell r="F62">
            <v>2015</v>
          </cell>
          <cell r="G62" t="str">
            <v>Esordienti M</v>
          </cell>
          <cell r="H62">
            <v>12</v>
          </cell>
        </row>
        <row r="63">
          <cell r="A63">
            <v>129974</v>
          </cell>
          <cell r="C63" t="str">
            <v>TORRIANI LORENZO</v>
          </cell>
          <cell r="D63" t="str">
            <v>1773</v>
          </cell>
          <cell r="E63" t="str">
            <v>OXYGEN TRIATHLON</v>
          </cell>
          <cell r="F63">
            <v>2015</v>
          </cell>
          <cell r="G63" t="str">
            <v>Esordienti M</v>
          </cell>
          <cell r="H63">
            <v>9</v>
          </cell>
        </row>
        <row r="64">
          <cell r="A64">
            <v>136305</v>
          </cell>
          <cell r="C64" t="str">
            <v>ZEDDA LEONARDO</v>
          </cell>
          <cell r="D64" t="str">
            <v>2612</v>
          </cell>
          <cell r="E64" t="str">
            <v>ASD FENIKS TEAM</v>
          </cell>
          <cell r="F64">
            <v>2015</v>
          </cell>
          <cell r="G64" t="str">
            <v>Esordienti M</v>
          </cell>
          <cell r="H64">
            <v>8</v>
          </cell>
        </row>
        <row r="65">
          <cell r="A65">
            <v>135586</v>
          </cell>
          <cell r="C65" t="str">
            <v>MANTELLA FEDERICO</v>
          </cell>
          <cell r="D65" t="str">
            <v>1180</v>
          </cell>
          <cell r="E65" t="str">
            <v>CUS PROPATRIA MILANO TRIATHLON</v>
          </cell>
          <cell r="F65">
            <v>2014</v>
          </cell>
          <cell r="G65" t="str">
            <v>Esordienti M</v>
          </cell>
          <cell r="H65">
            <v>7</v>
          </cell>
        </row>
        <row r="66">
          <cell r="A66">
            <v>126908</v>
          </cell>
          <cell r="C66" t="str">
            <v>MARANDIUC LUCA</v>
          </cell>
          <cell r="D66" t="str">
            <v>2658</v>
          </cell>
          <cell r="E66" t="str">
            <v>WHITEWOLVES  TEAM ASD</v>
          </cell>
          <cell r="F66">
            <v>2015</v>
          </cell>
          <cell r="G66" t="str">
            <v>Esordienti M</v>
          </cell>
          <cell r="H66">
            <v>6</v>
          </cell>
        </row>
        <row r="67">
          <cell r="A67">
            <v>124392</v>
          </cell>
          <cell r="C67" t="str">
            <v>SILIPRANDI LUPO</v>
          </cell>
          <cell r="D67" t="str">
            <v>10</v>
          </cell>
          <cell r="E67" t="str">
            <v>POLISPORTIVA TEAM BRIANZA ASD</v>
          </cell>
          <cell r="F67">
            <v>2014</v>
          </cell>
          <cell r="G67" t="str">
            <v>Esordienti M</v>
          </cell>
          <cell r="H67">
            <v>5</v>
          </cell>
        </row>
        <row r="68">
          <cell r="A68">
            <v>139912</v>
          </cell>
          <cell r="C68" t="str">
            <v>RACITI ENEA</v>
          </cell>
          <cell r="D68" t="str">
            <v>2144</v>
          </cell>
          <cell r="E68" t="str">
            <v>SSD NPV</v>
          </cell>
          <cell r="F68">
            <v>2015</v>
          </cell>
          <cell r="G68" t="str">
            <v>Esordienti M</v>
          </cell>
          <cell r="H68">
            <v>5</v>
          </cell>
        </row>
        <row r="69">
          <cell r="A69">
            <v>129757</v>
          </cell>
          <cell r="C69" t="str">
            <v>ROBOTTI JACOPO</v>
          </cell>
          <cell r="D69" t="str">
            <v>2144</v>
          </cell>
          <cell r="E69" t="str">
            <v>SSD NPV</v>
          </cell>
          <cell r="F69">
            <v>2014</v>
          </cell>
          <cell r="G69" t="str">
            <v>Esordienti M</v>
          </cell>
          <cell r="H69">
            <v>5</v>
          </cell>
        </row>
        <row r="70">
          <cell r="A70">
            <v>137510</v>
          </cell>
          <cell r="C70" t="str">
            <v>MARTINENGHI LORIS</v>
          </cell>
          <cell r="D70" t="str">
            <v>1773</v>
          </cell>
          <cell r="E70" t="str">
            <v>OXYGEN TRIATHLON</v>
          </cell>
          <cell r="F70">
            <v>2014</v>
          </cell>
          <cell r="G70" t="str">
            <v>Esordienti M</v>
          </cell>
          <cell r="H70">
            <v>5</v>
          </cell>
        </row>
        <row r="71">
          <cell r="A71">
            <v>135988</v>
          </cell>
          <cell r="C71" t="str">
            <v>MUNOZ PAREDES ELVIS DAMIAN</v>
          </cell>
          <cell r="D71" t="str">
            <v>1172</v>
          </cell>
          <cell r="E71" t="str">
            <v>RHO TRIATHLON CLUB</v>
          </cell>
          <cell r="F71">
            <v>2015</v>
          </cell>
          <cell r="G71" t="str">
            <v>Esordienti M</v>
          </cell>
          <cell r="H71">
            <v>5</v>
          </cell>
        </row>
        <row r="72">
          <cell r="A72">
            <v>127219</v>
          </cell>
          <cell r="C72" t="str">
            <v>LOCATELLI MARCO</v>
          </cell>
          <cell r="D72" t="str">
            <v>2521</v>
          </cell>
          <cell r="E72" t="str">
            <v>INVICTUS TEAM ASD</v>
          </cell>
          <cell r="F72">
            <v>2015</v>
          </cell>
          <cell r="G72" t="str">
            <v>Esordienti M</v>
          </cell>
          <cell r="H72">
            <v>0</v>
          </cell>
        </row>
        <row r="114">
          <cell r="A114">
            <v>118406</v>
          </cell>
          <cell r="C114" t="str">
            <v>NEGRATO BEATRICE</v>
          </cell>
          <cell r="D114" t="str">
            <v>2144</v>
          </cell>
          <cell r="E114" t="str">
            <v>SSD NPV</v>
          </cell>
          <cell r="F114">
            <v>2012</v>
          </cell>
          <cell r="G114" t="str">
            <v>Ragazzi F</v>
          </cell>
          <cell r="H114">
            <v>100</v>
          </cell>
        </row>
        <row r="115">
          <cell r="A115">
            <v>116267</v>
          </cell>
          <cell r="C115" t="str">
            <v>NORRITO FEDERICA</v>
          </cell>
          <cell r="D115" t="str">
            <v>2144</v>
          </cell>
          <cell r="E115" t="str">
            <v>SSD NPV</v>
          </cell>
          <cell r="F115">
            <v>2012</v>
          </cell>
          <cell r="G115" t="str">
            <v>Ragazzi F</v>
          </cell>
          <cell r="H115">
            <v>90</v>
          </cell>
        </row>
        <row r="116">
          <cell r="A116">
            <v>119685</v>
          </cell>
          <cell r="C116" t="str">
            <v>PATRIARCA VITTORIA</v>
          </cell>
          <cell r="D116" t="str">
            <v>2186</v>
          </cell>
          <cell r="E116" t="str">
            <v>ASD ZEROTRIUNO TRIATHLON TEAM COMO</v>
          </cell>
          <cell r="F116">
            <v>2012</v>
          </cell>
          <cell r="G116" t="str">
            <v>Ragazzi F</v>
          </cell>
          <cell r="H116">
            <v>80</v>
          </cell>
        </row>
        <row r="117">
          <cell r="A117">
            <v>115684</v>
          </cell>
          <cell r="C117" t="str">
            <v>MAURI PETRA MARIA</v>
          </cell>
          <cell r="D117" t="str">
            <v>2144</v>
          </cell>
          <cell r="E117" t="str">
            <v>SSD NPV</v>
          </cell>
          <cell r="F117">
            <v>2013</v>
          </cell>
          <cell r="G117" t="str">
            <v>Ragazzi F</v>
          </cell>
          <cell r="H117">
            <v>60</v>
          </cell>
        </row>
        <row r="118">
          <cell r="A118">
            <v>134452</v>
          </cell>
          <cell r="C118" t="str">
            <v>FIORITO SALA SOFIA</v>
          </cell>
          <cell r="D118" t="str">
            <v>2612</v>
          </cell>
          <cell r="E118" t="str">
            <v>ASD FENIKS TEAM</v>
          </cell>
          <cell r="F118">
            <v>2013</v>
          </cell>
          <cell r="G118" t="str">
            <v>Ragazzi F</v>
          </cell>
          <cell r="H118">
            <v>50</v>
          </cell>
        </row>
        <row r="119">
          <cell r="A119">
            <v>120861</v>
          </cell>
          <cell r="C119" t="str">
            <v>DELL'AQUILA ALICE</v>
          </cell>
          <cell r="D119" t="str">
            <v>2144</v>
          </cell>
          <cell r="E119" t="str">
            <v>SSD NPV</v>
          </cell>
          <cell r="F119">
            <v>2012</v>
          </cell>
          <cell r="G119" t="str">
            <v>Ragazzi F</v>
          </cell>
          <cell r="H119">
            <v>40</v>
          </cell>
        </row>
        <row r="120">
          <cell r="A120">
            <v>120863</v>
          </cell>
          <cell r="C120" t="str">
            <v>PRIVITERA ALESSIA</v>
          </cell>
          <cell r="D120" t="str">
            <v>1172</v>
          </cell>
          <cell r="E120" t="str">
            <v>RHO TRIATHLON CLUB</v>
          </cell>
          <cell r="F120">
            <v>2012</v>
          </cell>
          <cell r="G120" t="str">
            <v>Ragazzi F</v>
          </cell>
          <cell r="H120">
            <v>30</v>
          </cell>
        </row>
        <row r="121">
          <cell r="A121">
            <v>123679</v>
          </cell>
          <cell r="C121" t="str">
            <v>CAPPA SERENA</v>
          </cell>
          <cell r="D121" t="str">
            <v>2072</v>
          </cell>
          <cell r="E121" t="str">
            <v>CANOTTIERI SALO</v>
          </cell>
          <cell r="F121">
            <v>2013</v>
          </cell>
          <cell r="G121" t="str">
            <v>Ragazzi F</v>
          </cell>
          <cell r="H121">
            <v>20</v>
          </cell>
        </row>
        <row r="122">
          <cell r="A122">
            <v>108462</v>
          </cell>
          <cell r="C122" t="str">
            <v>LUINETTI AGNESE</v>
          </cell>
          <cell r="D122" t="str">
            <v>1213</v>
          </cell>
          <cell r="E122" t="str">
            <v>FRIESIAN TEAM</v>
          </cell>
          <cell r="F122">
            <v>2012</v>
          </cell>
          <cell r="G122" t="str">
            <v>Ragazzi F</v>
          </cell>
          <cell r="H122">
            <v>15</v>
          </cell>
        </row>
        <row r="123">
          <cell r="A123">
            <v>127255</v>
          </cell>
          <cell r="C123" t="str">
            <v>MENGHI MARTA VIRGINIA</v>
          </cell>
          <cell r="D123" t="str">
            <v>1180</v>
          </cell>
          <cell r="E123" t="str">
            <v>CUS PROPATRIA MILANO TRIATHLON</v>
          </cell>
          <cell r="F123">
            <v>2012</v>
          </cell>
          <cell r="G123" t="str">
            <v>Ragazzi F</v>
          </cell>
          <cell r="H123">
            <v>12</v>
          </cell>
        </row>
        <row r="124">
          <cell r="A124">
            <v>117463</v>
          </cell>
          <cell r="C124" t="str">
            <v>POLITI ISABELLA MARIA</v>
          </cell>
          <cell r="D124" t="str">
            <v>2057</v>
          </cell>
          <cell r="E124" t="str">
            <v>K3 CREMONA</v>
          </cell>
          <cell r="F124">
            <v>2012</v>
          </cell>
          <cell r="G124" t="str">
            <v>Ragazzi F</v>
          </cell>
          <cell r="H124">
            <v>9</v>
          </cell>
        </row>
        <row r="125">
          <cell r="A125">
            <v>113477</v>
          </cell>
          <cell r="C125" t="str">
            <v>VINCI ARIANNA</v>
          </cell>
          <cell r="D125" t="str">
            <v>2144</v>
          </cell>
          <cell r="E125" t="str">
            <v>SSD NPV</v>
          </cell>
          <cell r="F125">
            <v>2013</v>
          </cell>
          <cell r="G125" t="str">
            <v>Ragazzi F</v>
          </cell>
          <cell r="H125">
            <v>8</v>
          </cell>
        </row>
        <row r="126">
          <cell r="A126">
            <v>139589</v>
          </cell>
          <cell r="C126" t="str">
            <v>SADIK ZINEB</v>
          </cell>
          <cell r="D126" t="str">
            <v>2521</v>
          </cell>
          <cell r="E126" t="str">
            <v>INVICTUS TEAM ASD</v>
          </cell>
          <cell r="F126">
            <v>2012</v>
          </cell>
          <cell r="G126" t="str">
            <v>Ragazzi F</v>
          </cell>
          <cell r="H126">
            <v>7</v>
          </cell>
        </row>
        <row r="127">
          <cell r="A127">
            <v>128713</v>
          </cell>
          <cell r="C127" t="str">
            <v>PERITI ANNA</v>
          </cell>
          <cell r="D127" t="str">
            <v>2186</v>
          </cell>
          <cell r="E127" t="str">
            <v>ASD ZEROTRIUNO TRIATHLON TEAM COMO</v>
          </cell>
          <cell r="F127">
            <v>2012</v>
          </cell>
          <cell r="G127" t="str">
            <v>Ragazzi F</v>
          </cell>
          <cell r="H127">
            <v>6</v>
          </cell>
        </row>
        <row r="128">
          <cell r="A128">
            <v>124112</v>
          </cell>
          <cell r="C128" t="str">
            <v>URBANI ALICE</v>
          </cell>
          <cell r="D128" t="str">
            <v>1180</v>
          </cell>
          <cell r="E128" t="str">
            <v>CUS PROPATRIA MILANO TRIATHLON</v>
          </cell>
          <cell r="F128">
            <v>2012</v>
          </cell>
          <cell r="G128" t="str">
            <v>Ragazzi F</v>
          </cell>
          <cell r="H128">
            <v>5</v>
          </cell>
        </row>
        <row r="129">
          <cell r="A129">
            <v>137214</v>
          </cell>
          <cell r="C129" t="str">
            <v>ROSSI SARA</v>
          </cell>
          <cell r="D129" t="str">
            <v>2658</v>
          </cell>
          <cell r="E129" t="str">
            <v>WHITEWOLVES  TEAM ASD</v>
          </cell>
          <cell r="F129">
            <v>2013</v>
          </cell>
          <cell r="G129" t="str">
            <v>Ragazzi F</v>
          </cell>
          <cell r="H129">
            <v>5</v>
          </cell>
        </row>
        <row r="130">
          <cell r="A130">
            <v>139601</v>
          </cell>
          <cell r="C130" t="str">
            <v>ZEDDA AURORA</v>
          </cell>
          <cell r="D130" t="str">
            <v>2612</v>
          </cell>
          <cell r="E130" t="str">
            <v>ASD FENIKS TEAM</v>
          </cell>
          <cell r="F130">
            <v>2012</v>
          </cell>
          <cell r="G130" t="str">
            <v>Ragazzi F</v>
          </cell>
          <cell r="H130">
            <v>5</v>
          </cell>
        </row>
        <row r="131">
          <cell r="A131">
            <v>111286</v>
          </cell>
          <cell r="C131" t="str">
            <v>DAOLIO CHIARA</v>
          </cell>
          <cell r="D131" t="str">
            <v>1180</v>
          </cell>
          <cell r="E131" t="str">
            <v>CUS PROPATRIA MILANO TRIATHLON</v>
          </cell>
          <cell r="F131">
            <v>2012</v>
          </cell>
          <cell r="G131" t="str">
            <v>Ragazzi F</v>
          </cell>
          <cell r="H131">
            <v>5</v>
          </cell>
        </row>
        <row r="132">
          <cell r="A132">
            <v>126932</v>
          </cell>
          <cell r="C132" t="str">
            <v>RODA ALICE</v>
          </cell>
          <cell r="D132" t="str">
            <v>1180</v>
          </cell>
          <cell r="E132" t="str">
            <v>CUS PROPATRIA MILANO TRIATHLON</v>
          </cell>
          <cell r="F132">
            <v>2012</v>
          </cell>
          <cell r="G132" t="str">
            <v>Ragazzi F</v>
          </cell>
          <cell r="H132">
            <v>5</v>
          </cell>
        </row>
        <row r="133">
          <cell r="A133">
            <v>127597</v>
          </cell>
          <cell r="C133" t="str">
            <v>DI MALTA CAMILLA</v>
          </cell>
          <cell r="D133" t="str">
            <v>1172</v>
          </cell>
          <cell r="E133" t="str">
            <v>RHO TRIATHLON CLUB</v>
          </cell>
          <cell r="F133">
            <v>2012</v>
          </cell>
          <cell r="G133" t="str">
            <v>Ragazzi F</v>
          </cell>
          <cell r="H133">
            <v>5</v>
          </cell>
        </row>
        <row r="134">
          <cell r="A134">
            <v>140458</v>
          </cell>
          <cell r="C134" t="str">
            <v>BERICCHIA NAOMI</v>
          </cell>
          <cell r="D134" t="str">
            <v>2072</v>
          </cell>
          <cell r="E134" t="str">
            <v>CANOTTIERI SALO</v>
          </cell>
          <cell r="F134">
            <v>2013</v>
          </cell>
          <cell r="G134" t="str">
            <v>Ragazzi F</v>
          </cell>
          <cell r="H134">
            <v>5</v>
          </cell>
        </row>
        <row r="135">
          <cell r="A135">
            <v>140460</v>
          </cell>
          <cell r="C135" t="str">
            <v>RECALDINI GIORGIA</v>
          </cell>
          <cell r="D135" t="str">
            <v>2072</v>
          </cell>
          <cell r="E135" t="str">
            <v>CANOTTIERI SALO</v>
          </cell>
          <cell r="F135">
            <v>2013</v>
          </cell>
          <cell r="G135" t="str">
            <v>Ragazzi F</v>
          </cell>
          <cell r="H135">
            <v>5</v>
          </cell>
        </row>
        <row r="136">
          <cell r="A136">
            <v>127790</v>
          </cell>
          <cell r="C136" t="str">
            <v>SOMMI CLEO</v>
          </cell>
          <cell r="D136" t="str">
            <v>2057</v>
          </cell>
          <cell r="E136" t="str">
            <v>K3 CREMONA</v>
          </cell>
          <cell r="F136">
            <v>2012</v>
          </cell>
          <cell r="G136" t="str">
            <v>Ragazzi F</v>
          </cell>
          <cell r="H136">
            <v>5</v>
          </cell>
        </row>
        <row r="137">
          <cell r="A137">
            <v>117756</v>
          </cell>
          <cell r="C137" t="str">
            <v>PINNA SARA</v>
          </cell>
          <cell r="D137" t="str">
            <v>2057</v>
          </cell>
          <cell r="E137" t="str">
            <v>K3 CREMONA</v>
          </cell>
          <cell r="F137">
            <v>2013</v>
          </cell>
          <cell r="G137" t="str">
            <v>Ragazzi F</v>
          </cell>
          <cell r="H137">
            <v>5</v>
          </cell>
        </row>
        <row r="138">
          <cell r="A138">
            <v>139130</v>
          </cell>
          <cell r="C138" t="str">
            <v>RADES MIRUNA GABRIELA</v>
          </cell>
          <cell r="D138" t="str">
            <v>2057</v>
          </cell>
          <cell r="E138" t="str">
            <v>K3 CREMONA</v>
          </cell>
          <cell r="F138">
            <v>2012</v>
          </cell>
          <cell r="G138" t="str">
            <v>Ragazzi F</v>
          </cell>
          <cell r="H138">
            <v>5</v>
          </cell>
        </row>
        <row r="139">
          <cell r="A139">
            <v>128506</v>
          </cell>
          <cell r="C139" t="str">
            <v>LAZZARI NOELIA</v>
          </cell>
          <cell r="D139" t="str">
            <v>2057</v>
          </cell>
          <cell r="E139" t="str">
            <v>K3 CREMONA</v>
          </cell>
          <cell r="F139">
            <v>2012</v>
          </cell>
          <cell r="G139" t="str">
            <v>Ragazzi F</v>
          </cell>
          <cell r="H139">
            <v>5</v>
          </cell>
        </row>
        <row r="140">
          <cell r="A140">
            <v>130337</v>
          </cell>
          <cell r="C140" t="str">
            <v>OLIVARI CECILIA</v>
          </cell>
          <cell r="D140" t="str">
            <v>1298</v>
          </cell>
          <cell r="E140" t="str">
            <v>DDS</v>
          </cell>
          <cell r="F140">
            <v>2012</v>
          </cell>
          <cell r="G140" t="str">
            <v>Ragazzi F</v>
          </cell>
          <cell r="H140">
            <v>2</v>
          </cell>
        </row>
        <row r="141">
          <cell r="A141">
            <v>109544</v>
          </cell>
          <cell r="C141" t="str">
            <v>RICCA JACOPO</v>
          </cell>
          <cell r="D141" t="str">
            <v>1180</v>
          </cell>
          <cell r="E141" t="str">
            <v>CUS PROPATRIA MILANO TRIATHLON</v>
          </cell>
          <cell r="F141">
            <v>2012</v>
          </cell>
          <cell r="G141" t="str">
            <v>Ragazzi M</v>
          </cell>
          <cell r="H141">
            <v>100</v>
          </cell>
        </row>
        <row r="142">
          <cell r="A142">
            <v>115789</v>
          </cell>
          <cell r="C142" t="str">
            <v>MASETTA MILONE ANDREA</v>
          </cell>
          <cell r="D142" t="str">
            <v>2144</v>
          </cell>
          <cell r="E142" t="str">
            <v>SSD NPV</v>
          </cell>
          <cell r="F142">
            <v>2013</v>
          </cell>
          <cell r="G142" t="str">
            <v>Ragazzi M</v>
          </cell>
          <cell r="H142">
            <v>90</v>
          </cell>
        </row>
        <row r="143">
          <cell r="A143">
            <v>113445</v>
          </cell>
          <cell r="C143" t="str">
            <v>BRANDINALI FEDERICO SIMONE</v>
          </cell>
          <cell r="D143" t="str">
            <v>1180</v>
          </cell>
          <cell r="E143" t="str">
            <v>CUS PROPATRIA MILANO TRIATHLON</v>
          </cell>
          <cell r="F143">
            <v>2012</v>
          </cell>
          <cell r="G143" t="str">
            <v>Ragazzi M</v>
          </cell>
          <cell r="H143">
            <v>80</v>
          </cell>
        </row>
        <row r="144">
          <cell r="A144">
            <v>140675</v>
          </cell>
          <cell r="C144" t="str">
            <v>BONACINA FILIPPO</v>
          </cell>
          <cell r="D144" t="str">
            <v>2186</v>
          </cell>
          <cell r="E144" t="str">
            <v>ASD ZEROTRIUNO TRIATHLON TEAM COMO</v>
          </cell>
          <cell r="F144">
            <v>2012</v>
          </cell>
          <cell r="G144" t="str">
            <v>Ragazzi M</v>
          </cell>
          <cell r="H144">
            <v>60</v>
          </cell>
        </row>
        <row r="145">
          <cell r="A145">
            <v>128331</v>
          </cell>
          <cell r="C145" t="str">
            <v>NASUELLI GIACOMO</v>
          </cell>
          <cell r="D145" t="str">
            <v>1773</v>
          </cell>
          <cell r="E145" t="str">
            <v>OXYGEN TRIATHLON</v>
          </cell>
          <cell r="F145">
            <v>2013</v>
          </cell>
          <cell r="G145" t="str">
            <v>Ragazzi M</v>
          </cell>
          <cell r="H145">
            <v>50</v>
          </cell>
        </row>
        <row r="146">
          <cell r="A146">
            <v>127623</v>
          </cell>
          <cell r="C146" t="str">
            <v>ALGHISI MARCO</v>
          </cell>
          <cell r="D146" t="str">
            <v>2072</v>
          </cell>
          <cell r="E146" t="str">
            <v>CANOTTIERI SALO</v>
          </cell>
          <cell r="F146">
            <v>2012</v>
          </cell>
          <cell r="G146" t="str">
            <v>Ragazzi M</v>
          </cell>
          <cell r="H146">
            <v>40</v>
          </cell>
        </row>
        <row r="147">
          <cell r="A147">
            <v>123672</v>
          </cell>
          <cell r="C147" t="str">
            <v>BOTTACIN DIEGO</v>
          </cell>
          <cell r="D147" t="str">
            <v>2144</v>
          </cell>
          <cell r="E147" t="str">
            <v>SSD NPV</v>
          </cell>
          <cell r="F147">
            <v>2012</v>
          </cell>
          <cell r="G147" t="str">
            <v>Ragazzi M</v>
          </cell>
          <cell r="H147">
            <v>30</v>
          </cell>
        </row>
        <row r="148">
          <cell r="A148">
            <v>115921</v>
          </cell>
          <cell r="C148" t="str">
            <v>RUGGIERI GIUSEPPE</v>
          </cell>
          <cell r="D148" t="str">
            <v>2144</v>
          </cell>
          <cell r="E148" t="str">
            <v>SSD NPV</v>
          </cell>
          <cell r="F148">
            <v>2013</v>
          </cell>
          <cell r="G148" t="str">
            <v>Ragazzi M</v>
          </cell>
          <cell r="H148">
            <v>20</v>
          </cell>
        </row>
        <row r="149">
          <cell r="A149">
            <v>126907</v>
          </cell>
          <cell r="C149" t="str">
            <v>FRANCHI GIULIO</v>
          </cell>
          <cell r="D149" t="str">
            <v>2658</v>
          </cell>
          <cell r="E149" t="str">
            <v>WHITEWOLVES  TEAM ASD</v>
          </cell>
          <cell r="F149">
            <v>2012</v>
          </cell>
          <cell r="G149" t="str">
            <v>Ragazzi M</v>
          </cell>
          <cell r="H149">
            <v>15</v>
          </cell>
        </row>
        <row r="150">
          <cell r="A150">
            <v>139527</v>
          </cell>
          <cell r="C150" t="str">
            <v>BARGNESI RICCARDO</v>
          </cell>
          <cell r="D150" t="str">
            <v>1180</v>
          </cell>
          <cell r="E150" t="str">
            <v>CUS PROPATRIA MILANO TRIATHLON</v>
          </cell>
          <cell r="F150">
            <v>2013</v>
          </cell>
          <cell r="G150" t="str">
            <v>Ragazzi M</v>
          </cell>
          <cell r="H150">
            <v>12</v>
          </cell>
        </row>
        <row r="151">
          <cell r="A151">
            <v>130199</v>
          </cell>
          <cell r="C151" t="str">
            <v>ACERBI LORENZO</v>
          </cell>
          <cell r="D151" t="str">
            <v>2658</v>
          </cell>
          <cell r="E151" t="str">
            <v>WHITEWOLVES  TEAM ASD</v>
          </cell>
          <cell r="F151">
            <v>2012</v>
          </cell>
          <cell r="G151" t="str">
            <v>Ragazzi M</v>
          </cell>
          <cell r="H151">
            <v>9</v>
          </cell>
        </row>
        <row r="152">
          <cell r="A152">
            <v>115920</v>
          </cell>
          <cell r="C152" t="str">
            <v>LA FRANCA LEONARDO</v>
          </cell>
          <cell r="D152" t="str">
            <v>2144</v>
          </cell>
          <cell r="E152" t="str">
            <v>SSD NPV</v>
          </cell>
          <cell r="F152">
            <v>2013</v>
          </cell>
          <cell r="G152" t="str">
            <v>Ragazzi M</v>
          </cell>
          <cell r="H152">
            <v>8</v>
          </cell>
        </row>
        <row r="153">
          <cell r="A153">
            <v>124388</v>
          </cell>
          <cell r="C153" t="str">
            <v>ZIGLIOLI PIETRO</v>
          </cell>
          <cell r="D153" t="str">
            <v>1180</v>
          </cell>
          <cell r="E153" t="str">
            <v>CUS PROPATRIA MILANO TRIATHLON</v>
          </cell>
          <cell r="F153">
            <v>2012</v>
          </cell>
          <cell r="G153" t="str">
            <v>Ragazzi M</v>
          </cell>
          <cell r="H153">
            <v>7</v>
          </cell>
        </row>
        <row r="154">
          <cell r="A154">
            <v>129453</v>
          </cell>
          <cell r="C154" t="str">
            <v>ARMELI IAPICHINO NICO</v>
          </cell>
          <cell r="D154" t="str">
            <v>2612</v>
          </cell>
          <cell r="E154" t="str">
            <v>ASD FENIKS TEAM</v>
          </cell>
          <cell r="F154">
            <v>2013</v>
          </cell>
          <cell r="G154" t="str">
            <v>Ragazzi M</v>
          </cell>
          <cell r="H154">
            <v>6</v>
          </cell>
        </row>
        <row r="155">
          <cell r="A155">
            <v>129509</v>
          </cell>
          <cell r="C155" t="str">
            <v>MOSCONI TOMMASO</v>
          </cell>
          <cell r="D155" t="str">
            <v>2144</v>
          </cell>
          <cell r="E155" t="str">
            <v>SSD NPV</v>
          </cell>
          <cell r="F155">
            <v>2013</v>
          </cell>
          <cell r="G155" t="str">
            <v>Ragazzi M</v>
          </cell>
          <cell r="H155">
            <v>5</v>
          </cell>
        </row>
        <row r="156">
          <cell r="A156">
            <v>121626</v>
          </cell>
          <cell r="C156" t="str">
            <v>PULITI LORENZO</v>
          </cell>
          <cell r="D156" t="str">
            <v>2057</v>
          </cell>
          <cell r="E156" t="str">
            <v>K3 CREMONA</v>
          </cell>
          <cell r="F156">
            <v>2013</v>
          </cell>
          <cell r="G156" t="str">
            <v>Ragazzi M</v>
          </cell>
          <cell r="H156">
            <v>5</v>
          </cell>
        </row>
        <row r="157">
          <cell r="A157">
            <v>114494</v>
          </cell>
          <cell r="C157" t="str">
            <v>DI CEGLIE NICCOLO'</v>
          </cell>
          <cell r="D157" t="str">
            <v>2144</v>
          </cell>
          <cell r="E157" t="str">
            <v>SSD NPV</v>
          </cell>
          <cell r="F157">
            <v>2012</v>
          </cell>
          <cell r="G157" t="str">
            <v>Ragazzi M</v>
          </cell>
          <cell r="H157">
            <v>5</v>
          </cell>
        </row>
        <row r="158">
          <cell r="A158">
            <v>139599</v>
          </cell>
          <cell r="C158" t="str">
            <v>RAVASIO TOBIA</v>
          </cell>
          <cell r="D158" t="str">
            <v>2521</v>
          </cell>
          <cell r="E158" t="str">
            <v>INVICTUS TEAM ASD</v>
          </cell>
          <cell r="F158">
            <v>2012</v>
          </cell>
          <cell r="G158" t="str">
            <v>Ragazzi M</v>
          </cell>
          <cell r="H158">
            <v>5</v>
          </cell>
        </row>
        <row r="159">
          <cell r="A159">
            <v>121625</v>
          </cell>
          <cell r="C159" t="str">
            <v>PULITI LUCA</v>
          </cell>
          <cell r="D159" t="str">
            <v>2057</v>
          </cell>
          <cell r="E159" t="str">
            <v>K3 CREMONA</v>
          </cell>
          <cell r="F159">
            <v>2013</v>
          </cell>
          <cell r="G159" t="str">
            <v>Ragazzi M</v>
          </cell>
          <cell r="H159">
            <v>5</v>
          </cell>
        </row>
        <row r="160">
          <cell r="A160">
            <v>139458</v>
          </cell>
          <cell r="C160" t="str">
            <v>TESTA EDOARDO</v>
          </cell>
          <cell r="D160" t="str">
            <v>2521</v>
          </cell>
          <cell r="E160" t="str">
            <v>INVICTUS TEAM ASD</v>
          </cell>
          <cell r="F160">
            <v>2012</v>
          </cell>
          <cell r="G160" t="str">
            <v>Ragazzi M</v>
          </cell>
          <cell r="H160">
            <v>5</v>
          </cell>
        </row>
        <row r="161">
          <cell r="A161">
            <v>126582</v>
          </cell>
          <cell r="C161" t="str">
            <v>ANZANI PIETRO</v>
          </cell>
          <cell r="D161" t="str">
            <v>2186</v>
          </cell>
          <cell r="E161" t="str">
            <v>ASD ZEROTRIUNO TRIATHLON TEAM COMO</v>
          </cell>
          <cell r="F161">
            <v>2013</v>
          </cell>
          <cell r="G161" t="str">
            <v>Ragazzi M</v>
          </cell>
          <cell r="H161">
            <v>5</v>
          </cell>
        </row>
        <row r="162">
          <cell r="A162">
            <v>135703</v>
          </cell>
          <cell r="C162" t="str">
            <v>PREANI ALESSANDRO</v>
          </cell>
          <cell r="D162" t="str">
            <v>2072</v>
          </cell>
          <cell r="E162" t="str">
            <v>CANOTTIERI SALO</v>
          </cell>
          <cell r="F162">
            <v>2013</v>
          </cell>
          <cell r="G162" t="str">
            <v>Ragazzi M</v>
          </cell>
          <cell r="H162">
            <v>5</v>
          </cell>
        </row>
        <row r="163">
          <cell r="A163">
            <v>120238</v>
          </cell>
          <cell r="C163" t="str">
            <v>NEMBRO MATTEO</v>
          </cell>
          <cell r="D163" t="str">
            <v>2658</v>
          </cell>
          <cell r="E163" t="str">
            <v>WHITEWOLVES  TEAM ASD</v>
          </cell>
          <cell r="F163">
            <v>2013</v>
          </cell>
          <cell r="G163" t="str">
            <v>Ragazzi M</v>
          </cell>
          <cell r="H163">
            <v>5</v>
          </cell>
        </row>
        <row r="164">
          <cell r="A164">
            <v>139530</v>
          </cell>
          <cell r="C164" t="str">
            <v>LIBRETTI GIORGIO</v>
          </cell>
          <cell r="D164" t="str">
            <v>2521</v>
          </cell>
          <cell r="E164" t="str">
            <v>INVICTUS TEAM ASD</v>
          </cell>
          <cell r="F164">
            <v>2012</v>
          </cell>
          <cell r="G164" t="str">
            <v>Ragazzi M</v>
          </cell>
          <cell r="H164">
            <v>5</v>
          </cell>
        </row>
        <row r="165">
          <cell r="A165">
            <v>134453</v>
          </cell>
          <cell r="C165" t="str">
            <v>BALDELLI CRISTIAN</v>
          </cell>
          <cell r="D165" t="str">
            <v>2612</v>
          </cell>
          <cell r="E165" t="str">
            <v>ASD FENIKS TEAM</v>
          </cell>
          <cell r="F165">
            <v>2013</v>
          </cell>
          <cell r="G165" t="str">
            <v>Ragazzi M</v>
          </cell>
          <cell r="H165">
            <v>5</v>
          </cell>
        </row>
        <row r="166">
          <cell r="A166">
            <v>130431</v>
          </cell>
          <cell r="C166" t="str">
            <v>SCELSI NOÃƒË† ALESSANDRO</v>
          </cell>
          <cell r="D166" t="str">
            <v>1180</v>
          </cell>
          <cell r="E166" t="str">
            <v>CUS PROPATRIA MILANO TRIATHLON</v>
          </cell>
          <cell r="F166">
            <v>2013</v>
          </cell>
          <cell r="G166" t="str">
            <v>Ragazzi M</v>
          </cell>
          <cell r="H166">
            <v>5</v>
          </cell>
        </row>
        <row r="167">
          <cell r="A167">
            <v>130277</v>
          </cell>
          <cell r="C167" t="str">
            <v>BONAITI NICOLA</v>
          </cell>
          <cell r="D167" t="str">
            <v>2612</v>
          </cell>
          <cell r="E167" t="str">
            <v>ASD FENIKS TEAM</v>
          </cell>
          <cell r="F167">
            <v>2013</v>
          </cell>
          <cell r="G167" t="str">
            <v>Ragazzi M</v>
          </cell>
          <cell r="H167">
            <v>5</v>
          </cell>
        </row>
        <row r="169">
          <cell r="A169">
            <v>106505</v>
          </cell>
          <cell r="C169" t="str">
            <v>DI CEGLIE MATILDE</v>
          </cell>
          <cell r="D169" t="str">
            <v>2144</v>
          </cell>
          <cell r="E169" t="str">
            <v>SSD NPV</v>
          </cell>
          <cell r="F169">
            <v>2010</v>
          </cell>
          <cell r="G169" t="str">
            <v>YA F</v>
          </cell>
          <cell r="H169">
            <v>100</v>
          </cell>
          <cell r="I169">
            <v>6.7824074074074071E-3</v>
          </cell>
          <cell r="J169">
            <v>2144</v>
          </cell>
          <cell r="K169">
            <v>1</v>
          </cell>
        </row>
        <row r="170">
          <cell r="A170">
            <v>112383</v>
          </cell>
          <cell r="C170" t="str">
            <v>GRIGALIUNAITE META</v>
          </cell>
          <cell r="D170" t="str">
            <v>10</v>
          </cell>
          <cell r="E170" t="str">
            <v>POLISPORTIVA TEAM BRIANZA ASD</v>
          </cell>
          <cell r="F170">
            <v>2010</v>
          </cell>
          <cell r="G170" t="str">
            <v>YA F</v>
          </cell>
          <cell r="H170">
            <v>90</v>
          </cell>
          <cell r="I170">
            <v>7.6967592592592591E-3</v>
          </cell>
          <cell r="J170">
            <v>10</v>
          </cell>
          <cell r="K170">
            <v>2</v>
          </cell>
        </row>
        <row r="171">
          <cell r="A171">
            <v>109868</v>
          </cell>
          <cell r="C171" t="str">
            <v>DONINELLI GIULIA</v>
          </cell>
          <cell r="D171" t="str">
            <v>2612</v>
          </cell>
          <cell r="E171" t="str">
            <v>ASD FENIKS TEAM</v>
          </cell>
          <cell r="F171">
            <v>2010</v>
          </cell>
          <cell r="G171" t="str">
            <v>YA F</v>
          </cell>
          <cell r="H171">
            <v>80</v>
          </cell>
          <cell r="I171">
            <v>6.7824074074074071E-3</v>
          </cell>
          <cell r="J171">
            <v>2612</v>
          </cell>
          <cell r="K171">
            <v>3</v>
          </cell>
        </row>
        <row r="172">
          <cell r="A172">
            <v>105990</v>
          </cell>
          <cell r="C172" t="str">
            <v>PASHA REBEKA</v>
          </cell>
          <cell r="D172" t="str">
            <v>2027</v>
          </cell>
          <cell r="E172" t="str">
            <v>SKY LINE NUOTO</v>
          </cell>
          <cell r="F172">
            <v>2010</v>
          </cell>
          <cell r="G172" t="str">
            <v>YA F</v>
          </cell>
          <cell r="H172">
            <v>60</v>
          </cell>
          <cell r="I172">
            <v>6.9212962962962961E-3</v>
          </cell>
          <cell r="J172">
            <v>2027</v>
          </cell>
          <cell r="K172">
            <v>4</v>
          </cell>
        </row>
        <row r="173">
          <cell r="A173">
            <v>106372</v>
          </cell>
          <cell r="C173" t="str">
            <v>BRUSELLES SARA</v>
          </cell>
          <cell r="D173" t="str">
            <v>1180</v>
          </cell>
          <cell r="E173" t="str">
            <v>CUS PROPATRIA MILANO TRIATHLON</v>
          </cell>
          <cell r="F173">
            <v>2010</v>
          </cell>
          <cell r="G173" t="str">
            <v>YA F</v>
          </cell>
          <cell r="H173">
            <v>50</v>
          </cell>
          <cell r="I173">
            <v>7.1296296296296299E-3</v>
          </cell>
          <cell r="J173">
            <v>1180</v>
          </cell>
          <cell r="K173">
            <v>5</v>
          </cell>
        </row>
        <row r="174">
          <cell r="A174">
            <v>125663</v>
          </cell>
          <cell r="C174" t="str">
            <v>CACCIATORE SOFIA</v>
          </cell>
          <cell r="D174" t="str">
            <v>2144</v>
          </cell>
          <cell r="E174" t="str">
            <v>SSD NPV</v>
          </cell>
          <cell r="F174">
            <v>2011</v>
          </cell>
          <cell r="G174" t="str">
            <v>YA F</v>
          </cell>
          <cell r="H174">
            <v>40</v>
          </cell>
          <cell r="I174">
            <v>7.5578703703703702E-3</v>
          </cell>
          <cell r="J174">
            <v>2144</v>
          </cell>
          <cell r="K174">
            <v>6</v>
          </cell>
        </row>
        <row r="175">
          <cell r="A175">
            <v>134519</v>
          </cell>
          <cell r="C175" t="str">
            <v>SANTINI MARIA</v>
          </cell>
          <cell r="D175" t="str">
            <v>2521</v>
          </cell>
          <cell r="E175" t="str">
            <v>INVICTUS TEAM ASD</v>
          </cell>
          <cell r="F175">
            <v>2011</v>
          </cell>
          <cell r="G175" t="str">
            <v>YA F</v>
          </cell>
          <cell r="H175">
            <v>30</v>
          </cell>
          <cell r="I175">
            <v>7.7199074074074071E-3</v>
          </cell>
          <cell r="J175">
            <v>2521</v>
          </cell>
          <cell r="K175">
            <v>7</v>
          </cell>
        </row>
        <row r="176">
          <cell r="A176">
            <v>120262</v>
          </cell>
          <cell r="C176" t="str">
            <v>ABELLI GIULIA</v>
          </cell>
          <cell r="D176" t="str">
            <v>2144</v>
          </cell>
          <cell r="E176" t="str">
            <v>SSD NPV</v>
          </cell>
          <cell r="F176">
            <v>2011</v>
          </cell>
          <cell r="G176" t="str">
            <v>YA F</v>
          </cell>
          <cell r="H176">
            <v>20</v>
          </cell>
          <cell r="I176">
            <v>7.5694444444444446E-3</v>
          </cell>
          <cell r="J176">
            <v>2144</v>
          </cell>
          <cell r="K176">
            <v>8</v>
          </cell>
        </row>
        <row r="177">
          <cell r="A177">
            <v>128712</v>
          </cell>
          <cell r="C177" t="str">
            <v>GIUDICI MATILDE</v>
          </cell>
          <cell r="D177" t="str">
            <v>2186</v>
          </cell>
          <cell r="E177" t="str">
            <v>ASD ZEROTRIUNO TRIATHLON TEAM COMO</v>
          </cell>
          <cell r="F177">
            <v>2011</v>
          </cell>
          <cell r="G177" t="str">
            <v>YA F</v>
          </cell>
          <cell r="H177">
            <v>15</v>
          </cell>
          <cell r="I177">
            <v>7.7314814814814815E-3</v>
          </cell>
          <cell r="J177">
            <v>2186</v>
          </cell>
          <cell r="K177">
            <v>9</v>
          </cell>
        </row>
        <row r="178">
          <cell r="A178">
            <v>108278</v>
          </cell>
          <cell r="C178" t="str">
            <v>RUGGERI ALICE</v>
          </cell>
          <cell r="D178" t="str">
            <v>2612</v>
          </cell>
          <cell r="E178" t="str">
            <v>ASD FENIKS TEAM</v>
          </cell>
          <cell r="F178">
            <v>2011</v>
          </cell>
          <cell r="G178" t="str">
            <v>YA F</v>
          </cell>
          <cell r="H178">
            <v>12</v>
          </cell>
          <cell r="I178">
            <v>7.5694444444444446E-3</v>
          </cell>
          <cell r="J178">
            <v>2612</v>
          </cell>
          <cell r="K178">
            <v>10</v>
          </cell>
        </row>
        <row r="179">
          <cell r="A179">
            <v>134860</v>
          </cell>
          <cell r="C179" t="str">
            <v>BRUSCHI ILARIA</v>
          </cell>
          <cell r="D179" t="str">
            <v>1298</v>
          </cell>
          <cell r="E179" t="str">
            <v>DDS</v>
          </cell>
          <cell r="F179">
            <v>2010</v>
          </cell>
          <cell r="G179" t="str">
            <v>YA F</v>
          </cell>
          <cell r="H179">
            <v>9</v>
          </cell>
          <cell r="I179">
            <v>7.8935185185185185E-3</v>
          </cell>
          <cell r="J179">
            <v>1298</v>
          </cell>
          <cell r="K179">
            <v>11</v>
          </cell>
        </row>
        <row r="180">
          <cell r="A180">
            <v>113718</v>
          </cell>
          <cell r="C180" t="str">
            <v>SACCHI BIANCA</v>
          </cell>
          <cell r="D180" t="str">
            <v>1180</v>
          </cell>
          <cell r="E180" t="str">
            <v>CUS PROPATRIA MILANO TRIATHLON</v>
          </cell>
          <cell r="F180">
            <v>2011</v>
          </cell>
          <cell r="G180" t="str">
            <v>YA F</v>
          </cell>
          <cell r="H180">
            <v>8</v>
          </cell>
          <cell r="I180">
            <v>8.5763888888888886E-3</v>
          </cell>
          <cell r="J180">
            <v>1180</v>
          </cell>
          <cell r="K180">
            <v>12</v>
          </cell>
        </row>
        <row r="181">
          <cell r="A181">
            <v>124356</v>
          </cell>
          <cell r="C181" t="str">
            <v>PIRROTTA DANIELA</v>
          </cell>
          <cell r="D181" t="str">
            <v>1180</v>
          </cell>
          <cell r="E181" t="str">
            <v>CUS PROPATRIA MILANO TRIATHLON</v>
          </cell>
          <cell r="F181">
            <v>2010</v>
          </cell>
          <cell r="G181" t="str">
            <v>YA F</v>
          </cell>
          <cell r="H181">
            <v>7</v>
          </cell>
          <cell r="I181">
            <v>8.6689814814814806E-3</v>
          </cell>
          <cell r="J181">
            <v>1180</v>
          </cell>
          <cell r="K181">
            <v>13</v>
          </cell>
        </row>
        <row r="185">
          <cell r="A185">
            <v>120535</v>
          </cell>
          <cell r="C185" t="str">
            <v>PINI LORENZO</v>
          </cell>
          <cell r="D185" t="str">
            <v>2612</v>
          </cell>
          <cell r="E185" t="str">
            <v>ASD FENIKS TEAM</v>
          </cell>
          <cell r="F185">
            <v>2010</v>
          </cell>
          <cell r="G185" t="str">
            <v>YA M</v>
          </cell>
          <cell r="H185">
            <v>100</v>
          </cell>
        </row>
        <row r="186">
          <cell r="A186">
            <v>103439</v>
          </cell>
          <cell r="C186" t="str">
            <v>BANFI RICCARDO</v>
          </cell>
          <cell r="D186" t="str">
            <v>2144</v>
          </cell>
          <cell r="E186" t="str">
            <v>SSD NPV</v>
          </cell>
          <cell r="F186">
            <v>2011</v>
          </cell>
          <cell r="G186" t="str">
            <v>YA M</v>
          </cell>
          <cell r="H186">
            <v>90</v>
          </cell>
        </row>
        <row r="187">
          <cell r="A187">
            <v>126652</v>
          </cell>
          <cell r="C187" t="str">
            <v>BADINOTTI MARCO</v>
          </cell>
          <cell r="D187" t="str">
            <v>2027</v>
          </cell>
          <cell r="E187" t="str">
            <v>SKY LINE NUOTO</v>
          </cell>
          <cell r="F187">
            <v>2010</v>
          </cell>
          <cell r="G187" t="str">
            <v>YA M</v>
          </cell>
          <cell r="H187">
            <v>80</v>
          </cell>
        </row>
        <row r="188">
          <cell r="A188">
            <v>135718</v>
          </cell>
          <cell r="C188" t="str">
            <v>O'SULLIVAN DANIEL CHRISTOPHER</v>
          </cell>
          <cell r="D188" t="str">
            <v>1773</v>
          </cell>
          <cell r="E188" t="str">
            <v>OXYGEN TRIATHLON</v>
          </cell>
          <cell r="F188">
            <v>2011</v>
          </cell>
          <cell r="G188" t="str">
            <v>YA M</v>
          </cell>
          <cell r="H188">
            <v>60</v>
          </cell>
        </row>
        <row r="189">
          <cell r="A189">
            <v>130274</v>
          </cell>
          <cell r="C189" t="str">
            <v>TASSONE LORENZO</v>
          </cell>
          <cell r="D189" t="str">
            <v>2612</v>
          </cell>
          <cell r="E189" t="str">
            <v>ASD FENIKS TEAM</v>
          </cell>
          <cell r="F189">
            <v>2010</v>
          </cell>
          <cell r="G189" t="str">
            <v>YA M</v>
          </cell>
          <cell r="H189">
            <v>50</v>
          </cell>
        </row>
        <row r="190">
          <cell r="A190">
            <v>102485</v>
          </cell>
          <cell r="C190" t="str">
            <v>GIORGINI STEFANO</v>
          </cell>
          <cell r="D190" t="str">
            <v>10</v>
          </cell>
          <cell r="E190" t="str">
            <v>POLISPORTIVA TEAM BRIANZA ASD</v>
          </cell>
          <cell r="F190">
            <v>2011</v>
          </cell>
          <cell r="G190" t="str">
            <v>YA M</v>
          </cell>
          <cell r="H190">
            <v>40</v>
          </cell>
        </row>
        <row r="191">
          <cell r="A191">
            <v>139466</v>
          </cell>
          <cell r="C191" t="str">
            <v>FRIGERIO THOMAS</v>
          </cell>
          <cell r="D191" t="str">
            <v>2186</v>
          </cell>
          <cell r="E191" t="str">
            <v>ASD ZEROTRIUNO TRIATHLON TEAM COMO</v>
          </cell>
          <cell r="F191">
            <v>2010</v>
          </cell>
          <cell r="G191" t="str">
            <v>YA M</v>
          </cell>
          <cell r="H191">
            <v>30</v>
          </cell>
        </row>
        <row r="192">
          <cell r="A192">
            <v>132737</v>
          </cell>
          <cell r="C192" t="str">
            <v>LAURIA GIUSEPPE</v>
          </cell>
          <cell r="D192" t="str">
            <v>2612</v>
          </cell>
          <cell r="E192" t="str">
            <v>ASD FENIKS TEAM</v>
          </cell>
          <cell r="F192">
            <v>2011</v>
          </cell>
          <cell r="G192" t="str">
            <v>YA M</v>
          </cell>
          <cell r="H192">
            <v>20</v>
          </cell>
        </row>
        <row r="193">
          <cell r="A193">
            <v>110497</v>
          </cell>
          <cell r="C193" t="str">
            <v>LAURIA RICCARDO</v>
          </cell>
          <cell r="D193" t="str">
            <v>10</v>
          </cell>
          <cell r="E193" t="str">
            <v>POLISPORTIVA TEAM BRIANZA ASD</v>
          </cell>
          <cell r="F193">
            <v>2010</v>
          </cell>
          <cell r="G193" t="str">
            <v>YA M</v>
          </cell>
          <cell r="H193">
            <v>15</v>
          </cell>
        </row>
        <row r="194">
          <cell r="A194">
            <v>121362</v>
          </cell>
          <cell r="C194" t="str">
            <v>ALONGI GABRIELE</v>
          </cell>
          <cell r="D194" t="str">
            <v>2057</v>
          </cell>
          <cell r="E194" t="str">
            <v>K3 CREMONA</v>
          </cell>
          <cell r="F194">
            <v>2010</v>
          </cell>
          <cell r="G194" t="str">
            <v>YA M</v>
          </cell>
          <cell r="H194">
            <v>12</v>
          </cell>
        </row>
        <row r="195">
          <cell r="A195">
            <v>125969</v>
          </cell>
          <cell r="C195" t="str">
            <v>TORRIANI EDOARDO</v>
          </cell>
          <cell r="D195" t="str">
            <v>1773</v>
          </cell>
          <cell r="E195" t="str">
            <v>OXYGEN TRIATHLON</v>
          </cell>
          <cell r="F195">
            <v>2011</v>
          </cell>
          <cell r="G195" t="str">
            <v>YA M</v>
          </cell>
          <cell r="H195">
            <v>9</v>
          </cell>
        </row>
        <row r="196">
          <cell r="A196">
            <v>128655</v>
          </cell>
          <cell r="C196" t="str">
            <v>BAZZARELLI PIETRO</v>
          </cell>
          <cell r="D196" t="str">
            <v>2186</v>
          </cell>
          <cell r="E196" t="str">
            <v>ASD ZEROTRIUNO TRIATHLON TEAM COMO</v>
          </cell>
          <cell r="F196">
            <v>2011</v>
          </cell>
          <cell r="G196" t="str">
            <v>YA M</v>
          </cell>
          <cell r="H196">
            <v>8</v>
          </cell>
        </row>
        <row r="197">
          <cell r="A197">
            <v>130992</v>
          </cell>
          <cell r="C197" t="str">
            <v>ORRU' MATTEO</v>
          </cell>
          <cell r="D197" t="str">
            <v>2144</v>
          </cell>
          <cell r="E197" t="str">
            <v>SSD NPV</v>
          </cell>
          <cell r="F197">
            <v>2011</v>
          </cell>
          <cell r="G197" t="str">
            <v>YA M</v>
          </cell>
          <cell r="H197">
            <v>7</v>
          </cell>
        </row>
        <row r="198">
          <cell r="A198">
            <v>126968</v>
          </cell>
          <cell r="C198" t="str">
            <v>PARINI SIMONE</v>
          </cell>
          <cell r="D198" t="str">
            <v>1298</v>
          </cell>
          <cell r="E198" t="str">
            <v>DDS</v>
          </cell>
          <cell r="F198">
            <v>2010</v>
          </cell>
          <cell r="G198" t="str">
            <v>YA M</v>
          </cell>
          <cell r="H198">
            <v>6</v>
          </cell>
        </row>
        <row r="199">
          <cell r="A199">
            <v>135648</v>
          </cell>
          <cell r="C199" t="str">
            <v>ZANINI ADRIANO</v>
          </cell>
          <cell r="D199" t="str">
            <v>1773</v>
          </cell>
          <cell r="E199" t="str">
            <v>OXYGEN TRIATHLON</v>
          </cell>
          <cell r="F199">
            <v>2011</v>
          </cell>
          <cell r="G199" t="str">
            <v>YA M</v>
          </cell>
          <cell r="H199">
            <v>5</v>
          </cell>
        </row>
        <row r="200">
          <cell r="A200">
            <v>133644</v>
          </cell>
          <cell r="C200" t="str">
            <v>BARGNESI EMANUELE</v>
          </cell>
          <cell r="D200" t="str">
            <v>1180</v>
          </cell>
          <cell r="E200" t="str">
            <v>CUS PROPATRIA MILANO TRIATHLON</v>
          </cell>
          <cell r="F200">
            <v>2011</v>
          </cell>
          <cell r="G200" t="str">
            <v>YA M</v>
          </cell>
          <cell r="H200">
            <v>5</v>
          </cell>
        </row>
        <row r="201">
          <cell r="A201">
            <v>118426</v>
          </cell>
          <cell r="C201" t="str">
            <v>PEDRONI RICCARDO</v>
          </cell>
          <cell r="D201" t="str">
            <v>2144</v>
          </cell>
          <cell r="E201" t="str">
            <v>SSD NPV</v>
          </cell>
          <cell r="F201">
            <v>2011</v>
          </cell>
          <cell r="G201" t="str">
            <v>YA M</v>
          </cell>
          <cell r="H201">
            <v>5</v>
          </cell>
        </row>
        <row r="202">
          <cell r="A202">
            <v>112406</v>
          </cell>
          <cell r="C202" t="str">
            <v>BONETTI TOMMASO</v>
          </cell>
          <cell r="D202" t="str">
            <v>2144</v>
          </cell>
          <cell r="E202" t="str">
            <v>SSD NPV</v>
          </cell>
          <cell r="F202">
            <v>2011</v>
          </cell>
          <cell r="G202" t="str">
            <v>YA M</v>
          </cell>
          <cell r="H202">
            <v>5</v>
          </cell>
        </row>
        <row r="203">
          <cell r="A203">
            <v>135430</v>
          </cell>
          <cell r="C203" t="str">
            <v>GEROSA TAMAS</v>
          </cell>
          <cell r="D203" t="str">
            <v>2612</v>
          </cell>
          <cell r="E203" t="str">
            <v>ASD FENIKS TEAM</v>
          </cell>
          <cell r="F203">
            <v>2010</v>
          </cell>
          <cell r="G203" t="str">
            <v>YA M</v>
          </cell>
          <cell r="H203">
            <v>5</v>
          </cell>
        </row>
        <row r="204">
          <cell r="A204">
            <v>110965</v>
          </cell>
          <cell r="C204" t="str">
            <v>BEGNI DAVIDE</v>
          </cell>
          <cell r="D204" t="str">
            <v>2072</v>
          </cell>
          <cell r="E204" t="str">
            <v>CANOTTIERI SALO</v>
          </cell>
          <cell r="F204">
            <v>2011</v>
          </cell>
          <cell r="G204" t="str">
            <v>YA M</v>
          </cell>
          <cell r="H204">
            <v>5</v>
          </cell>
        </row>
        <row r="205">
          <cell r="A205">
            <v>137464</v>
          </cell>
          <cell r="C205" t="str">
            <v>CHIECCHI TOMMASO</v>
          </cell>
          <cell r="D205" t="str">
            <v>2142</v>
          </cell>
          <cell r="E205" t="str">
            <v>SPORT 64</v>
          </cell>
          <cell r="F205">
            <v>2010</v>
          </cell>
          <cell r="G205" t="str">
            <v>YA M</v>
          </cell>
          <cell r="H205">
            <v>5</v>
          </cell>
        </row>
        <row r="206">
          <cell r="A206">
            <v>112048</v>
          </cell>
          <cell r="C206" t="str">
            <v>GHEORGHIU MATTEO</v>
          </cell>
          <cell r="D206" t="str">
            <v>1172</v>
          </cell>
          <cell r="E206" t="str">
            <v>RHO TRIATHLON CLUB</v>
          </cell>
          <cell r="F206">
            <v>2011</v>
          </cell>
          <cell r="G206" t="str">
            <v>YA M</v>
          </cell>
          <cell r="H206">
            <v>5</v>
          </cell>
        </row>
        <row r="207">
          <cell r="A207">
            <v>130060</v>
          </cell>
          <cell r="C207" t="str">
            <v>BRAMBILLA DANIELE</v>
          </cell>
          <cell r="D207" t="str">
            <v>10</v>
          </cell>
          <cell r="E207" t="str">
            <v>POLISPORTIVA TEAM BRIANZA ASD</v>
          </cell>
          <cell r="F207">
            <v>2010</v>
          </cell>
          <cell r="G207" t="str">
            <v>YA M</v>
          </cell>
          <cell r="H207">
            <v>5</v>
          </cell>
        </row>
        <row r="208">
          <cell r="A208">
            <v>105414</v>
          </cell>
          <cell r="C208" t="str">
            <v>VETTORELLO ALESSIO</v>
          </cell>
          <cell r="D208" t="str">
            <v>2658</v>
          </cell>
          <cell r="E208" t="str">
            <v>WHITEWOLVES  TEAM ASD</v>
          </cell>
          <cell r="F208">
            <v>2011</v>
          </cell>
          <cell r="G208" t="str">
            <v>YA M</v>
          </cell>
          <cell r="H208">
            <v>5</v>
          </cell>
        </row>
        <row r="209">
          <cell r="A209">
            <v>135596</v>
          </cell>
          <cell r="C209" t="str">
            <v>BRISIGOTTI GIULIO</v>
          </cell>
          <cell r="D209" t="str">
            <v>1773</v>
          </cell>
          <cell r="E209" t="str">
            <v>OXYGEN TRIATHLON</v>
          </cell>
          <cell r="F209">
            <v>2011</v>
          </cell>
          <cell r="G209" t="str">
            <v>YA M</v>
          </cell>
          <cell r="H209">
            <v>5</v>
          </cell>
        </row>
        <row r="210">
          <cell r="A210">
            <v>138436</v>
          </cell>
          <cell r="C210" t="str">
            <v>FILIPPI PIETRO</v>
          </cell>
          <cell r="D210" t="str">
            <v>1180</v>
          </cell>
          <cell r="E210" t="str">
            <v>CUS PROPATRIA MILANO TRIATHLON</v>
          </cell>
          <cell r="F210">
            <v>2010</v>
          </cell>
          <cell r="G210" t="str">
            <v>YA M</v>
          </cell>
          <cell r="H210">
            <v>5</v>
          </cell>
        </row>
        <row r="211">
          <cell r="A211">
            <v>135631</v>
          </cell>
          <cell r="C211" t="str">
            <v>LOMBARDI MATTIA</v>
          </cell>
          <cell r="D211" t="str">
            <v>1180</v>
          </cell>
          <cell r="E211" t="str">
            <v>CUS PROPATRIA MILANO TRIATHLON</v>
          </cell>
          <cell r="F211">
            <v>2010</v>
          </cell>
          <cell r="G211" t="str">
            <v>YA M</v>
          </cell>
          <cell r="H211">
            <v>5</v>
          </cell>
        </row>
        <row r="212">
          <cell r="A212">
            <v>113400</v>
          </cell>
          <cell r="C212" t="str">
            <v>PAPA DILEO LEONARDO MARCO</v>
          </cell>
          <cell r="D212" t="str">
            <v>1213</v>
          </cell>
          <cell r="E212" t="str">
            <v>FRIESIAN TEAM</v>
          </cell>
          <cell r="F212">
            <v>2011</v>
          </cell>
          <cell r="G212" t="str">
            <v>YA M</v>
          </cell>
          <cell r="H212">
            <v>5</v>
          </cell>
        </row>
        <row r="213">
          <cell r="A213">
            <v>112987</v>
          </cell>
          <cell r="C213" t="str">
            <v>RUCIRETA MATTIA</v>
          </cell>
          <cell r="D213" t="str">
            <v>2310</v>
          </cell>
          <cell r="E213" t="str">
            <v>UNA TRIATHLON TEAM</v>
          </cell>
          <cell r="F213">
            <v>2010</v>
          </cell>
          <cell r="G213" t="str">
            <v>YA M</v>
          </cell>
          <cell r="H213">
            <v>5</v>
          </cell>
        </row>
        <row r="214">
          <cell r="A214">
            <v>137467</v>
          </cell>
          <cell r="C214" t="str">
            <v>MARIANI ANDREA</v>
          </cell>
          <cell r="D214" t="str">
            <v>2142</v>
          </cell>
          <cell r="E214" t="str">
            <v>SPORT 64</v>
          </cell>
          <cell r="F214">
            <v>2010</v>
          </cell>
          <cell r="G214" t="str">
            <v>YA M</v>
          </cell>
          <cell r="H214">
            <v>5</v>
          </cell>
        </row>
        <row r="215">
          <cell r="A215">
            <v>129500</v>
          </cell>
          <cell r="C215" t="str">
            <v>CORTINA GABRIEL</v>
          </cell>
          <cell r="D215" t="str">
            <v>2310</v>
          </cell>
          <cell r="E215" t="str">
            <v>UNA TRIATHLON TEAM</v>
          </cell>
          <cell r="F215">
            <v>2010</v>
          </cell>
          <cell r="G215" t="str">
            <v>YA M</v>
          </cell>
          <cell r="H215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e Varedo"/>
      <sheetName val="Foglio1"/>
    </sheetNames>
    <sheetDataSet>
      <sheetData sheetId="0">
        <row r="2">
          <cell r="A2">
            <v>132957</v>
          </cell>
        </row>
        <row r="64">
          <cell r="A64">
            <v>112903</v>
          </cell>
          <cell r="B64" t="str">
            <v>Bergamin GIULIA</v>
          </cell>
          <cell r="C64">
            <v>10</v>
          </cell>
          <cell r="D64" t="str">
            <v>POLISPORTIVA TEAM BRIANZA ASD</v>
          </cell>
          <cell r="E64" t="str">
            <v>2025</v>
          </cell>
          <cell r="F64">
            <v>1</v>
          </cell>
          <cell r="G64">
            <v>100</v>
          </cell>
          <cell r="H64" t="str">
            <v>SI</v>
          </cell>
        </row>
        <row r="65">
          <cell r="A65">
            <v>112902</v>
          </cell>
          <cell r="B65" t="str">
            <v>Crepaldi GIADA</v>
          </cell>
          <cell r="C65">
            <v>1180</v>
          </cell>
          <cell r="D65" t="str">
            <v>CUS PROPATRIA MILANO TRIATHLON</v>
          </cell>
          <cell r="E65" t="str">
            <v>2025</v>
          </cell>
          <cell r="F65">
            <v>2</v>
          </cell>
          <cell r="G65">
            <v>90</v>
          </cell>
          <cell r="H65" t="str">
            <v>SI</v>
          </cell>
        </row>
        <row r="66">
          <cell r="A66">
            <v>106898</v>
          </cell>
          <cell r="B66" t="str">
            <v>Cattina SARA</v>
          </cell>
          <cell r="C66">
            <v>1298</v>
          </cell>
          <cell r="D66" t="str">
            <v>DDS</v>
          </cell>
          <cell r="E66" t="str">
            <v>2025</v>
          </cell>
          <cell r="F66">
            <v>3</v>
          </cell>
          <cell r="G66">
            <v>80</v>
          </cell>
          <cell r="H66" t="str">
            <v>SI</v>
          </cell>
        </row>
        <row r="67">
          <cell r="A67">
            <v>140349</v>
          </cell>
          <cell r="B67" t="str">
            <v>Bottazzi GRETA</v>
          </cell>
          <cell r="C67">
            <v>1298</v>
          </cell>
          <cell r="D67" t="str">
            <v>DDS</v>
          </cell>
          <cell r="E67" t="str">
            <v>2025</v>
          </cell>
          <cell r="F67">
            <v>5</v>
          </cell>
          <cell r="G67">
            <v>50</v>
          </cell>
          <cell r="H67" t="str">
            <v>SI</v>
          </cell>
        </row>
        <row r="68">
          <cell r="A68">
            <v>109007</v>
          </cell>
          <cell r="B68" t="str">
            <v>Pinna MARIA SOFIA</v>
          </cell>
          <cell r="C68">
            <v>2057</v>
          </cell>
          <cell r="D68" t="str">
            <v>K3 CREMONA</v>
          </cell>
          <cell r="E68" t="str">
            <v>2025</v>
          </cell>
          <cell r="F68">
            <v>6</v>
          </cell>
          <cell r="G68">
            <v>40</v>
          </cell>
          <cell r="H68" t="str">
            <v>SI</v>
          </cell>
        </row>
        <row r="69">
          <cell r="A69">
            <v>114181</v>
          </cell>
          <cell r="B69" t="str">
            <v>Girimonte ASIA</v>
          </cell>
          <cell r="C69">
            <v>2186</v>
          </cell>
          <cell r="D69" t="str">
            <v>ASD ZEROTRIUNO TRIATHLON TEAM COMO</v>
          </cell>
          <cell r="E69" t="str">
            <v>2025</v>
          </cell>
          <cell r="F69">
            <v>7</v>
          </cell>
          <cell r="G69">
            <v>30</v>
          </cell>
          <cell r="H69" t="str">
            <v>SI</v>
          </cell>
        </row>
        <row r="70">
          <cell r="A70">
            <v>112829</v>
          </cell>
          <cell r="B70" t="str">
            <v>Politi LAVINIA CRISTINA</v>
          </cell>
          <cell r="C70">
            <v>2057</v>
          </cell>
          <cell r="D70" t="str">
            <v>K3 CREMONA</v>
          </cell>
          <cell r="E70" t="str">
            <v>2025</v>
          </cell>
          <cell r="F70">
            <v>8</v>
          </cell>
          <cell r="G70">
            <v>20</v>
          </cell>
          <cell r="H70" t="str">
            <v>SI</v>
          </cell>
        </row>
        <row r="71">
          <cell r="A71">
            <v>119962</v>
          </cell>
          <cell r="B71" t="str">
            <v>Colombo CATERINA</v>
          </cell>
          <cell r="C71">
            <v>2612</v>
          </cell>
          <cell r="D71" t="str">
            <v>ASD FENIKS TEAM</v>
          </cell>
          <cell r="E71" t="str">
            <v>2025</v>
          </cell>
          <cell r="F71">
            <v>9</v>
          </cell>
          <cell r="G71">
            <v>15</v>
          </cell>
          <cell r="H71" t="str">
            <v>SI</v>
          </cell>
        </row>
        <row r="72">
          <cell r="A72">
            <v>107911</v>
          </cell>
          <cell r="B72" t="str">
            <v>Guasti CHIARA</v>
          </cell>
          <cell r="C72">
            <v>1298</v>
          </cell>
          <cell r="D72" t="str">
            <v>DDS</v>
          </cell>
          <cell r="E72" t="str">
            <v>2025</v>
          </cell>
          <cell r="F72">
            <v>4</v>
          </cell>
          <cell r="G72">
            <v>60</v>
          </cell>
          <cell r="H72" t="str">
            <v>SI</v>
          </cell>
        </row>
        <row r="73">
          <cell r="A73">
            <v>86480</v>
          </cell>
          <cell r="B73" t="str">
            <v>Moretti CAROLINA</v>
          </cell>
          <cell r="C73">
            <v>2072</v>
          </cell>
          <cell r="D73" t="str">
            <v>CANOTTIERI SALO</v>
          </cell>
          <cell r="E73" t="str">
            <v>2025</v>
          </cell>
          <cell r="F73">
            <v>10</v>
          </cell>
          <cell r="G73">
            <v>12</v>
          </cell>
          <cell r="H73" t="e">
            <v>#N/A</v>
          </cell>
        </row>
        <row r="74">
          <cell r="A74">
            <v>130594</v>
          </cell>
          <cell r="B74" t="str">
            <v>Massardi ANNA</v>
          </cell>
          <cell r="C74">
            <v>2072</v>
          </cell>
          <cell r="D74" t="str">
            <v>CANOTTIERI SALO</v>
          </cell>
          <cell r="E74" t="str">
            <v>2025</v>
          </cell>
          <cell r="F74">
            <v>11</v>
          </cell>
          <cell r="G74">
            <v>9</v>
          </cell>
          <cell r="H74" t="str">
            <v>SI</v>
          </cell>
        </row>
        <row r="75">
          <cell r="A75">
            <v>138765</v>
          </cell>
          <cell r="B75" t="str">
            <v>Brivio GAIA</v>
          </cell>
          <cell r="C75">
            <v>2310</v>
          </cell>
          <cell r="D75" t="str">
            <v>UNA TRIATHLON TEAM</v>
          </cell>
          <cell r="E75" t="str">
            <v>2025</v>
          </cell>
          <cell r="F75">
            <v>12</v>
          </cell>
          <cell r="G75">
            <v>8</v>
          </cell>
          <cell r="H75" t="e">
            <v>#N/A</v>
          </cell>
        </row>
        <row r="214">
          <cell r="A214">
            <v>90474</v>
          </cell>
          <cell r="B214" t="str">
            <v>Villa ALESSANDRO</v>
          </cell>
          <cell r="C214">
            <v>1180</v>
          </cell>
          <cell r="D214" t="str">
            <v>CUS PROPATRIA MILANO TRIATHLON</v>
          </cell>
          <cell r="E214" t="str">
            <v>2025</v>
          </cell>
          <cell r="F214">
            <v>1</v>
          </cell>
          <cell r="G214">
            <v>100</v>
          </cell>
        </row>
        <row r="215">
          <cell r="A215">
            <v>100867</v>
          </cell>
          <cell r="B215" t="str">
            <v>Mapelli JACOPO</v>
          </cell>
          <cell r="C215">
            <v>1180</v>
          </cell>
          <cell r="D215" t="str">
            <v>CUS PROPATRIA MILANO TRIATHLON</v>
          </cell>
          <cell r="E215" t="str">
            <v>2025</v>
          </cell>
          <cell r="F215">
            <v>3</v>
          </cell>
          <cell r="G215">
            <v>80</v>
          </cell>
        </row>
        <row r="216">
          <cell r="A216">
            <v>130184</v>
          </cell>
          <cell r="B216" t="str">
            <v>Sala ANDREA</v>
          </cell>
          <cell r="C216">
            <v>2612</v>
          </cell>
          <cell r="D216" t="str">
            <v>ASD FENIKS TEAM</v>
          </cell>
          <cell r="E216" t="str">
            <v>2025</v>
          </cell>
          <cell r="F216">
            <v>4</v>
          </cell>
          <cell r="G216">
            <v>60</v>
          </cell>
        </row>
        <row r="217">
          <cell r="A217">
            <v>96343</v>
          </cell>
          <cell r="B217" t="str">
            <v>Fornoni GIULIO</v>
          </cell>
          <cell r="C217">
            <v>1298</v>
          </cell>
          <cell r="D217" t="str">
            <v>DDS</v>
          </cell>
          <cell r="E217" t="str">
            <v>2025</v>
          </cell>
          <cell r="F217">
            <v>7</v>
          </cell>
          <cell r="G217">
            <v>30</v>
          </cell>
        </row>
        <row r="218">
          <cell r="A218">
            <v>110548</v>
          </cell>
          <cell r="B218" t="str">
            <v>Motta FEDERICO</v>
          </cell>
          <cell r="C218">
            <v>1180</v>
          </cell>
          <cell r="D218" t="str">
            <v>CUS PROPATRIA MILANO TRIATHLON</v>
          </cell>
          <cell r="E218" t="str">
            <v>2025</v>
          </cell>
          <cell r="F218">
            <v>8</v>
          </cell>
          <cell r="G218">
            <v>20</v>
          </cell>
        </row>
        <row r="219">
          <cell r="A219">
            <v>125678</v>
          </cell>
          <cell r="B219" t="str">
            <v>Grassi GIACOMO</v>
          </cell>
          <cell r="C219">
            <v>1180</v>
          </cell>
          <cell r="D219" t="str">
            <v>CUS PROPATRIA MILANO TRIATHLON</v>
          </cell>
          <cell r="E219" t="str">
            <v>2025</v>
          </cell>
          <cell r="F219">
            <v>9</v>
          </cell>
          <cell r="G219">
            <v>15</v>
          </cell>
        </row>
        <row r="220">
          <cell r="A220">
            <v>111866</v>
          </cell>
          <cell r="B220" t="str">
            <v>Sacchi RICCARDO</v>
          </cell>
          <cell r="C220">
            <v>1180</v>
          </cell>
          <cell r="D220" t="str">
            <v>CUS PROPATRIA MILANO TRIATHLON</v>
          </cell>
          <cell r="E220" t="str">
            <v>2025</v>
          </cell>
          <cell r="F220">
            <v>10</v>
          </cell>
          <cell r="G220">
            <v>12</v>
          </cell>
        </row>
        <row r="221">
          <cell r="A221">
            <v>106063</v>
          </cell>
          <cell r="B221" t="str">
            <v>Bornatici FILIPPO</v>
          </cell>
          <cell r="C221">
            <v>1180</v>
          </cell>
          <cell r="D221" t="str">
            <v>CUS PROPATRIA MILANO TRIATHLON</v>
          </cell>
          <cell r="E221" t="str">
            <v>2025</v>
          </cell>
          <cell r="F221">
            <v>11</v>
          </cell>
          <cell r="G221">
            <v>9</v>
          </cell>
        </row>
        <row r="222">
          <cell r="A222">
            <v>110142</v>
          </cell>
          <cell r="B222" t="str">
            <v>Perin PIETRO</v>
          </cell>
          <cell r="C222">
            <v>2027</v>
          </cell>
          <cell r="D222" t="str">
            <v>SKY LINE NUOTO</v>
          </cell>
          <cell r="E222" t="str">
            <v>2025</v>
          </cell>
          <cell r="F222">
            <v>12</v>
          </cell>
          <cell r="G222">
            <v>8</v>
          </cell>
        </row>
        <row r="223">
          <cell r="A223">
            <v>96997</v>
          </cell>
          <cell r="B223" t="str">
            <v>Mangiarotti MATTIA</v>
          </cell>
          <cell r="C223">
            <v>2057</v>
          </cell>
          <cell r="D223" t="str">
            <v>K3 CREMONA</v>
          </cell>
          <cell r="E223" t="str">
            <v>2025</v>
          </cell>
          <cell r="F223">
            <v>13</v>
          </cell>
          <cell r="G223">
            <v>7</v>
          </cell>
        </row>
        <row r="224">
          <cell r="A224">
            <v>103640</v>
          </cell>
          <cell r="B224" t="str">
            <v>Nembro LEONARDO</v>
          </cell>
          <cell r="C224">
            <v>2658</v>
          </cell>
          <cell r="D224" t="str">
            <v>WHITEWOLVES  TEAM ASD</v>
          </cell>
          <cell r="E224" t="str">
            <v>2025</v>
          </cell>
          <cell r="F224">
            <v>14</v>
          </cell>
          <cell r="G224">
            <v>6</v>
          </cell>
        </row>
        <row r="225">
          <cell r="A225">
            <v>112854</v>
          </cell>
          <cell r="B225" t="str">
            <v>Bellucco IGOR</v>
          </cell>
          <cell r="C225">
            <v>2144</v>
          </cell>
          <cell r="D225" t="str">
            <v>SSD NPV</v>
          </cell>
          <cell r="E225" t="str">
            <v>2025</v>
          </cell>
          <cell r="F225">
            <v>15</v>
          </cell>
          <cell r="G225">
            <v>5</v>
          </cell>
        </row>
        <row r="226">
          <cell r="A226">
            <v>107227</v>
          </cell>
          <cell r="B226" t="str">
            <v>Tenderini MATTEO</v>
          </cell>
          <cell r="C226">
            <v>1298</v>
          </cell>
          <cell r="D226" t="str">
            <v>DDS</v>
          </cell>
          <cell r="E226" t="str">
            <v>2025</v>
          </cell>
          <cell r="F226">
            <v>16</v>
          </cell>
          <cell r="G226">
            <v>5</v>
          </cell>
        </row>
        <row r="227">
          <cell r="A227">
            <v>134481</v>
          </cell>
          <cell r="B227" t="str">
            <v>Nicoletti CLAUDIO</v>
          </cell>
          <cell r="C227">
            <v>2186</v>
          </cell>
          <cell r="D227" t="str">
            <v>ASD ZEROTRIUNO TRIATHLON TEAM COMO</v>
          </cell>
          <cell r="E227" t="str">
            <v>2025</v>
          </cell>
          <cell r="F227">
            <v>17</v>
          </cell>
          <cell r="G227">
            <v>5</v>
          </cell>
        </row>
        <row r="228">
          <cell r="A228">
            <v>103331</v>
          </cell>
          <cell r="B228" t="str">
            <v>Ruggeri NICHOLAS</v>
          </cell>
          <cell r="C228">
            <v>2612</v>
          </cell>
          <cell r="D228" t="str">
            <v>ASD FENIKS TEAM</v>
          </cell>
          <cell r="E228" t="str">
            <v>2025</v>
          </cell>
          <cell r="F228">
            <v>18</v>
          </cell>
          <cell r="G228">
            <v>5</v>
          </cell>
        </row>
        <row r="229">
          <cell r="A229">
            <v>91743</v>
          </cell>
          <cell r="B229" t="str">
            <v>Marchetti PIETRO</v>
          </cell>
          <cell r="C229">
            <v>2057</v>
          </cell>
          <cell r="D229" t="str">
            <v>K3 CREMONA</v>
          </cell>
          <cell r="E229" t="str">
            <v>2025</v>
          </cell>
          <cell r="F229">
            <v>19</v>
          </cell>
          <cell r="G229">
            <v>5</v>
          </cell>
        </row>
        <row r="230">
          <cell r="A230">
            <v>125921</v>
          </cell>
          <cell r="B230" t="str">
            <v>Croitoru ANDREI EDUARD</v>
          </cell>
          <cell r="C230">
            <v>2310</v>
          </cell>
          <cell r="D230" t="str">
            <v>UNA TRIATHLON TEAM</v>
          </cell>
          <cell r="E230" t="str">
            <v>2025</v>
          </cell>
          <cell r="F230">
            <v>20</v>
          </cell>
          <cell r="G230">
            <v>5</v>
          </cell>
        </row>
        <row r="231">
          <cell r="A231">
            <v>140557</v>
          </cell>
          <cell r="B231" t="str">
            <v>Politi ANDREA</v>
          </cell>
          <cell r="C231">
            <v>2057</v>
          </cell>
          <cell r="D231" t="str">
            <v>K3 CREMONA</v>
          </cell>
          <cell r="E231" t="str">
            <v>2025</v>
          </cell>
          <cell r="F231">
            <v>21</v>
          </cell>
          <cell r="G231">
            <v>5</v>
          </cell>
        </row>
        <row r="232">
          <cell r="A232">
            <v>99707</v>
          </cell>
          <cell r="B232" t="str">
            <v>Belli MATTEO</v>
          </cell>
          <cell r="C232">
            <v>1298</v>
          </cell>
          <cell r="D232" t="str">
            <v>DDS</v>
          </cell>
          <cell r="E232" t="str">
            <v>2025</v>
          </cell>
          <cell r="F232">
            <v>2</v>
          </cell>
          <cell r="G232">
            <v>90</v>
          </cell>
        </row>
        <row r="233">
          <cell r="A233">
            <v>88707</v>
          </cell>
          <cell r="B233" t="str">
            <v>Gigli ALESSANDRO</v>
          </cell>
          <cell r="C233">
            <v>1180</v>
          </cell>
          <cell r="D233" t="str">
            <v>CUS PROPATRIA MILANO TRIATHLON</v>
          </cell>
          <cell r="E233" t="str">
            <v>2025</v>
          </cell>
          <cell r="F233">
            <v>5</v>
          </cell>
          <cell r="G233">
            <v>50</v>
          </cell>
        </row>
        <row r="234">
          <cell r="A234">
            <v>102482</v>
          </cell>
          <cell r="B234" t="str">
            <v>Zecca EDOARDO</v>
          </cell>
          <cell r="C234">
            <v>1180</v>
          </cell>
          <cell r="D234" t="str">
            <v>CUS PROPATRIA MILANO TRIATHLON</v>
          </cell>
          <cell r="E234" t="str">
            <v>2025</v>
          </cell>
          <cell r="F234">
            <v>6</v>
          </cell>
          <cell r="G234">
            <v>40</v>
          </cell>
        </row>
        <row r="235">
          <cell r="A235">
            <v>134010</v>
          </cell>
          <cell r="B235" t="str">
            <v>Tassone DAVIDE</v>
          </cell>
          <cell r="C235">
            <v>2612</v>
          </cell>
          <cell r="D235" t="str">
            <v>ASD FENIKS TEAM</v>
          </cell>
          <cell r="E235" t="str">
            <v>2025</v>
          </cell>
          <cell r="F235">
            <v>22</v>
          </cell>
          <cell r="G235">
            <v>5</v>
          </cell>
        </row>
        <row r="236">
          <cell r="A236">
            <v>140126</v>
          </cell>
          <cell r="B236" t="str">
            <v>Negri LORENZO</v>
          </cell>
          <cell r="C236">
            <v>2465</v>
          </cell>
          <cell r="D236" t="str">
            <v>MANTOVA TRIATHLON ASD</v>
          </cell>
          <cell r="E236" t="str">
            <v>2025</v>
          </cell>
          <cell r="F236">
            <v>26</v>
          </cell>
          <cell r="G236">
            <v>5</v>
          </cell>
        </row>
        <row r="237">
          <cell r="A237">
            <v>139566</v>
          </cell>
          <cell r="B237" t="str">
            <v>Orsenigo LORENZO</v>
          </cell>
          <cell r="C237">
            <v>2144</v>
          </cell>
          <cell r="D237" t="str">
            <v>SSD NPV</v>
          </cell>
          <cell r="E237" t="str">
            <v>2025</v>
          </cell>
          <cell r="F237">
            <v>29</v>
          </cell>
          <cell r="G237">
            <v>5</v>
          </cell>
        </row>
        <row r="238">
          <cell r="A238">
            <v>112523</v>
          </cell>
          <cell r="B238" t="str">
            <v>Berri ELIA</v>
          </cell>
          <cell r="C238">
            <v>2027</v>
          </cell>
          <cell r="D238" t="str">
            <v>SKY LINE NUOTO</v>
          </cell>
          <cell r="E238" t="str">
            <v>2025</v>
          </cell>
          <cell r="F238">
            <v>23</v>
          </cell>
          <cell r="G238">
            <v>5</v>
          </cell>
        </row>
        <row r="239">
          <cell r="A239">
            <v>135598</v>
          </cell>
          <cell r="B239" t="str">
            <v>Laudi RICCARDO</v>
          </cell>
          <cell r="C239">
            <v>1773</v>
          </cell>
          <cell r="D239" t="str">
            <v>OXYGEN TRIATHLON</v>
          </cell>
          <cell r="E239" t="str">
            <v>2025</v>
          </cell>
          <cell r="F239">
            <v>24</v>
          </cell>
          <cell r="G239">
            <v>5</v>
          </cell>
        </row>
        <row r="240">
          <cell r="A240">
            <v>139692</v>
          </cell>
          <cell r="B240" t="str">
            <v>Vigano' FRANCESCO</v>
          </cell>
          <cell r="C240">
            <v>10</v>
          </cell>
          <cell r="D240" t="str">
            <v>POLISPORTIVA TEAM BRIANZA ASD</v>
          </cell>
          <cell r="E240" t="str">
            <v>2025</v>
          </cell>
          <cell r="F240">
            <v>25</v>
          </cell>
          <cell r="G240">
            <v>5</v>
          </cell>
        </row>
        <row r="241">
          <cell r="A241">
            <v>115810</v>
          </cell>
          <cell r="B241" t="str">
            <v>Laguardia CHRISTIAN</v>
          </cell>
          <cell r="C241">
            <v>2310</v>
          </cell>
          <cell r="D241" t="str">
            <v>UNA TRIATHLON TEAM</v>
          </cell>
          <cell r="E241" t="str">
            <v>2025</v>
          </cell>
          <cell r="F241">
            <v>27</v>
          </cell>
          <cell r="G241">
            <v>5</v>
          </cell>
        </row>
        <row r="242">
          <cell r="A242">
            <v>140272</v>
          </cell>
          <cell r="B242" t="str">
            <v>Giandelli LUCA</v>
          </cell>
          <cell r="C242">
            <v>2142</v>
          </cell>
          <cell r="D242" t="str">
            <v>SPORT 64</v>
          </cell>
          <cell r="E242" t="str">
            <v>2025</v>
          </cell>
          <cell r="F242">
            <v>28</v>
          </cell>
          <cell r="G242">
            <v>5</v>
          </cell>
        </row>
        <row r="243">
          <cell r="A243">
            <v>96344</v>
          </cell>
          <cell r="B243" t="str">
            <v>Luinetti RICCARDO</v>
          </cell>
          <cell r="C243">
            <v>1298</v>
          </cell>
          <cell r="D243" t="str">
            <v>DDS</v>
          </cell>
          <cell r="E243" t="str">
            <v>2025</v>
          </cell>
          <cell r="F243" t="str">
            <v>DNF</v>
          </cell>
          <cell r="G243">
            <v>2</v>
          </cell>
        </row>
        <row r="244">
          <cell r="A244">
            <v>131041</v>
          </cell>
          <cell r="B244" t="str">
            <v>Tabaglio LUCA</v>
          </cell>
          <cell r="C244">
            <v>2057</v>
          </cell>
          <cell r="D244" t="str">
            <v>K3 CREMONA</v>
          </cell>
          <cell r="E244" t="str">
            <v>2025</v>
          </cell>
          <cell r="F244" t="str">
            <v>DNF</v>
          </cell>
          <cell r="G244">
            <v>2</v>
          </cell>
        </row>
        <row r="245">
          <cell r="A245">
            <v>126428</v>
          </cell>
          <cell r="B245" t="str">
            <v>Mongini ENRICO</v>
          </cell>
          <cell r="C245">
            <v>2186</v>
          </cell>
          <cell r="D245" t="str">
            <v>ASD ZEROTRIUNO TRIATHLON TEAM COMO</v>
          </cell>
          <cell r="E245" t="str">
            <v>2025</v>
          </cell>
          <cell r="F245" t="str">
            <v>DNF</v>
          </cell>
          <cell r="G245">
            <v>2</v>
          </cell>
        </row>
        <row r="246">
          <cell r="A246">
            <v>93587</v>
          </cell>
          <cell r="B246" t="str">
            <v>Gerbi CHRISTIAN</v>
          </cell>
          <cell r="C246">
            <v>2310</v>
          </cell>
          <cell r="D246" t="str">
            <v>UNA TRIATHLON TEAM</v>
          </cell>
          <cell r="E246" t="str">
            <v>2025</v>
          </cell>
          <cell r="F246" t="str">
            <v>DNF</v>
          </cell>
          <cell r="G246">
            <v>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"/>
    </sheetNames>
    <sheetDataSet>
      <sheetData sheetId="0">
        <row r="37">
          <cell r="A37">
            <v>119722</v>
          </cell>
          <cell r="B37" t="str">
            <v>MARSETTI MARTINA</v>
          </cell>
          <cell r="C37">
            <v>2612</v>
          </cell>
          <cell r="D37" t="str">
            <v>A.S.D. FENIKS TEAM</v>
          </cell>
          <cell r="E37" t="str">
            <v>ES-F</v>
          </cell>
          <cell r="F37" t="str">
            <v>F</v>
          </cell>
          <cell r="G37" t="str">
            <v>00:09:25</v>
          </cell>
          <cell r="H37">
            <v>100</v>
          </cell>
        </row>
        <row r="38">
          <cell r="A38">
            <v>119868</v>
          </cell>
          <cell r="B38" t="str">
            <v>BRANDINALI ELEONORA</v>
          </cell>
          <cell r="C38">
            <v>1180</v>
          </cell>
          <cell r="D38" t="str">
            <v>CUS PRO PATRIA MILANO TRIATHLON ASD</v>
          </cell>
          <cell r="E38" t="str">
            <v>ES-F</v>
          </cell>
          <cell r="F38" t="str">
            <v>F</v>
          </cell>
          <cell r="G38" t="str">
            <v>00:09:39</v>
          </cell>
          <cell r="H38">
            <v>90</v>
          </cell>
        </row>
        <row r="39">
          <cell r="A39">
            <v>120193</v>
          </cell>
          <cell r="B39" t="str">
            <v>NEGRETTI ALLEGRA</v>
          </cell>
          <cell r="C39">
            <v>1180</v>
          </cell>
          <cell r="D39" t="str">
            <v>CUS PRO PATRIA MILANO TRIATHLON ASD</v>
          </cell>
          <cell r="E39" t="str">
            <v>ES-F</v>
          </cell>
          <cell r="F39" t="str">
            <v>F</v>
          </cell>
          <cell r="G39" t="str">
            <v>00:09:39</v>
          </cell>
          <cell r="H39">
            <v>80</v>
          </cell>
        </row>
        <row r="40">
          <cell r="A40">
            <v>130990</v>
          </cell>
          <cell r="B40" t="str">
            <v>MARCATO VITTORIA</v>
          </cell>
          <cell r="C40">
            <v>2057</v>
          </cell>
          <cell r="D40" t="str">
            <v>K3 Società Sportiva  Dilettantistica a R.L.</v>
          </cell>
          <cell r="E40" t="str">
            <v>ES-F</v>
          </cell>
          <cell r="F40" t="str">
            <v>F</v>
          </cell>
          <cell r="G40" t="str">
            <v>00:09:49</v>
          </cell>
          <cell r="H40">
            <v>60</v>
          </cell>
        </row>
        <row r="41">
          <cell r="A41">
            <v>116519</v>
          </cell>
          <cell r="B41" t="str">
            <v>LAURIA LUDOVICA</v>
          </cell>
          <cell r="C41">
            <v>10</v>
          </cell>
          <cell r="D41" t="str">
            <v>POL. TEAM BRIANZA A.S. DILETTANTISTICA</v>
          </cell>
          <cell r="E41" t="str">
            <v>ES-F</v>
          </cell>
          <cell r="F41" t="str">
            <v>F</v>
          </cell>
          <cell r="G41" t="str">
            <v>00:09:50</v>
          </cell>
          <cell r="H41">
            <v>50</v>
          </cell>
        </row>
        <row r="42">
          <cell r="A42">
            <v>127596</v>
          </cell>
          <cell r="B42" t="str">
            <v>BOVIO AURORA</v>
          </cell>
          <cell r="C42">
            <v>1172</v>
          </cell>
          <cell r="D42" t="str">
            <v>RHO TRIATHLON CLUB SOCIETA' SPORTIVA DILETTANTISTICA</v>
          </cell>
          <cell r="E42" t="str">
            <v>ES-F</v>
          </cell>
          <cell r="F42" t="str">
            <v>F</v>
          </cell>
          <cell r="G42" t="str">
            <v>00:09:53</v>
          </cell>
          <cell r="H42">
            <v>40</v>
          </cell>
        </row>
        <row r="43">
          <cell r="A43">
            <v>116361</v>
          </cell>
          <cell r="B43" t="str">
            <v>BONETTI REBECCA</v>
          </cell>
          <cell r="C43">
            <v>2144</v>
          </cell>
          <cell r="D43" t="str">
            <v>NP VAREDO Società Sportiva Dilettantistica a r.L.</v>
          </cell>
          <cell r="E43" t="str">
            <v>ES-F</v>
          </cell>
          <cell r="F43" t="str">
            <v>F</v>
          </cell>
          <cell r="G43" t="str">
            <v>00:10:01</v>
          </cell>
          <cell r="H43">
            <v>30</v>
          </cell>
        </row>
        <row r="44">
          <cell r="A44">
            <v>131529</v>
          </cell>
          <cell r="B44" t="str">
            <v>JOVENITTI LISA</v>
          </cell>
          <cell r="C44">
            <v>2144</v>
          </cell>
          <cell r="D44" t="str">
            <v>NP VAREDO Società Sportiva Dilettantistica a r.L.</v>
          </cell>
          <cell r="E44" t="str">
            <v>ES-F</v>
          </cell>
          <cell r="F44" t="str">
            <v>F</v>
          </cell>
          <cell r="G44" t="str">
            <v>00:10:14</v>
          </cell>
          <cell r="H44">
            <v>20</v>
          </cell>
        </row>
        <row r="45">
          <cell r="A45">
            <v>127359</v>
          </cell>
          <cell r="B45" t="str">
            <v>MARI CAROLINA</v>
          </cell>
          <cell r="C45">
            <v>1180</v>
          </cell>
          <cell r="D45" t="str">
            <v>CUS PRO PATRIA MILANO TRIATHLON ASD</v>
          </cell>
          <cell r="E45" t="str">
            <v>ES-F</v>
          </cell>
          <cell r="F45" t="str">
            <v>F</v>
          </cell>
          <cell r="G45" t="str">
            <v>00:10:17</v>
          </cell>
          <cell r="H45">
            <v>15</v>
          </cell>
        </row>
        <row r="46">
          <cell r="A46">
            <v>131536</v>
          </cell>
          <cell r="B46" t="str">
            <v>SOGNE MATILDE</v>
          </cell>
          <cell r="C46">
            <v>2144</v>
          </cell>
          <cell r="D46" t="str">
            <v>NP VAREDO Società Sportiva Dilettantistica a r.L.</v>
          </cell>
          <cell r="E46" t="str">
            <v>ES-F</v>
          </cell>
          <cell r="F46" t="str">
            <v>F</v>
          </cell>
          <cell r="G46" t="str">
            <v>00:10:26</v>
          </cell>
          <cell r="H46">
            <v>12</v>
          </cell>
        </row>
        <row r="47">
          <cell r="A47">
            <v>127217</v>
          </cell>
          <cell r="B47" t="str">
            <v>BESANA BIANCA RAFFAELLA</v>
          </cell>
          <cell r="C47">
            <v>2612</v>
          </cell>
          <cell r="D47" t="str">
            <v>A.S.D. FENIKS TEAM</v>
          </cell>
          <cell r="E47" t="str">
            <v>ES-F</v>
          </cell>
          <cell r="F47" t="str">
            <v>F</v>
          </cell>
          <cell r="G47" t="str">
            <v>00:10:52</v>
          </cell>
          <cell r="H47">
            <v>9</v>
          </cell>
        </row>
        <row r="48">
          <cell r="A48">
            <v>130528</v>
          </cell>
          <cell r="B48" t="str">
            <v>BRESSAN CHIARA</v>
          </cell>
          <cell r="C48">
            <v>1773</v>
          </cell>
          <cell r="D48" t="str">
            <v>OXYGEN TRIATHLON ASSOCIAZIONE SPORTIVA DILETTANTISTICA</v>
          </cell>
          <cell r="E48" t="str">
            <v>ES-F</v>
          </cell>
          <cell r="F48" t="str">
            <v>F</v>
          </cell>
          <cell r="G48" t="str">
            <v>00:10:53</v>
          </cell>
          <cell r="H48">
            <v>8</v>
          </cell>
        </row>
        <row r="49">
          <cell r="A49">
            <v>134518</v>
          </cell>
          <cell r="B49" t="str">
            <v>GHITTI LUDOVICA</v>
          </cell>
          <cell r="C49">
            <v>2612</v>
          </cell>
          <cell r="D49" t="str">
            <v>A.S.D. FENIKS TEAM</v>
          </cell>
          <cell r="E49" t="str">
            <v>ES-F</v>
          </cell>
          <cell r="F49" t="str">
            <v>F</v>
          </cell>
          <cell r="G49" t="str">
            <v>00:10:53</v>
          </cell>
          <cell r="H49">
            <v>7</v>
          </cell>
        </row>
        <row r="50">
          <cell r="A50">
            <v>136493</v>
          </cell>
          <cell r="B50" t="str">
            <v>PEDON MARGHERITA</v>
          </cell>
          <cell r="C50">
            <v>1773</v>
          </cell>
          <cell r="D50" t="str">
            <v>OXYGEN TRIATHLON ASSOCIAZIONE SPORTIVA DILETTANTISTICA</v>
          </cell>
          <cell r="E50" t="str">
            <v>ES-F</v>
          </cell>
          <cell r="F50" t="str">
            <v>F</v>
          </cell>
          <cell r="G50" t="str">
            <v>00:11:15</v>
          </cell>
          <cell r="H50">
            <v>6</v>
          </cell>
        </row>
        <row r="51">
          <cell r="A51">
            <v>137225</v>
          </cell>
          <cell r="B51" t="str">
            <v>ROJAS RODAS JENCELL BRIGITTE</v>
          </cell>
          <cell r="C51">
            <v>2057</v>
          </cell>
          <cell r="D51" t="str">
            <v>K3 Società Sportiva  Dilettantistica a R.L.</v>
          </cell>
          <cell r="E51" t="str">
            <v>ES-F</v>
          </cell>
          <cell r="F51" t="str">
            <v>F</v>
          </cell>
          <cell r="G51" t="str">
            <v>00:11:17</v>
          </cell>
          <cell r="H51">
            <v>5</v>
          </cell>
        </row>
        <row r="52">
          <cell r="A52">
            <v>134504</v>
          </cell>
          <cell r="B52" t="str">
            <v>SERINI DIANA</v>
          </cell>
          <cell r="C52">
            <v>1180</v>
          </cell>
          <cell r="D52" t="str">
            <v>CUS PRO PATRIA MILANO TRIATHLON ASD</v>
          </cell>
          <cell r="E52" t="str">
            <v>ES-F</v>
          </cell>
          <cell r="F52" t="str">
            <v>F</v>
          </cell>
          <cell r="G52" t="str">
            <v>00:11:21</v>
          </cell>
          <cell r="H52">
            <v>5</v>
          </cell>
        </row>
        <row r="53">
          <cell r="A53">
            <v>137212</v>
          </cell>
          <cell r="B53" t="str">
            <v>BASILE PEREA GIULIA ELISABETH</v>
          </cell>
          <cell r="C53">
            <v>2658</v>
          </cell>
          <cell r="D53" t="str">
            <v>WHITEWOLVES  TEAM ASD</v>
          </cell>
          <cell r="E53" t="str">
            <v>ES-F</v>
          </cell>
          <cell r="F53" t="str">
            <v>F</v>
          </cell>
          <cell r="G53" t="str">
            <v>00:11:51</v>
          </cell>
          <cell r="H53">
            <v>5</v>
          </cell>
        </row>
        <row r="54">
          <cell r="A54">
            <v>139528</v>
          </cell>
          <cell r="B54" t="str">
            <v>CATTANEO SARA</v>
          </cell>
          <cell r="C54">
            <v>1180</v>
          </cell>
          <cell r="D54" t="str">
            <v>CUS PRO PATRIA MILANO TRIATHLON ASD</v>
          </cell>
          <cell r="E54" t="str">
            <v>ES-F</v>
          </cell>
          <cell r="F54" t="str">
            <v>F</v>
          </cell>
          <cell r="G54" t="str">
            <v>00:11:51</v>
          </cell>
          <cell r="H54">
            <v>5</v>
          </cell>
        </row>
        <row r="55">
          <cell r="A55">
            <v>125649</v>
          </cell>
          <cell r="B55" t="str">
            <v>RICCA SOFIA</v>
          </cell>
          <cell r="C55">
            <v>1180</v>
          </cell>
          <cell r="D55" t="str">
            <v>CUS PRO PATRIA MILANO TRIATHLON ASD</v>
          </cell>
          <cell r="E55" t="str">
            <v>ES-F</v>
          </cell>
          <cell r="F55" t="str">
            <v>F</v>
          </cell>
          <cell r="G55" t="str">
            <v>00:12:07</v>
          </cell>
          <cell r="H55">
            <v>5</v>
          </cell>
        </row>
        <row r="56">
          <cell r="A56">
            <v>136337</v>
          </cell>
          <cell r="B56" t="str">
            <v>TORRIANI CARLOTTA</v>
          </cell>
          <cell r="C56">
            <v>1773</v>
          </cell>
          <cell r="D56" t="str">
            <v>OXYGEN TRIATHLON ASSOCIAZIONE SPORTIVA DILETTANTISTICA</v>
          </cell>
          <cell r="E56" t="str">
            <v>ES-F</v>
          </cell>
          <cell r="F56" t="str">
            <v>F</v>
          </cell>
          <cell r="G56" t="str">
            <v>00:12:09</v>
          </cell>
          <cell r="H56">
            <v>5</v>
          </cell>
        </row>
        <row r="76">
          <cell r="A76">
            <v>118406</v>
          </cell>
          <cell r="B76" t="str">
            <v>NEGRATO BEATRICE</v>
          </cell>
          <cell r="C76">
            <v>2144</v>
          </cell>
          <cell r="D76" t="str">
            <v>NP VAREDO Società Sportiva Dilettantistica a r.L.</v>
          </cell>
          <cell r="E76" t="str">
            <v>RA-F</v>
          </cell>
          <cell r="F76" t="str">
            <v>F</v>
          </cell>
          <cell r="G76" t="str">
            <v>00:14:29</v>
          </cell>
          <cell r="H76">
            <v>100</v>
          </cell>
        </row>
        <row r="77">
          <cell r="A77">
            <v>116267</v>
          </cell>
          <cell r="B77" t="str">
            <v>NORRITO FEDERICA</v>
          </cell>
          <cell r="C77">
            <v>2144</v>
          </cell>
          <cell r="D77" t="str">
            <v>NP VAREDO Società Sportiva Dilettantistica a r.L.</v>
          </cell>
          <cell r="E77" t="str">
            <v>RA-F</v>
          </cell>
          <cell r="F77" t="str">
            <v>F</v>
          </cell>
          <cell r="G77" t="str">
            <v>00:14:45</v>
          </cell>
          <cell r="H77">
            <v>90</v>
          </cell>
        </row>
        <row r="78">
          <cell r="A78">
            <v>134452</v>
          </cell>
          <cell r="B78" t="str">
            <v>FIORITO SALA SOFIA</v>
          </cell>
          <cell r="C78">
            <v>2612</v>
          </cell>
          <cell r="D78" t="str">
            <v>A.S.D. FENIKS TEAM</v>
          </cell>
          <cell r="E78" t="str">
            <v>RA-F</v>
          </cell>
          <cell r="F78" t="str">
            <v>F</v>
          </cell>
          <cell r="G78" t="str">
            <v>00:15:02</v>
          </cell>
          <cell r="H78">
            <v>80</v>
          </cell>
        </row>
        <row r="79">
          <cell r="A79">
            <v>120861</v>
          </cell>
          <cell r="B79" t="str">
            <v>DELL'AQUILA ALICE</v>
          </cell>
          <cell r="C79">
            <v>2144</v>
          </cell>
          <cell r="D79" t="str">
            <v>NP VAREDO Società Sportiva Dilettantistica a r.L.</v>
          </cell>
          <cell r="E79" t="str">
            <v>RA-F</v>
          </cell>
          <cell r="F79" t="str">
            <v>F</v>
          </cell>
          <cell r="G79" t="str">
            <v>00:15:06</v>
          </cell>
          <cell r="H79">
            <v>60</v>
          </cell>
        </row>
        <row r="80">
          <cell r="A80">
            <v>115684</v>
          </cell>
          <cell r="B80" t="str">
            <v>MAURI PETRA MARIA</v>
          </cell>
          <cell r="C80">
            <v>2144</v>
          </cell>
          <cell r="D80" t="str">
            <v>NP VAREDO Società Sportiva Dilettantistica a r.L.</v>
          </cell>
          <cell r="E80" t="str">
            <v>RA-F</v>
          </cell>
          <cell r="F80" t="str">
            <v>F</v>
          </cell>
          <cell r="G80" t="str">
            <v>00:15:15</v>
          </cell>
          <cell r="H80">
            <v>50</v>
          </cell>
        </row>
        <row r="81">
          <cell r="A81">
            <v>119685</v>
          </cell>
          <cell r="B81" t="str">
            <v>PATRIARCA VITTORIA</v>
          </cell>
          <cell r="C81">
            <v>2186</v>
          </cell>
          <cell r="D81" t="str">
            <v>ZEROTRIUNO TRIATHLON TEAM COMO A.S. DILETTANTISTICA</v>
          </cell>
          <cell r="E81" t="str">
            <v>RA-F</v>
          </cell>
          <cell r="F81" t="str">
            <v>F</v>
          </cell>
          <cell r="G81" t="str">
            <v>00:15:43</v>
          </cell>
          <cell r="H81">
            <v>40</v>
          </cell>
        </row>
        <row r="82">
          <cell r="A82">
            <v>108462</v>
          </cell>
          <cell r="B82" t="str">
            <v>LUINETTI AGNESE</v>
          </cell>
          <cell r="C82">
            <v>1213</v>
          </cell>
          <cell r="D82" t="str">
            <v>POLISPORTIVA DILETTANTISTICA FRIESIAN TEAM</v>
          </cell>
          <cell r="E82" t="str">
            <v>RA-F</v>
          </cell>
          <cell r="F82" t="str">
            <v>F</v>
          </cell>
          <cell r="G82" t="str">
            <v>00:15:46</v>
          </cell>
          <cell r="H82">
            <v>30</v>
          </cell>
        </row>
        <row r="83">
          <cell r="A83">
            <v>120863</v>
          </cell>
          <cell r="B83" t="str">
            <v>PRIVITERA ALESSIA</v>
          </cell>
          <cell r="C83">
            <v>1172</v>
          </cell>
          <cell r="D83" t="str">
            <v>RHO TRIATHLON CLUB SOCIETA' SPORTIVA DILETTANTISTICA</v>
          </cell>
          <cell r="E83" t="str">
            <v>RA-F</v>
          </cell>
          <cell r="F83" t="str">
            <v>F</v>
          </cell>
          <cell r="G83" t="str">
            <v>00:15:47</v>
          </cell>
          <cell r="H83">
            <v>20</v>
          </cell>
        </row>
        <row r="84">
          <cell r="A84">
            <v>113477</v>
          </cell>
          <cell r="B84" t="str">
            <v>VINCI ARIANNA</v>
          </cell>
          <cell r="C84">
            <v>2144</v>
          </cell>
          <cell r="D84" t="str">
            <v>NP VAREDO Società Sportiva Dilettantistica a r.L.</v>
          </cell>
          <cell r="E84" t="str">
            <v>RA-F</v>
          </cell>
          <cell r="F84" t="str">
            <v>F</v>
          </cell>
          <cell r="G84" t="str">
            <v>00:15:51</v>
          </cell>
          <cell r="H84">
            <v>15</v>
          </cell>
        </row>
        <row r="85">
          <cell r="A85">
            <v>123679</v>
          </cell>
          <cell r="B85" t="str">
            <v>CAPPA SERENA</v>
          </cell>
          <cell r="C85">
            <v>2072</v>
          </cell>
          <cell r="D85" t="str">
            <v>SOCIETA' CANOTTIERI GARDA SALO' Associazione Sportiva Dilettantistica</v>
          </cell>
          <cell r="E85" t="str">
            <v>RA-F</v>
          </cell>
          <cell r="F85" t="str">
            <v>F</v>
          </cell>
          <cell r="G85" t="str">
            <v>00:15:56</v>
          </cell>
          <cell r="H85">
            <v>12</v>
          </cell>
        </row>
        <row r="86">
          <cell r="A86">
            <v>117463</v>
          </cell>
          <cell r="B86" t="str">
            <v>POLITI ISABELLA MARIA</v>
          </cell>
          <cell r="C86">
            <v>2057</v>
          </cell>
          <cell r="D86" t="str">
            <v>K3 Società Sportiva  Dilettantistica a R.L.</v>
          </cell>
          <cell r="E86" t="str">
            <v>RA-F</v>
          </cell>
          <cell r="F86" t="str">
            <v>F</v>
          </cell>
          <cell r="G86" t="str">
            <v>00:17:23</v>
          </cell>
          <cell r="H86">
            <v>9</v>
          </cell>
        </row>
        <row r="87">
          <cell r="A87">
            <v>127255</v>
          </cell>
          <cell r="B87" t="str">
            <v>MENGHI MARTA VIRGINIA</v>
          </cell>
          <cell r="C87">
            <v>1180</v>
          </cell>
          <cell r="D87" t="str">
            <v>CUS PRO PATRIA MILANO TRIATHLON ASD</v>
          </cell>
          <cell r="E87" t="str">
            <v>RA-F</v>
          </cell>
          <cell r="F87" t="str">
            <v>F</v>
          </cell>
          <cell r="G87" t="str">
            <v>00:17:39</v>
          </cell>
          <cell r="H87">
            <v>8</v>
          </cell>
        </row>
        <row r="88">
          <cell r="A88">
            <v>139601</v>
          </cell>
          <cell r="B88" t="str">
            <v>ZEDDA AURORA</v>
          </cell>
          <cell r="C88">
            <v>2612</v>
          </cell>
          <cell r="D88" t="str">
            <v>A.S.D. FENIKS TEAM</v>
          </cell>
          <cell r="E88" t="str">
            <v>RA-F</v>
          </cell>
          <cell r="F88" t="str">
            <v>F</v>
          </cell>
          <cell r="G88" t="str">
            <v>00:18:07</v>
          </cell>
          <cell r="H88">
            <v>7</v>
          </cell>
        </row>
        <row r="89">
          <cell r="A89">
            <v>128713</v>
          </cell>
          <cell r="B89" t="str">
            <v>PERITI ANNA</v>
          </cell>
          <cell r="C89">
            <v>2186</v>
          </cell>
          <cell r="D89" t="str">
            <v>ZEROTRIUNO TRIATHLON TEAM COMO A.S. DILETTANTISTICA</v>
          </cell>
          <cell r="E89" t="str">
            <v>RA-F</v>
          </cell>
          <cell r="F89" t="str">
            <v>F</v>
          </cell>
          <cell r="G89" t="str">
            <v>00:18:15</v>
          </cell>
          <cell r="H89">
            <v>6</v>
          </cell>
        </row>
        <row r="90">
          <cell r="A90">
            <v>139589</v>
          </cell>
          <cell r="B90" t="str">
            <v>SADIK ZINEB</v>
          </cell>
          <cell r="C90">
            <v>2521</v>
          </cell>
          <cell r="D90" t="str">
            <v>Associazione Sportiva Dilettantistica INVICTUS TEAM</v>
          </cell>
          <cell r="E90" t="str">
            <v>RA-F</v>
          </cell>
          <cell r="F90" t="str">
            <v>F</v>
          </cell>
          <cell r="G90" t="str">
            <v>00:18:31</v>
          </cell>
          <cell r="H90">
            <v>5</v>
          </cell>
        </row>
        <row r="91">
          <cell r="A91">
            <v>126932</v>
          </cell>
          <cell r="B91" t="str">
            <v>RODA ALICE</v>
          </cell>
          <cell r="C91">
            <v>1180</v>
          </cell>
          <cell r="D91" t="str">
            <v>CUS PRO PATRIA MILANO TRIATHLON ASD</v>
          </cell>
          <cell r="E91" t="str">
            <v>RA-F</v>
          </cell>
          <cell r="F91" t="str">
            <v>F</v>
          </cell>
          <cell r="G91" t="str">
            <v>00:18:36</v>
          </cell>
          <cell r="H91">
            <v>5</v>
          </cell>
        </row>
        <row r="92">
          <cell r="A92">
            <v>140460</v>
          </cell>
          <cell r="B92" t="str">
            <v>RECALDINI GIORGIA</v>
          </cell>
          <cell r="C92">
            <v>2072</v>
          </cell>
          <cell r="D92" t="str">
            <v>SOCIETA' CANOTTIERI GARDA SALO' Associazione Sportiva Dilettantistica</v>
          </cell>
          <cell r="E92" t="str">
            <v>RA-F</v>
          </cell>
          <cell r="F92" t="str">
            <v>F</v>
          </cell>
          <cell r="G92" t="str">
            <v>00:18:42</v>
          </cell>
          <cell r="H92">
            <v>5</v>
          </cell>
        </row>
        <row r="93">
          <cell r="A93">
            <v>124112</v>
          </cell>
          <cell r="B93" t="str">
            <v>URBANI ALICE</v>
          </cell>
          <cell r="C93">
            <v>1180</v>
          </cell>
          <cell r="D93" t="str">
            <v>CUS PRO PATRIA MILANO TRIATHLON ASD</v>
          </cell>
          <cell r="E93" t="str">
            <v>RA-F</v>
          </cell>
          <cell r="F93" t="str">
            <v>F</v>
          </cell>
          <cell r="G93" t="str">
            <v>00:18:44</v>
          </cell>
          <cell r="H93">
            <v>5</v>
          </cell>
        </row>
        <row r="94">
          <cell r="A94">
            <v>140458</v>
          </cell>
          <cell r="B94" t="str">
            <v>BERICCHIA NAOMI</v>
          </cell>
          <cell r="C94">
            <v>2072</v>
          </cell>
          <cell r="D94" t="str">
            <v>SOCIETA' CANOTTIERI GARDA SALO' Associazione Sportiva Dilettantistica</v>
          </cell>
          <cell r="E94" t="str">
            <v>RA-F</v>
          </cell>
          <cell r="F94" t="str">
            <v>F</v>
          </cell>
          <cell r="G94" t="str">
            <v>00:18:51</v>
          </cell>
          <cell r="H94">
            <v>5</v>
          </cell>
        </row>
        <row r="95">
          <cell r="A95">
            <v>127790</v>
          </cell>
          <cell r="B95" t="str">
            <v>SOMMI CLEO</v>
          </cell>
          <cell r="C95">
            <v>2057</v>
          </cell>
          <cell r="D95" t="str">
            <v>K3 Società Sportiva  Dilettantistica a R.L.</v>
          </cell>
          <cell r="E95" t="str">
            <v>RA-F</v>
          </cell>
          <cell r="F95" t="str">
            <v>F</v>
          </cell>
          <cell r="G95" t="str">
            <v>00:19:45</v>
          </cell>
          <cell r="H95">
            <v>5</v>
          </cell>
        </row>
        <row r="96">
          <cell r="A96">
            <v>116700</v>
          </cell>
          <cell r="B96" t="str">
            <v>MAFFIONE SERENA</v>
          </cell>
          <cell r="C96">
            <v>2027</v>
          </cell>
          <cell r="D96" t="str">
            <v>SKY LINE NUOTO S.S.DILETTANTISTICA A R.L.</v>
          </cell>
          <cell r="E96" t="str">
            <v>RA-F</v>
          </cell>
          <cell r="F96" t="str">
            <v>F</v>
          </cell>
          <cell r="G96" t="str">
            <v>00:21:04</v>
          </cell>
          <cell r="H96">
            <v>5</v>
          </cell>
        </row>
        <row r="97">
          <cell r="A97">
            <v>134949</v>
          </cell>
          <cell r="B97" t="str">
            <v>RIZZUTI CLOE SOLE</v>
          </cell>
          <cell r="C97">
            <v>2310</v>
          </cell>
          <cell r="D97" t="str">
            <v>UNA TRIATHLON TEAM  A.S. DILETTANTISTICA</v>
          </cell>
          <cell r="E97" t="str">
            <v>RA-F</v>
          </cell>
          <cell r="F97" t="str">
            <v>F</v>
          </cell>
          <cell r="G97" t="str">
            <v>00:21:09</v>
          </cell>
          <cell r="H97">
            <v>5</v>
          </cell>
        </row>
        <row r="98">
          <cell r="A98">
            <v>139130</v>
          </cell>
          <cell r="B98" t="str">
            <v>RADES MIRUNA GABRIELA</v>
          </cell>
          <cell r="C98">
            <v>2057</v>
          </cell>
          <cell r="D98" t="str">
            <v>K3 Società Sportiva  Dilettantistica a R.L.</v>
          </cell>
          <cell r="E98" t="str">
            <v>RA-F</v>
          </cell>
          <cell r="F98" t="str">
            <v>F</v>
          </cell>
          <cell r="G98" t="str">
            <v>00:23:42</v>
          </cell>
          <cell r="H98">
            <v>5</v>
          </cell>
        </row>
        <row r="99">
          <cell r="A99">
            <v>127623</v>
          </cell>
          <cell r="B99" t="str">
            <v>ALGHISI MARCO</v>
          </cell>
          <cell r="C99">
            <v>2072</v>
          </cell>
          <cell r="D99" t="str">
            <v>SOCIETA' CANOTTIERI GARDA SALO' Associazione Sportiva Dilettantistica</v>
          </cell>
          <cell r="E99" t="str">
            <v>RA-M</v>
          </cell>
          <cell r="F99" t="str">
            <v>M</v>
          </cell>
          <cell r="G99" t="str">
            <v>00:14:40</v>
          </cell>
          <cell r="H99">
            <v>100</v>
          </cell>
        </row>
        <row r="100">
          <cell r="A100">
            <v>109544</v>
          </cell>
          <cell r="B100" t="str">
            <v>RICCA JACOPO</v>
          </cell>
          <cell r="C100">
            <v>1180</v>
          </cell>
          <cell r="D100" t="str">
            <v>CUS PRO PATRIA MILANO TRIATHLON ASD</v>
          </cell>
          <cell r="E100" t="str">
            <v>RA-M</v>
          </cell>
          <cell r="F100" t="str">
            <v>M</v>
          </cell>
          <cell r="G100" t="str">
            <v>00:14:46</v>
          </cell>
          <cell r="H100">
            <v>90</v>
          </cell>
        </row>
        <row r="101">
          <cell r="A101">
            <v>115789</v>
          </cell>
          <cell r="B101" t="str">
            <v>MASETTA MILONE ANDREA</v>
          </cell>
          <cell r="C101">
            <v>2144</v>
          </cell>
          <cell r="D101" t="str">
            <v>NP VAREDO Società Sportiva Dilettantistica a r.L.</v>
          </cell>
          <cell r="E101" t="str">
            <v>RA-M</v>
          </cell>
          <cell r="F101" t="str">
            <v>M</v>
          </cell>
          <cell r="G101" t="str">
            <v>00:14:48</v>
          </cell>
          <cell r="H101">
            <v>80</v>
          </cell>
        </row>
        <row r="102">
          <cell r="A102">
            <v>140675</v>
          </cell>
          <cell r="B102" t="str">
            <v>BONACINA FILIPPO</v>
          </cell>
          <cell r="C102">
            <v>2186</v>
          </cell>
          <cell r="D102" t="str">
            <v>ZEROTRIUNO TRIATHLON TEAM COMO A.S. DILETTANTISTICA</v>
          </cell>
          <cell r="E102" t="str">
            <v>RA-M</v>
          </cell>
          <cell r="F102" t="str">
            <v>M</v>
          </cell>
          <cell r="G102" t="str">
            <v>00:14:48</v>
          </cell>
          <cell r="H102">
            <v>60</v>
          </cell>
        </row>
        <row r="103">
          <cell r="A103">
            <v>129453</v>
          </cell>
          <cell r="B103" t="str">
            <v>ARMELI IAPICHINO NICO</v>
          </cell>
          <cell r="C103">
            <v>2612</v>
          </cell>
          <cell r="D103" t="str">
            <v>A.S.D. FENIKS TEAM</v>
          </cell>
          <cell r="E103" t="str">
            <v>RA-M</v>
          </cell>
          <cell r="F103" t="str">
            <v>M</v>
          </cell>
          <cell r="G103" t="str">
            <v>00:15:06</v>
          </cell>
          <cell r="H103">
            <v>50</v>
          </cell>
        </row>
        <row r="104">
          <cell r="A104">
            <v>128331</v>
          </cell>
          <cell r="B104" t="str">
            <v>NASUELLI GIACOMO</v>
          </cell>
          <cell r="C104">
            <v>1773</v>
          </cell>
          <cell r="D104" t="str">
            <v>OXYGEN TRIATHLON ASSOCIAZIONE SPORTIVA DILETTANTISTICA</v>
          </cell>
          <cell r="E104" t="str">
            <v>RA-M</v>
          </cell>
          <cell r="F104" t="str">
            <v>M</v>
          </cell>
          <cell r="G104" t="str">
            <v>00:15:06</v>
          </cell>
          <cell r="H104">
            <v>40</v>
          </cell>
        </row>
        <row r="105">
          <cell r="A105">
            <v>115921</v>
          </cell>
          <cell r="B105" t="str">
            <v>RUGGIERI GIUSEPPE</v>
          </cell>
          <cell r="C105">
            <v>2144</v>
          </cell>
          <cell r="D105" t="str">
            <v>NP VAREDO Società Sportiva Dilettantistica a r.L.</v>
          </cell>
          <cell r="E105" t="str">
            <v>RA-M</v>
          </cell>
          <cell r="F105" t="str">
            <v>M</v>
          </cell>
          <cell r="G105" t="str">
            <v>00:15:30</v>
          </cell>
          <cell r="H105">
            <v>30</v>
          </cell>
        </row>
        <row r="106">
          <cell r="A106">
            <v>123672</v>
          </cell>
          <cell r="B106" t="str">
            <v>BOTTACIN DIEGO</v>
          </cell>
          <cell r="C106">
            <v>2144</v>
          </cell>
          <cell r="D106" t="str">
            <v>NP VAREDO Società Sportiva Dilettantistica a r.L.</v>
          </cell>
          <cell r="E106" t="str">
            <v>RA-M</v>
          </cell>
          <cell r="F106" t="str">
            <v>M</v>
          </cell>
          <cell r="G106" t="str">
            <v>00:15:33</v>
          </cell>
          <cell r="H106">
            <v>20</v>
          </cell>
        </row>
        <row r="107">
          <cell r="A107">
            <v>113445</v>
          </cell>
          <cell r="B107" t="str">
            <v>BRANDINALI FEDERICO SIMONE</v>
          </cell>
          <cell r="C107">
            <v>1180</v>
          </cell>
          <cell r="D107" t="str">
            <v>CUS PRO PATRIA MILANO TRIATHLON ASD</v>
          </cell>
          <cell r="E107" t="str">
            <v>RA-M</v>
          </cell>
          <cell r="F107" t="str">
            <v>M</v>
          </cell>
          <cell r="G107" t="str">
            <v>00:15:41</v>
          </cell>
          <cell r="H107">
            <v>15</v>
          </cell>
        </row>
        <row r="108">
          <cell r="A108">
            <v>115920</v>
          </cell>
          <cell r="B108" t="str">
            <v>LA FRANCA LEONARDO</v>
          </cell>
          <cell r="C108">
            <v>2144</v>
          </cell>
          <cell r="D108" t="str">
            <v>NP VAREDO Società Sportiva Dilettantistica a r.L.</v>
          </cell>
          <cell r="E108" t="str">
            <v>RA-M</v>
          </cell>
          <cell r="F108" t="str">
            <v>M</v>
          </cell>
          <cell r="G108" t="str">
            <v>00:16:00</v>
          </cell>
          <cell r="H108">
            <v>9</v>
          </cell>
        </row>
        <row r="109">
          <cell r="A109">
            <v>120238</v>
          </cell>
          <cell r="B109" t="str">
            <v>NEMBRO MATTEO</v>
          </cell>
          <cell r="C109">
            <v>2658</v>
          </cell>
          <cell r="D109" t="str">
            <v>WHITEWOLVES  TEAM ASD</v>
          </cell>
          <cell r="E109" t="str">
            <v>RA-M</v>
          </cell>
          <cell r="F109" t="str">
            <v>M</v>
          </cell>
          <cell r="G109" t="str">
            <v>00:16:02</v>
          </cell>
          <cell r="H109">
            <v>8</v>
          </cell>
        </row>
        <row r="110">
          <cell r="A110">
            <v>114494</v>
          </cell>
          <cell r="B110" t="str">
            <v>DI CEGLIE NICCOLO'</v>
          </cell>
          <cell r="C110">
            <v>2144</v>
          </cell>
          <cell r="D110" t="str">
            <v>NP VAREDO Società Sportiva Dilettantistica a r.L.</v>
          </cell>
          <cell r="E110" t="str">
            <v>RA-M</v>
          </cell>
          <cell r="F110" t="str">
            <v>M</v>
          </cell>
          <cell r="G110" t="str">
            <v>00:16:03</v>
          </cell>
          <cell r="H110">
            <v>7</v>
          </cell>
        </row>
        <row r="111">
          <cell r="A111">
            <v>135703</v>
          </cell>
          <cell r="B111" t="str">
            <v>PREANI ALESSANDRO</v>
          </cell>
          <cell r="C111">
            <v>2072</v>
          </cell>
          <cell r="D111" t="str">
            <v>SOCIETA' CANOTTIERI GARDA SALO' Associazione Sportiva Dilettantistica</v>
          </cell>
          <cell r="E111" t="str">
            <v>RA-M</v>
          </cell>
          <cell r="F111" t="str">
            <v>M</v>
          </cell>
          <cell r="G111" t="str">
            <v>00:16:24</v>
          </cell>
          <cell r="H111">
            <v>6</v>
          </cell>
        </row>
        <row r="112">
          <cell r="A112">
            <v>129509</v>
          </cell>
          <cell r="B112" t="str">
            <v>MOSCONI TOMMASO</v>
          </cell>
          <cell r="C112">
            <v>2144</v>
          </cell>
          <cell r="D112" t="str">
            <v>NP VAREDO Società Sportiva Dilettantistica a r.L.</v>
          </cell>
          <cell r="E112" t="str">
            <v>RA-M</v>
          </cell>
          <cell r="F112" t="str">
            <v>M</v>
          </cell>
          <cell r="G112" t="str">
            <v>00:16:25</v>
          </cell>
          <cell r="H112">
            <v>5</v>
          </cell>
        </row>
        <row r="113">
          <cell r="A113">
            <v>126907</v>
          </cell>
          <cell r="B113" t="str">
            <v>FRANCHI GIULIO</v>
          </cell>
          <cell r="C113">
            <v>2658</v>
          </cell>
          <cell r="D113" t="str">
            <v>WHITEWOLVES  TEAM ASD</v>
          </cell>
          <cell r="E113" t="str">
            <v>RA-M</v>
          </cell>
          <cell r="F113" t="str">
            <v>M</v>
          </cell>
          <cell r="G113" t="str">
            <v>00:16:31</v>
          </cell>
          <cell r="H113">
            <v>5</v>
          </cell>
        </row>
        <row r="114">
          <cell r="A114">
            <v>126582</v>
          </cell>
          <cell r="B114" t="str">
            <v>ANZANI PIETRO</v>
          </cell>
          <cell r="C114">
            <v>2186</v>
          </cell>
          <cell r="D114" t="str">
            <v>ZEROTRIUNO TRIATHLON TEAM COMO A.S. DILETTANTISTICA</v>
          </cell>
          <cell r="E114" t="str">
            <v>RA-M</v>
          </cell>
          <cell r="F114" t="str">
            <v>M</v>
          </cell>
          <cell r="G114" t="str">
            <v>00:16:35</v>
          </cell>
          <cell r="H114">
            <v>5</v>
          </cell>
        </row>
        <row r="115">
          <cell r="A115">
            <v>124388</v>
          </cell>
          <cell r="B115" t="str">
            <v>ZIGLIOLI PIETRO</v>
          </cell>
          <cell r="C115">
            <v>1180</v>
          </cell>
          <cell r="D115" t="str">
            <v>CUS PRO PATRIA MILANO TRIATHLON ASD</v>
          </cell>
          <cell r="E115" t="str">
            <v>RA-M</v>
          </cell>
          <cell r="F115" t="str">
            <v>M</v>
          </cell>
          <cell r="G115" t="str">
            <v>00:16:56</v>
          </cell>
          <cell r="H115">
            <v>5</v>
          </cell>
        </row>
        <row r="116">
          <cell r="A116">
            <v>139458</v>
          </cell>
          <cell r="B116" t="str">
            <v>TESTA EDOARDO</v>
          </cell>
          <cell r="C116">
            <v>2521</v>
          </cell>
          <cell r="D116" t="str">
            <v>Associazione Sportiva Dilettantistica INVICTUS TEAM</v>
          </cell>
          <cell r="E116" t="str">
            <v>RA-M</v>
          </cell>
          <cell r="F116" t="str">
            <v>M</v>
          </cell>
          <cell r="G116" t="str">
            <v>00:17:14</v>
          </cell>
          <cell r="H116">
            <v>5</v>
          </cell>
        </row>
        <row r="117">
          <cell r="A117">
            <v>108279</v>
          </cell>
          <cell r="B117" t="str">
            <v>GIAVARINI CRISTIAN</v>
          </cell>
          <cell r="C117">
            <v>2521</v>
          </cell>
          <cell r="D117" t="str">
            <v>Associazione Sportiva Dilettantistica INVICTUS TEAM</v>
          </cell>
          <cell r="E117" t="str">
            <v>RA-M</v>
          </cell>
          <cell r="F117" t="str">
            <v>M</v>
          </cell>
          <cell r="G117" t="str">
            <v>00:17:47</v>
          </cell>
          <cell r="H117">
            <v>5</v>
          </cell>
        </row>
        <row r="118">
          <cell r="A118">
            <v>140488</v>
          </cell>
          <cell r="B118" t="str">
            <v>ARIENI MARCO</v>
          </cell>
          <cell r="C118">
            <v>2072</v>
          </cell>
          <cell r="D118" t="str">
            <v>SOCIETA' CANOTTIERI GARDA SALO' Associazione Sportiva Dilettantistica</v>
          </cell>
          <cell r="E118" t="str">
            <v>RA-M</v>
          </cell>
          <cell r="F118" t="str">
            <v>M</v>
          </cell>
          <cell r="G118" t="str">
            <v>00:17:48</v>
          </cell>
          <cell r="H118">
            <v>5</v>
          </cell>
        </row>
        <row r="119">
          <cell r="A119">
            <v>139527</v>
          </cell>
          <cell r="B119" t="str">
            <v>BARGNESI RICCARDO</v>
          </cell>
          <cell r="C119">
            <v>1180</v>
          </cell>
          <cell r="D119" t="str">
            <v>CUS PRO PATRIA MILANO TRIATHLON ASD</v>
          </cell>
          <cell r="E119" t="str">
            <v>RA-M</v>
          </cell>
          <cell r="F119" t="str">
            <v>M</v>
          </cell>
          <cell r="G119" t="str">
            <v>00:17:49</v>
          </cell>
          <cell r="H119">
            <v>5</v>
          </cell>
        </row>
        <row r="120">
          <cell r="A120">
            <v>139599</v>
          </cell>
          <cell r="B120" t="str">
            <v>RAVASIO TOBIA</v>
          </cell>
          <cell r="C120">
            <v>2521</v>
          </cell>
          <cell r="D120" t="str">
            <v>Associazione Sportiva Dilettantistica INVICTUS TEAM</v>
          </cell>
          <cell r="E120" t="str">
            <v>RA-M</v>
          </cell>
          <cell r="F120" t="str">
            <v>M</v>
          </cell>
          <cell r="G120" t="str">
            <v>00:18:41</v>
          </cell>
          <cell r="H120">
            <v>5</v>
          </cell>
        </row>
        <row r="121">
          <cell r="A121">
            <v>142376</v>
          </cell>
          <cell r="B121" t="str">
            <v>PRILIPCEANU TEODOR</v>
          </cell>
          <cell r="C121">
            <v>2186</v>
          </cell>
          <cell r="D121" t="str">
            <v>ZEROTRIUNO TRIATHLON TEAM COMO A.S. DILETTANTISTICA</v>
          </cell>
          <cell r="E121" t="str">
            <v>RA-M</v>
          </cell>
          <cell r="F121" t="str">
            <v>M</v>
          </cell>
          <cell r="G121" t="str">
            <v>00:15:41</v>
          </cell>
          <cell r="H121">
            <v>12</v>
          </cell>
        </row>
        <row r="122">
          <cell r="A122">
            <v>127753</v>
          </cell>
          <cell r="B122" t="str">
            <v>PINI MARCO</v>
          </cell>
          <cell r="C122">
            <v>2455</v>
          </cell>
          <cell r="D122" t="str">
            <v>LYKOS TRIATHLON TEAM ASD</v>
          </cell>
          <cell r="E122" t="str">
            <v>RA-M</v>
          </cell>
          <cell r="F122" t="str">
            <v>M</v>
          </cell>
          <cell r="G122" t="str">
            <v>00:19:23</v>
          </cell>
          <cell r="H122">
            <v>5</v>
          </cell>
        </row>
        <row r="123">
          <cell r="A123">
            <v>141687</v>
          </cell>
          <cell r="B123" t="str">
            <v>ANGELINI ADAM</v>
          </cell>
          <cell r="C123">
            <v>2455</v>
          </cell>
          <cell r="D123" t="str">
            <v>LYKOS TRIATHLON TEAM ASD</v>
          </cell>
          <cell r="E123" t="str">
            <v>RA-M</v>
          </cell>
          <cell r="F123" t="str">
            <v>M</v>
          </cell>
          <cell r="G123" t="str">
            <v>00:19:25</v>
          </cell>
          <cell r="H123">
            <v>5</v>
          </cell>
        </row>
        <row r="124">
          <cell r="A124">
            <v>134453</v>
          </cell>
          <cell r="B124" t="str">
            <v>BALDELLI CRISTIAN</v>
          </cell>
          <cell r="C124">
            <v>2612</v>
          </cell>
          <cell r="D124" t="str">
            <v>A.S.D. FENIKS TEAM</v>
          </cell>
          <cell r="E124" t="str">
            <v>RA-M</v>
          </cell>
          <cell r="F124" t="str">
            <v>M</v>
          </cell>
          <cell r="G124" t="str">
            <v>00:19:26</v>
          </cell>
          <cell r="H124">
            <v>5</v>
          </cell>
        </row>
        <row r="125">
          <cell r="A125">
            <v>130974</v>
          </cell>
          <cell r="B125" t="str">
            <v>VENTURINI FLAVIO</v>
          </cell>
          <cell r="C125">
            <v>2027</v>
          </cell>
          <cell r="D125" t="str">
            <v>SKY LINE NUOTO S.S.DILETTANTISTICA A R.L.</v>
          </cell>
          <cell r="E125" t="str">
            <v>RA-M</v>
          </cell>
          <cell r="F125" t="str">
            <v>M</v>
          </cell>
          <cell r="G125" t="str">
            <v>00:20:13</v>
          </cell>
          <cell r="H125">
            <v>5</v>
          </cell>
        </row>
        <row r="126">
          <cell r="A126">
            <v>139530</v>
          </cell>
          <cell r="B126" t="str">
            <v>LIBRETTI GIORGIO</v>
          </cell>
          <cell r="C126">
            <v>2521</v>
          </cell>
          <cell r="D126" t="str">
            <v>Associazione Sportiva Dilettantistica INVICTUS TEAM</v>
          </cell>
          <cell r="E126" t="str">
            <v>RA-M</v>
          </cell>
          <cell r="F126" t="str">
            <v>M</v>
          </cell>
          <cell r="G126" t="str">
            <v>00:20:26</v>
          </cell>
          <cell r="H126">
            <v>5</v>
          </cell>
        </row>
        <row r="127">
          <cell r="A127">
            <v>130277</v>
          </cell>
          <cell r="B127" t="str">
            <v>BONAITI NICOLA</v>
          </cell>
          <cell r="C127">
            <v>2612</v>
          </cell>
          <cell r="D127" t="str">
            <v>A.S.D. FENIKS TEAM</v>
          </cell>
          <cell r="E127" t="str">
            <v>RA-M</v>
          </cell>
          <cell r="F127" t="str">
            <v>M</v>
          </cell>
          <cell r="G127" t="str">
            <v>00:23:29</v>
          </cell>
          <cell r="H127">
            <v>5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S24" sqref="S24:T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7.140625" style="1" customWidth="1"/>
    <col min="4" max="4" width="19.28515625" style="168" customWidth="1"/>
    <col min="5" max="5" width="70.7109375" style="1" customWidth="1"/>
    <col min="6" max="6" width="23.42578125" style="1" customWidth="1"/>
    <col min="7" max="7" width="23" style="1" customWidth="1"/>
    <col min="8" max="9" width="23.140625" style="1" customWidth="1"/>
    <col min="10" max="14" width="23" style="1" customWidth="1"/>
    <col min="15" max="15" width="17.42578125" style="1" customWidth="1"/>
    <col min="16" max="16" width="14.28515625" style="1" customWidth="1"/>
    <col min="17" max="17" width="29.140625" style="1" customWidth="1"/>
    <col min="18" max="19" width="11.42578125" style="1" customWidth="1"/>
    <col min="20" max="20" width="59.7109375" style="1" customWidth="1"/>
    <col min="21" max="21" width="16" style="1" customWidth="1"/>
    <col min="22" max="22" width="11.42578125" style="1" customWidth="1"/>
    <col min="23" max="23" width="31.28515625" style="1" customWidth="1"/>
    <col min="24" max="26" width="11.42578125" style="1" customWidth="1"/>
    <col min="27" max="27" width="37.42578125" style="1" customWidth="1"/>
    <col min="28" max="28" width="12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0</v>
      </c>
      <c r="C1" s="278"/>
      <c r="D1" s="278"/>
      <c r="E1" s="278"/>
      <c r="F1" s="278"/>
      <c r="G1" s="279"/>
      <c r="H1" s="2"/>
      <c r="I1" s="3"/>
      <c r="J1" s="3"/>
      <c r="K1" s="3"/>
      <c r="L1" s="3"/>
      <c r="M1" s="3"/>
      <c r="N1" s="3"/>
      <c r="O1" s="4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3.25" customHeight="1" thickBot="1" x14ac:dyDescent="0.25">
      <c r="A2" s="187" t="s">
        <v>123</v>
      </c>
      <c r="B2" s="7"/>
      <c r="C2" s="157" t="s">
        <v>1</v>
      </c>
      <c r="D2" s="174" t="s">
        <v>2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6"/>
      <c r="Z2" s="6"/>
      <c r="AA2" s="6"/>
      <c r="AB2" s="6"/>
    </row>
    <row r="3" spans="1:28" ht="29.1" customHeight="1" thickBot="1" x14ac:dyDescent="0.4">
      <c r="A3" s="172">
        <v>139682</v>
      </c>
      <c r="B3" s="149" t="s">
        <v>114</v>
      </c>
      <c r="C3" s="172" t="s">
        <v>139</v>
      </c>
      <c r="D3" s="172">
        <v>1180</v>
      </c>
      <c r="E3" s="172" t="s">
        <v>120</v>
      </c>
      <c r="F3" s="171">
        <v>12</v>
      </c>
      <c r="G3" s="169">
        <v>12</v>
      </c>
      <c r="H3" s="169">
        <v>12</v>
      </c>
      <c r="I3" s="169">
        <v>12</v>
      </c>
      <c r="J3" s="169"/>
      <c r="K3" s="169"/>
      <c r="L3" s="169"/>
      <c r="M3" s="169"/>
      <c r="N3" s="169"/>
      <c r="O3" s="25">
        <f>IF(P3=9,SUM(F3:N3)-SMALL(F3:N3,1)-SMALL(F3:N3,2),IF(P3=8,SUM(F3:N3)-SMALL(F3:N3,1),SUM(F3:N3)))</f>
        <v>48</v>
      </c>
      <c r="P3" s="26">
        <f>COUNTA(F3:N3)</f>
        <v>4</v>
      </c>
      <c r="Q3" s="144">
        <f>SUM(F3:N3)</f>
        <v>48</v>
      </c>
      <c r="R3" s="27"/>
      <c r="S3" s="28">
        <v>10</v>
      </c>
      <c r="T3" s="29" t="s">
        <v>16</v>
      </c>
      <c r="U3" s="30">
        <f>SUMIF($D$3:$D$76,S3,$Q$3:$Q$76)</f>
        <v>84</v>
      </c>
      <c r="V3" s="31"/>
      <c r="W3" s="32">
        <f>SUMIF($D$3:$D$76,S3,$O$3:$O$76)</f>
        <v>84</v>
      </c>
      <c r="X3" s="19"/>
      <c r="Y3" s="6"/>
      <c r="Z3" s="33"/>
      <c r="AA3" s="33"/>
      <c r="AB3" s="33"/>
    </row>
    <row r="4" spans="1:28" ht="29.1" customHeight="1" thickBot="1" x14ac:dyDescent="0.4">
      <c r="A4" s="172">
        <v>140443</v>
      </c>
      <c r="B4" s="149" t="s">
        <v>114</v>
      </c>
      <c r="C4" s="172" t="s">
        <v>141</v>
      </c>
      <c r="D4" s="172">
        <v>10</v>
      </c>
      <c r="E4" s="172" t="s">
        <v>16</v>
      </c>
      <c r="F4" s="171">
        <v>12</v>
      </c>
      <c r="G4" s="169">
        <v>12</v>
      </c>
      <c r="H4" s="169">
        <v>12</v>
      </c>
      <c r="I4" s="169">
        <v>12</v>
      </c>
      <c r="J4" s="169"/>
      <c r="K4" s="169"/>
      <c r="L4" s="169"/>
      <c r="M4" s="169"/>
      <c r="N4" s="192"/>
      <c r="O4" s="25">
        <f>IF(P4=9,SUM(F4:N4)-SMALL(F4:N4,1)-SMALL(F4:N4,2),IF(P4=8,SUM(F4:N4)-SMALL(F4:N4,1),SUM(F4:N4)))</f>
        <v>48</v>
      </c>
      <c r="P4" s="26">
        <f>COUNTA(F4:N4)</f>
        <v>4</v>
      </c>
      <c r="Q4" s="144">
        <f>SUM(F4:N4)</f>
        <v>48</v>
      </c>
      <c r="R4" s="27"/>
      <c r="S4" s="28">
        <v>1172</v>
      </c>
      <c r="T4" s="29" t="s">
        <v>116</v>
      </c>
      <c r="U4" s="30">
        <f t="shared" ref="U4:U64" si="0">SUMIF($D$3:$D$76,S4,$Q$3:$Q$76)</f>
        <v>0</v>
      </c>
      <c r="V4" s="31"/>
      <c r="W4" s="32">
        <f t="shared" ref="W4:W64" si="1">SUMIF($D$3:$D$76,S4,$O$3:$O$76)</f>
        <v>0</v>
      </c>
      <c r="X4" s="19"/>
      <c r="Y4" s="6"/>
      <c r="Z4" s="33"/>
      <c r="AA4" s="33"/>
      <c r="AB4" s="33"/>
    </row>
    <row r="5" spans="1:28" ht="29.1" customHeight="1" thickBot="1" x14ac:dyDescent="0.4">
      <c r="A5" s="172">
        <v>137804</v>
      </c>
      <c r="B5" s="149" t="s">
        <v>114</v>
      </c>
      <c r="C5" s="172" t="s">
        <v>140</v>
      </c>
      <c r="D5" s="172">
        <v>10</v>
      </c>
      <c r="E5" s="172" t="s">
        <v>16</v>
      </c>
      <c r="F5" s="171">
        <v>12</v>
      </c>
      <c r="G5" s="169"/>
      <c r="H5" s="169">
        <v>12</v>
      </c>
      <c r="I5" s="169">
        <v>12</v>
      </c>
      <c r="J5" s="169"/>
      <c r="K5" s="169"/>
      <c r="L5" s="169"/>
      <c r="M5" s="169"/>
      <c r="N5" s="192"/>
      <c r="O5" s="25">
        <f>IF(P5=9,SUM(F5:N5)-SMALL(F5:N5,1)-SMALL(F5:N5,2),IF(P5=8,SUM(F5:N5)-SMALL(F5:N5,1),SUM(F5:N5)))</f>
        <v>36</v>
      </c>
      <c r="P5" s="26">
        <f>COUNTA(F5:N5)</f>
        <v>3</v>
      </c>
      <c r="Q5" s="144">
        <f>SUM(F5:N5)</f>
        <v>36</v>
      </c>
      <c r="R5" s="27"/>
      <c r="S5" s="28">
        <v>1174</v>
      </c>
      <c r="T5" s="29" t="s">
        <v>110</v>
      </c>
      <c r="U5" s="30">
        <f t="shared" si="0"/>
        <v>0</v>
      </c>
      <c r="V5" s="31"/>
      <c r="W5" s="32">
        <f t="shared" si="1"/>
        <v>0</v>
      </c>
      <c r="X5" s="19"/>
      <c r="Y5" s="6"/>
      <c r="Z5" s="33"/>
      <c r="AA5" s="33"/>
      <c r="AB5" s="33"/>
    </row>
    <row r="6" spans="1:28" ht="29.1" customHeight="1" thickBot="1" x14ac:dyDescent="0.4">
      <c r="A6" s="284" t="s">
        <v>498</v>
      </c>
      <c r="B6" s="149" t="s">
        <v>114</v>
      </c>
      <c r="C6" s="172" t="s">
        <v>496</v>
      </c>
      <c r="D6" s="172">
        <v>2612</v>
      </c>
      <c r="E6" s="172" t="s">
        <v>497</v>
      </c>
      <c r="F6" s="171"/>
      <c r="G6" s="169"/>
      <c r="H6" s="169"/>
      <c r="I6" s="169">
        <v>12</v>
      </c>
      <c r="J6" s="169"/>
      <c r="K6" s="169"/>
      <c r="L6" s="169"/>
      <c r="M6" s="169"/>
      <c r="N6" s="24"/>
      <c r="O6" s="25">
        <f t="shared" ref="O6:O10" si="2">IF(P6=9,SUM(F6:N6)-SMALL(F6:N6,1)-SMALL(F6:N6,2),IF(P6=8,SUM(F6:N6)-SMALL(F6:N6,1),SUM(F6:N6)))</f>
        <v>12</v>
      </c>
      <c r="P6" s="26">
        <f t="shared" ref="P6:P10" si="3">COUNTA(F6:N6)</f>
        <v>1</v>
      </c>
      <c r="Q6" s="144">
        <v>0</v>
      </c>
      <c r="R6" s="27"/>
      <c r="S6" s="28">
        <v>1180</v>
      </c>
      <c r="T6" s="29" t="s">
        <v>120</v>
      </c>
      <c r="U6" s="30">
        <f t="shared" si="0"/>
        <v>48</v>
      </c>
      <c r="V6" s="31"/>
      <c r="W6" s="32">
        <f t="shared" si="1"/>
        <v>48</v>
      </c>
      <c r="X6" s="19"/>
      <c r="Y6" s="6"/>
      <c r="Z6" s="33"/>
      <c r="AA6" s="33"/>
      <c r="AB6" s="33"/>
    </row>
    <row r="7" spans="1:28" ht="29.1" customHeight="1" thickBot="1" x14ac:dyDescent="0.4">
      <c r="A7" s="149"/>
      <c r="B7" s="149" t="str">
        <f t="shared" ref="B6:B12" si="4">IF(P7&lt;2,"NO","SI")</f>
        <v>NO</v>
      </c>
      <c r="C7" s="172"/>
      <c r="D7" s="172"/>
      <c r="E7" s="172"/>
      <c r="F7" s="171"/>
      <c r="G7" s="169"/>
      <c r="H7" s="169"/>
      <c r="I7" s="169"/>
      <c r="J7" s="169"/>
      <c r="K7" s="169"/>
      <c r="L7" s="169"/>
      <c r="M7" s="169"/>
      <c r="N7" s="24"/>
      <c r="O7" s="25">
        <f t="shared" si="2"/>
        <v>0</v>
      </c>
      <c r="P7" s="26">
        <f t="shared" si="3"/>
        <v>0</v>
      </c>
      <c r="Q7" s="144">
        <f t="shared" ref="Q6:Q9" si="5">SUM(F7:N7)</f>
        <v>0</v>
      </c>
      <c r="R7" s="27"/>
      <c r="S7" s="28">
        <v>1213</v>
      </c>
      <c r="T7" s="29" t="s">
        <v>109</v>
      </c>
      <c r="U7" s="30">
        <f t="shared" si="0"/>
        <v>0</v>
      </c>
      <c r="V7" s="31"/>
      <c r="W7" s="32">
        <f t="shared" si="1"/>
        <v>0</v>
      </c>
      <c r="X7" s="19"/>
      <c r="Y7" s="6"/>
      <c r="Z7" s="33"/>
      <c r="AA7" s="33"/>
      <c r="AB7" s="33"/>
    </row>
    <row r="8" spans="1:28" ht="29.1" customHeight="1" thickBot="1" x14ac:dyDescent="0.4">
      <c r="A8" s="149"/>
      <c r="B8" s="149" t="str">
        <f t="shared" si="4"/>
        <v>NO</v>
      </c>
      <c r="C8" s="172"/>
      <c r="D8" s="172"/>
      <c r="E8" s="172"/>
      <c r="F8" s="171"/>
      <c r="G8" s="169"/>
      <c r="H8" s="169"/>
      <c r="I8" s="169"/>
      <c r="J8" s="169"/>
      <c r="K8" s="169"/>
      <c r="L8" s="169"/>
      <c r="M8" s="169"/>
      <c r="N8" s="24"/>
      <c r="O8" s="25">
        <f t="shared" si="2"/>
        <v>0</v>
      </c>
      <c r="P8" s="26">
        <f t="shared" si="3"/>
        <v>0</v>
      </c>
      <c r="Q8" s="144">
        <f t="shared" si="5"/>
        <v>0</v>
      </c>
      <c r="R8" s="27"/>
      <c r="S8" s="28">
        <v>1298</v>
      </c>
      <c r="T8" s="29" t="s">
        <v>35</v>
      </c>
      <c r="U8" s="30">
        <f t="shared" si="0"/>
        <v>0</v>
      </c>
      <c r="V8" s="31"/>
      <c r="W8" s="32">
        <f t="shared" si="1"/>
        <v>0</v>
      </c>
      <c r="X8" s="19"/>
      <c r="Y8" s="6"/>
      <c r="Z8" s="33"/>
      <c r="AA8" s="33"/>
      <c r="AB8" s="33"/>
    </row>
    <row r="9" spans="1:28" ht="29.1" customHeight="1" thickBot="1" x14ac:dyDescent="0.4">
      <c r="A9" s="149"/>
      <c r="B9" s="149" t="str">
        <f t="shared" si="4"/>
        <v>NO</v>
      </c>
      <c r="C9" s="172"/>
      <c r="D9" s="172"/>
      <c r="E9" s="172"/>
      <c r="F9" s="171"/>
      <c r="G9" s="23"/>
      <c r="H9" s="169"/>
      <c r="I9" s="169"/>
      <c r="J9" s="169"/>
      <c r="K9" s="169"/>
      <c r="L9" s="23"/>
      <c r="M9" s="169"/>
      <c r="N9" s="24"/>
      <c r="O9" s="25">
        <f t="shared" si="2"/>
        <v>0</v>
      </c>
      <c r="P9" s="26">
        <f t="shared" si="3"/>
        <v>0</v>
      </c>
      <c r="Q9" s="144">
        <f t="shared" si="5"/>
        <v>0</v>
      </c>
      <c r="R9" s="27"/>
      <c r="S9" s="28">
        <v>1317</v>
      </c>
      <c r="T9" s="29" t="s">
        <v>28</v>
      </c>
      <c r="U9" s="30">
        <f t="shared" si="0"/>
        <v>0</v>
      </c>
      <c r="V9" s="31"/>
      <c r="W9" s="32">
        <f t="shared" si="1"/>
        <v>0</v>
      </c>
      <c r="X9" s="19"/>
      <c r="Y9" s="6"/>
      <c r="Z9" s="33"/>
      <c r="AA9" s="33"/>
      <c r="AB9" s="33"/>
    </row>
    <row r="10" spans="1:28" ht="29.1" customHeight="1" thickBot="1" x14ac:dyDescent="0.4">
      <c r="A10" s="149"/>
      <c r="B10" s="149" t="str">
        <f t="shared" si="4"/>
        <v>NO</v>
      </c>
      <c r="C10" s="172"/>
      <c r="D10" s="172"/>
      <c r="E10" s="172"/>
      <c r="F10" s="171"/>
      <c r="G10" s="169"/>
      <c r="H10" s="169"/>
      <c r="I10" s="169"/>
      <c r="J10" s="169"/>
      <c r="K10" s="169"/>
      <c r="L10" s="191"/>
      <c r="M10" s="169"/>
      <c r="N10" s="192"/>
      <c r="O10" s="25">
        <f t="shared" si="2"/>
        <v>0</v>
      </c>
      <c r="P10" s="26">
        <f t="shared" si="3"/>
        <v>0</v>
      </c>
      <c r="Q10" s="144">
        <v>0</v>
      </c>
      <c r="R10" s="27"/>
      <c r="S10" s="28">
        <v>2658</v>
      </c>
      <c r="T10" s="29" t="s">
        <v>138</v>
      </c>
      <c r="U10" s="30">
        <f t="shared" si="0"/>
        <v>0</v>
      </c>
      <c r="V10" s="31"/>
      <c r="W10" s="32">
        <f t="shared" si="1"/>
        <v>0</v>
      </c>
      <c r="X10" s="19"/>
      <c r="Y10" s="6"/>
      <c r="Z10" s="33"/>
      <c r="AA10" s="33"/>
      <c r="AB10" s="33"/>
    </row>
    <row r="11" spans="1:28" ht="29.1" customHeight="1" thickBot="1" x14ac:dyDescent="0.45">
      <c r="A11" s="149"/>
      <c r="B11" s="149" t="str">
        <f t="shared" si="4"/>
        <v>NO</v>
      </c>
      <c r="C11" s="172"/>
      <c r="D11" s="172"/>
      <c r="E11" s="172"/>
      <c r="F11" s="171"/>
      <c r="G11" s="23"/>
      <c r="H11" s="169"/>
      <c r="I11" s="152"/>
      <c r="J11" s="169"/>
      <c r="K11" s="169"/>
      <c r="L11" s="141"/>
      <c r="M11" s="169"/>
      <c r="N11" s="24"/>
      <c r="O11" s="25">
        <f t="shared" ref="O11:O12" si="6">IF(P11=9,SUM(F11:N11)-SMALL(F11:N11,1)-SMALL(F11:N11,2),IF(P11=8,SUM(F11:N11)-SMALL(F11:N11,1),SUM(F11:N11)))</f>
        <v>0</v>
      </c>
      <c r="P11" s="26">
        <f t="shared" ref="P11:P13" si="7">COUNTA(F11:N11)</f>
        <v>0</v>
      </c>
      <c r="Q11" s="144">
        <v>0</v>
      </c>
      <c r="R11" s="27"/>
      <c r="S11" s="28">
        <v>1773</v>
      </c>
      <c r="T11" s="29" t="s">
        <v>71</v>
      </c>
      <c r="U11" s="30">
        <f t="shared" si="0"/>
        <v>0</v>
      </c>
      <c r="V11" s="31"/>
      <c r="W11" s="32">
        <f t="shared" si="1"/>
        <v>0</v>
      </c>
      <c r="X11" s="19"/>
      <c r="Y11" s="6"/>
      <c r="Z11" s="33"/>
      <c r="AA11" s="33"/>
      <c r="AB11" s="33"/>
    </row>
    <row r="12" spans="1:28" ht="29.1" customHeight="1" thickBot="1" x14ac:dyDescent="0.45">
      <c r="A12" s="149"/>
      <c r="B12" s="149" t="str">
        <f t="shared" si="4"/>
        <v>NO</v>
      </c>
      <c r="C12" s="172"/>
      <c r="D12" s="233"/>
      <c r="E12" s="172"/>
      <c r="F12" s="173"/>
      <c r="G12" s="23"/>
      <c r="H12" s="169"/>
      <c r="I12" s="152"/>
      <c r="J12" s="169"/>
      <c r="K12" s="169"/>
      <c r="L12" s="141"/>
      <c r="M12" s="169"/>
      <c r="N12" s="24"/>
      <c r="O12" s="25">
        <f t="shared" si="6"/>
        <v>0</v>
      </c>
      <c r="P12" s="26">
        <f t="shared" si="7"/>
        <v>0</v>
      </c>
      <c r="Q12" s="144">
        <v>0</v>
      </c>
      <c r="R12" s="27"/>
      <c r="S12" s="28">
        <v>1886</v>
      </c>
      <c r="T12" s="29" t="s">
        <v>129</v>
      </c>
      <c r="U12" s="30">
        <f t="shared" si="0"/>
        <v>0</v>
      </c>
      <c r="V12" s="31"/>
      <c r="W12" s="32">
        <f t="shared" si="1"/>
        <v>0</v>
      </c>
      <c r="X12" s="19"/>
      <c r="Y12" s="6"/>
      <c r="Z12" s="33"/>
      <c r="AA12" s="33"/>
      <c r="AB12" s="33"/>
    </row>
    <row r="13" spans="1:28" ht="29.1" customHeight="1" thickBot="1" x14ac:dyDescent="0.45">
      <c r="A13" s="149"/>
      <c r="B13" s="149" t="str">
        <f t="shared" ref="B13:B31" si="8">IF(P13&lt;2,"NO","SI")</f>
        <v>NO</v>
      </c>
      <c r="C13" s="172"/>
      <c r="D13" s="172"/>
      <c r="E13" s="172"/>
      <c r="F13" s="150"/>
      <c r="G13" s="23"/>
      <c r="H13" s="23"/>
      <c r="I13" s="23"/>
      <c r="J13" s="23"/>
      <c r="K13" s="141"/>
      <c r="L13" s="141"/>
      <c r="M13" s="152"/>
      <c r="N13" s="24"/>
      <c r="O13" s="25">
        <f>IF(P13=9,SUM(F13:N13)-SMALL(F13:N13,1)-SMALL(F13:N13,2),IF(P13=8,SUM(F13:N13)-SMALL(F13:N13,1),SUM(F13:N13)))</f>
        <v>0</v>
      </c>
      <c r="P13" s="26">
        <f t="shared" si="7"/>
        <v>0</v>
      </c>
      <c r="Q13" s="144">
        <v>0</v>
      </c>
      <c r="R13" s="27"/>
      <c r="S13" s="28">
        <v>2027</v>
      </c>
      <c r="T13" s="29" t="s">
        <v>20</v>
      </c>
      <c r="U13" s="30">
        <f t="shared" si="0"/>
        <v>0</v>
      </c>
      <c r="V13" s="31"/>
      <c r="W13" s="32">
        <f t="shared" si="1"/>
        <v>0</v>
      </c>
      <c r="X13" s="19"/>
      <c r="Y13" s="6"/>
      <c r="Z13" s="33"/>
      <c r="AA13" s="33"/>
      <c r="AB13" s="33"/>
    </row>
    <row r="14" spans="1:28" ht="29.1" customHeight="1" thickBot="1" x14ac:dyDescent="0.4">
      <c r="A14" s="149"/>
      <c r="B14" s="149" t="str">
        <f t="shared" si="8"/>
        <v>NO</v>
      </c>
      <c r="C14" s="172"/>
      <c r="D14" s="172"/>
      <c r="E14" s="172"/>
      <c r="F14" s="150"/>
      <c r="G14" s="23"/>
      <c r="H14" s="23"/>
      <c r="I14" s="23"/>
      <c r="J14" s="23"/>
      <c r="K14" s="141"/>
      <c r="L14" s="141"/>
      <c r="M14" s="141"/>
      <c r="N14" s="24"/>
      <c r="O14" s="25">
        <f t="shared" ref="O14:O16" si="9">IF(P14=9,SUM(F14:N14)-SMALL(F14:N14,1)-SMALL(F14:N14,2),IF(P14=8,SUM(F14:N14)-SMALL(F14:N14,1),SUM(F14:N14)))</f>
        <v>0</v>
      </c>
      <c r="P14" s="26">
        <f t="shared" ref="P14:P16" si="10">COUNTA(F14:N14)</f>
        <v>0</v>
      </c>
      <c r="Q14" s="144">
        <f t="shared" ref="Q14:Q16" si="11">SUM(F14:N14)</f>
        <v>0</v>
      </c>
      <c r="R14" s="27"/>
      <c r="S14" s="28">
        <v>2057</v>
      </c>
      <c r="T14" s="29" t="s">
        <v>113</v>
      </c>
      <c r="U14" s="30">
        <f t="shared" si="0"/>
        <v>0</v>
      </c>
      <c r="V14" s="31"/>
      <c r="W14" s="32">
        <f t="shared" si="1"/>
        <v>0</v>
      </c>
      <c r="X14" s="19"/>
      <c r="Y14" s="6"/>
      <c r="Z14" s="33"/>
      <c r="AA14" s="33"/>
      <c r="AB14" s="33"/>
    </row>
    <row r="15" spans="1:28" ht="29.1" customHeight="1" thickBot="1" x14ac:dyDescent="0.4">
      <c r="A15" s="149"/>
      <c r="B15" s="149" t="str">
        <f t="shared" si="8"/>
        <v>NO</v>
      </c>
      <c r="C15" s="158"/>
      <c r="D15" s="161"/>
      <c r="E15" s="158"/>
      <c r="F15" s="23"/>
      <c r="G15" s="23"/>
      <c r="H15" s="23"/>
      <c r="I15" s="23"/>
      <c r="J15" s="23"/>
      <c r="K15" s="141"/>
      <c r="L15" s="141"/>
      <c r="M15" s="141"/>
      <c r="N15" s="24"/>
      <c r="O15" s="25">
        <f t="shared" si="9"/>
        <v>0</v>
      </c>
      <c r="P15" s="26">
        <f t="shared" si="10"/>
        <v>0</v>
      </c>
      <c r="Q15" s="144">
        <f t="shared" si="11"/>
        <v>0</v>
      </c>
      <c r="R15" s="27"/>
      <c r="S15" s="28">
        <v>2072</v>
      </c>
      <c r="T15" s="29" t="s">
        <v>119</v>
      </c>
      <c r="U15" s="30">
        <f t="shared" si="0"/>
        <v>0</v>
      </c>
      <c r="V15" s="31"/>
      <c r="W15" s="32">
        <f t="shared" si="1"/>
        <v>0</v>
      </c>
      <c r="X15" s="19"/>
      <c r="Y15" s="6"/>
      <c r="Z15" s="33"/>
      <c r="AA15" s="33"/>
      <c r="AB15" s="33"/>
    </row>
    <row r="16" spans="1:28" ht="29.1" customHeight="1" thickBot="1" x14ac:dyDescent="0.4">
      <c r="A16" s="149"/>
      <c r="B16" s="149" t="str">
        <f t="shared" si="8"/>
        <v>NO</v>
      </c>
      <c r="C16" s="158"/>
      <c r="D16" s="161"/>
      <c r="E16" s="158"/>
      <c r="F16" s="23"/>
      <c r="G16" s="23"/>
      <c r="H16" s="23"/>
      <c r="I16" s="23"/>
      <c r="J16" s="23"/>
      <c r="K16" s="141"/>
      <c r="L16" s="141"/>
      <c r="M16" s="141"/>
      <c r="N16" s="24"/>
      <c r="O16" s="25">
        <f t="shared" si="9"/>
        <v>0</v>
      </c>
      <c r="P16" s="26">
        <f t="shared" si="10"/>
        <v>0</v>
      </c>
      <c r="Q16" s="144">
        <f t="shared" si="11"/>
        <v>0</v>
      </c>
      <c r="R16" s="27"/>
      <c r="S16" s="28">
        <v>2142</v>
      </c>
      <c r="T16" s="29" t="s">
        <v>124</v>
      </c>
      <c r="U16" s="30">
        <f t="shared" si="0"/>
        <v>0</v>
      </c>
      <c r="V16" s="31"/>
      <c r="W16" s="32">
        <f t="shared" si="1"/>
        <v>0</v>
      </c>
      <c r="X16" s="19"/>
      <c r="Y16" s="6"/>
      <c r="Z16" s="33"/>
      <c r="AA16" s="33"/>
      <c r="AB16" s="33"/>
    </row>
    <row r="17" spans="1:28" ht="29.1" customHeight="1" thickBot="1" x14ac:dyDescent="0.4">
      <c r="A17" s="149"/>
      <c r="B17" s="149" t="str">
        <f t="shared" si="8"/>
        <v>NO</v>
      </c>
      <c r="C17" s="158"/>
      <c r="D17" s="161"/>
      <c r="E17" s="158"/>
      <c r="F17" s="23"/>
      <c r="G17" s="23"/>
      <c r="H17" s="23"/>
      <c r="I17" s="23"/>
      <c r="J17" s="23"/>
      <c r="K17" s="141"/>
      <c r="L17" s="141"/>
      <c r="M17" s="141"/>
      <c r="N17" s="24"/>
      <c r="O17" s="25">
        <f t="shared" ref="O17:O18" si="12">IF(P17=9,SUM(F17:N17)-SMALL(F17:N17,1)-SMALL(F17:N17,2),IF(P17=8,SUM(F17:N17)-SMALL(F17:N17,1),SUM(F17:N17)))</f>
        <v>0</v>
      </c>
      <c r="P17" s="26">
        <f t="shared" ref="P17:P18" si="13">COUNTA(F17:N17)</f>
        <v>0</v>
      </c>
      <c r="Q17" s="144">
        <f t="shared" ref="Q17:Q18" si="14">SUM(F17:N17)</f>
        <v>0</v>
      </c>
      <c r="R17" s="27"/>
      <c r="S17" s="28">
        <v>2144</v>
      </c>
      <c r="T17" s="29" t="s">
        <v>121</v>
      </c>
      <c r="U17" s="30">
        <f t="shared" si="0"/>
        <v>0</v>
      </c>
      <c r="V17" s="31"/>
      <c r="W17" s="32">
        <f t="shared" si="1"/>
        <v>0</v>
      </c>
      <c r="X17" s="19"/>
      <c r="Y17" s="6"/>
      <c r="Z17" s="33"/>
      <c r="AA17" s="33"/>
      <c r="AB17" s="33"/>
    </row>
    <row r="18" spans="1:28" ht="29.1" customHeight="1" thickBot="1" x14ac:dyDescent="0.4">
      <c r="A18" s="149"/>
      <c r="B18" s="149" t="str">
        <f t="shared" si="8"/>
        <v>NO</v>
      </c>
      <c r="C18" s="158"/>
      <c r="D18" s="161"/>
      <c r="E18" s="158"/>
      <c r="F18" s="23"/>
      <c r="G18" s="23"/>
      <c r="H18" s="23"/>
      <c r="I18" s="23"/>
      <c r="J18" s="23"/>
      <c r="K18" s="141"/>
      <c r="L18" s="141"/>
      <c r="M18" s="141"/>
      <c r="N18" s="24"/>
      <c r="O18" s="25">
        <f t="shared" si="12"/>
        <v>0</v>
      </c>
      <c r="P18" s="26">
        <f t="shared" si="13"/>
        <v>0</v>
      </c>
      <c r="Q18" s="144">
        <f t="shared" si="14"/>
        <v>0</v>
      </c>
      <c r="R18" s="27"/>
      <c r="S18" s="28">
        <v>2186</v>
      </c>
      <c r="T18" s="29" t="s">
        <v>111</v>
      </c>
      <c r="U18" s="30">
        <f t="shared" si="0"/>
        <v>0</v>
      </c>
      <c r="V18" s="31"/>
      <c r="W18" s="32">
        <f t="shared" si="1"/>
        <v>0</v>
      </c>
      <c r="X18" s="19"/>
      <c r="Y18" s="6"/>
      <c r="Z18" s="33"/>
      <c r="AA18" s="33"/>
      <c r="AB18" s="33"/>
    </row>
    <row r="19" spans="1:28" ht="29.1" customHeight="1" thickBot="1" x14ac:dyDescent="0.4">
      <c r="A19" s="149"/>
      <c r="B19" s="149" t="str">
        <f t="shared" si="8"/>
        <v>NO</v>
      </c>
      <c r="C19" s="158"/>
      <c r="D19" s="161"/>
      <c r="E19" s="158"/>
      <c r="F19" s="23"/>
      <c r="G19" s="23"/>
      <c r="H19" s="23"/>
      <c r="I19" s="23"/>
      <c r="J19" s="23"/>
      <c r="K19" s="141"/>
      <c r="L19" s="141"/>
      <c r="M19" s="141"/>
      <c r="N19" s="24"/>
      <c r="O19" s="25">
        <f t="shared" ref="O19:O34" si="15">IF(P19=9,SUM(F19:N19)-SMALL(F19:N19,1)-SMALL(F19:N19,2),IF(P19=8,SUM(F19:N19)-SMALL(F19:N19,1),SUM(F19:N19)))</f>
        <v>0</v>
      </c>
      <c r="P19" s="26">
        <f t="shared" ref="P19:P34" si="16">COUNTA(F19:N19)</f>
        <v>0</v>
      </c>
      <c r="Q19" s="144">
        <f t="shared" ref="Q19:Q34" si="17">SUM(F19:N19)</f>
        <v>0</v>
      </c>
      <c r="R19" s="27"/>
      <c r="S19" s="28"/>
      <c r="T19" s="29"/>
      <c r="U19" s="30">
        <f t="shared" si="0"/>
        <v>0</v>
      </c>
      <c r="V19" s="31"/>
      <c r="W19" s="32">
        <f t="shared" si="1"/>
        <v>0</v>
      </c>
      <c r="X19" s="19"/>
      <c r="Y19" s="6"/>
      <c r="Z19" s="33"/>
      <c r="AA19" s="33"/>
      <c r="AB19" s="33"/>
    </row>
    <row r="20" spans="1:28" ht="29.1" customHeight="1" thickBot="1" x14ac:dyDescent="0.4">
      <c r="A20" s="149"/>
      <c r="B20" s="149" t="str">
        <f t="shared" si="8"/>
        <v>NO</v>
      </c>
      <c r="C20" s="158"/>
      <c r="D20" s="161"/>
      <c r="E20" s="158"/>
      <c r="F20" s="23"/>
      <c r="G20" s="23"/>
      <c r="H20" s="23"/>
      <c r="I20" s="23"/>
      <c r="J20" s="23"/>
      <c r="K20" s="141"/>
      <c r="L20" s="141"/>
      <c r="M20" s="141"/>
      <c r="N20" s="24"/>
      <c r="O20" s="25">
        <f t="shared" si="15"/>
        <v>0</v>
      </c>
      <c r="P20" s="26">
        <f t="shared" si="16"/>
        <v>0</v>
      </c>
      <c r="Q20" s="144">
        <f t="shared" si="17"/>
        <v>0</v>
      </c>
      <c r="R20" s="27"/>
      <c r="S20" s="28">
        <v>2310</v>
      </c>
      <c r="T20" s="29" t="s">
        <v>112</v>
      </c>
      <c r="U20" s="30">
        <f t="shared" si="0"/>
        <v>0</v>
      </c>
      <c r="V20" s="31"/>
      <c r="W20" s="32">
        <f t="shared" si="1"/>
        <v>0</v>
      </c>
      <c r="X20" s="19"/>
      <c r="Y20" s="6"/>
      <c r="Z20" s="33"/>
      <c r="AA20" s="33"/>
      <c r="AB20" s="33"/>
    </row>
    <row r="21" spans="1:28" ht="29.1" customHeight="1" thickBot="1" x14ac:dyDescent="0.4">
      <c r="A21" s="149"/>
      <c r="B21" s="149" t="str">
        <f t="shared" si="8"/>
        <v>NO</v>
      </c>
      <c r="C21" s="158"/>
      <c r="D21" s="161"/>
      <c r="E21" s="158"/>
      <c r="F21" s="23"/>
      <c r="G21" s="23"/>
      <c r="H21" s="23"/>
      <c r="I21" s="23"/>
      <c r="J21" s="23"/>
      <c r="K21" s="141"/>
      <c r="L21" s="141"/>
      <c r="M21" s="141"/>
      <c r="N21" s="24"/>
      <c r="O21" s="25">
        <f t="shared" si="15"/>
        <v>0</v>
      </c>
      <c r="P21" s="26">
        <f t="shared" si="16"/>
        <v>0</v>
      </c>
      <c r="Q21" s="144">
        <f t="shared" si="17"/>
        <v>0</v>
      </c>
      <c r="R21" s="27"/>
      <c r="S21" s="28">
        <v>2521</v>
      </c>
      <c r="T21" s="29" t="s">
        <v>118</v>
      </c>
      <c r="U21" s="30">
        <f t="shared" si="0"/>
        <v>0</v>
      </c>
      <c r="V21" s="31"/>
      <c r="W21" s="32">
        <f t="shared" si="1"/>
        <v>0</v>
      </c>
      <c r="X21" s="19"/>
      <c r="Y21" s="6"/>
      <c r="Z21" s="33"/>
      <c r="AA21" s="33"/>
      <c r="AB21" s="33"/>
    </row>
    <row r="22" spans="1:28" ht="29.1" customHeight="1" thickBot="1" x14ac:dyDescent="0.4">
      <c r="A22" s="149"/>
      <c r="B22" s="149" t="str">
        <f t="shared" si="8"/>
        <v>NO</v>
      </c>
      <c r="C22" s="158"/>
      <c r="D22" s="161"/>
      <c r="E22" s="158"/>
      <c r="F22" s="23"/>
      <c r="G22" s="23"/>
      <c r="H22" s="23"/>
      <c r="I22" s="23"/>
      <c r="J22" s="23"/>
      <c r="K22" s="141"/>
      <c r="L22" s="141"/>
      <c r="M22" s="141"/>
      <c r="N22" s="24"/>
      <c r="O22" s="25">
        <f t="shared" si="15"/>
        <v>0</v>
      </c>
      <c r="P22" s="26">
        <f t="shared" si="16"/>
        <v>0</v>
      </c>
      <c r="Q22" s="144">
        <f t="shared" si="17"/>
        <v>0</v>
      </c>
      <c r="R22" s="27"/>
      <c r="S22" s="28">
        <v>2612</v>
      </c>
      <c r="T22" s="29" t="s">
        <v>127</v>
      </c>
      <c r="U22" s="30">
        <f t="shared" si="0"/>
        <v>0</v>
      </c>
      <c r="V22" s="31"/>
      <c r="W22" s="32">
        <f t="shared" si="1"/>
        <v>12</v>
      </c>
      <c r="X22" s="19"/>
      <c r="Y22" s="6"/>
      <c r="Z22" s="33"/>
      <c r="AA22" s="33"/>
      <c r="AB22" s="33"/>
    </row>
    <row r="23" spans="1:28" ht="29.1" customHeight="1" thickBot="1" x14ac:dyDescent="0.4">
      <c r="A23" s="149"/>
      <c r="B23" s="149" t="str">
        <f t="shared" si="8"/>
        <v>NO</v>
      </c>
      <c r="C23" s="158"/>
      <c r="D23" s="161"/>
      <c r="E23" s="158"/>
      <c r="F23" s="23"/>
      <c r="G23" s="23"/>
      <c r="H23" s="23"/>
      <c r="I23" s="23"/>
      <c r="J23" s="23"/>
      <c r="K23" s="141"/>
      <c r="L23" s="141"/>
      <c r="M23" s="141"/>
      <c r="N23" s="24"/>
      <c r="O23" s="25">
        <f t="shared" si="15"/>
        <v>0</v>
      </c>
      <c r="P23" s="26">
        <f t="shared" si="16"/>
        <v>0</v>
      </c>
      <c r="Q23" s="144">
        <f t="shared" si="17"/>
        <v>0</v>
      </c>
      <c r="R23" s="27"/>
      <c r="S23" s="28">
        <v>2465</v>
      </c>
      <c r="T23" s="29" t="s">
        <v>493</v>
      </c>
      <c r="U23" s="30">
        <f t="shared" si="0"/>
        <v>0</v>
      </c>
      <c r="V23" s="31"/>
      <c r="W23" s="32">
        <f t="shared" si="1"/>
        <v>0</v>
      </c>
      <c r="X23" s="19"/>
      <c r="Y23" s="6"/>
      <c r="Z23" s="33"/>
      <c r="AA23" s="33"/>
      <c r="AB23" s="33"/>
    </row>
    <row r="24" spans="1:28" ht="29.1" customHeight="1" thickBot="1" x14ac:dyDescent="0.4">
      <c r="A24" s="149"/>
      <c r="B24" s="149" t="str">
        <f t="shared" si="8"/>
        <v>NO</v>
      </c>
      <c r="C24" s="158"/>
      <c r="D24" s="161"/>
      <c r="E24" s="158"/>
      <c r="F24" s="23"/>
      <c r="G24" s="23"/>
      <c r="H24" s="23"/>
      <c r="I24" s="23"/>
      <c r="J24" s="23"/>
      <c r="K24" s="141"/>
      <c r="L24" s="141"/>
      <c r="M24" s="141"/>
      <c r="N24" s="24"/>
      <c r="O24" s="25">
        <f t="shared" si="15"/>
        <v>0</v>
      </c>
      <c r="P24" s="26">
        <f t="shared" si="16"/>
        <v>0</v>
      </c>
      <c r="Q24" s="144">
        <f t="shared" si="17"/>
        <v>0</v>
      </c>
      <c r="R24" s="27"/>
      <c r="S24" s="28">
        <v>2455</v>
      </c>
      <c r="T24" s="29" t="s">
        <v>516</v>
      </c>
      <c r="U24" s="30">
        <f t="shared" si="0"/>
        <v>0</v>
      </c>
      <c r="V24" s="31"/>
      <c r="W24" s="32">
        <f t="shared" si="1"/>
        <v>0</v>
      </c>
      <c r="X24" s="19"/>
      <c r="Y24" s="6"/>
      <c r="Z24" s="33"/>
      <c r="AA24" s="33"/>
      <c r="AB24" s="33"/>
    </row>
    <row r="25" spans="1:28" ht="29.1" customHeight="1" thickBot="1" x14ac:dyDescent="0.4">
      <c r="A25" s="149"/>
      <c r="B25" s="149" t="str">
        <f t="shared" si="8"/>
        <v>NO</v>
      </c>
      <c r="C25" s="20"/>
      <c r="D25" s="34"/>
      <c r="E25" s="22"/>
      <c r="F25" s="23"/>
      <c r="G25" s="23"/>
      <c r="H25" s="23"/>
      <c r="I25" s="23"/>
      <c r="J25" s="23"/>
      <c r="K25" s="141"/>
      <c r="L25" s="141"/>
      <c r="M25" s="141"/>
      <c r="N25" s="24"/>
      <c r="O25" s="25">
        <f t="shared" si="15"/>
        <v>0</v>
      </c>
      <c r="P25" s="26">
        <f t="shared" si="16"/>
        <v>0</v>
      </c>
      <c r="Q25" s="144">
        <f t="shared" si="17"/>
        <v>0</v>
      </c>
      <c r="R25" s="27"/>
      <c r="S25" s="28">
        <v>1886</v>
      </c>
      <c r="T25" s="29" t="s">
        <v>129</v>
      </c>
      <c r="U25" s="30">
        <f t="shared" si="0"/>
        <v>0</v>
      </c>
      <c r="V25" s="31"/>
      <c r="W25" s="32">
        <f t="shared" si="1"/>
        <v>0</v>
      </c>
      <c r="X25" s="19"/>
      <c r="Y25" s="6"/>
      <c r="Z25" s="33"/>
      <c r="AA25" s="33"/>
      <c r="AB25" s="33"/>
    </row>
    <row r="26" spans="1:28" ht="29.1" customHeight="1" thickBot="1" x14ac:dyDescent="0.4">
      <c r="A26" s="149"/>
      <c r="B26" s="149" t="str">
        <f t="shared" si="8"/>
        <v>NO</v>
      </c>
      <c r="C26" s="20"/>
      <c r="D26" s="34"/>
      <c r="E26" s="22"/>
      <c r="F26" s="23"/>
      <c r="G26" s="23"/>
      <c r="H26" s="23"/>
      <c r="I26" s="23"/>
      <c r="J26" s="23"/>
      <c r="K26" s="141"/>
      <c r="L26" s="141"/>
      <c r="M26" s="141"/>
      <c r="N26" s="24"/>
      <c r="O26" s="25">
        <f t="shared" si="15"/>
        <v>0</v>
      </c>
      <c r="P26" s="26">
        <f t="shared" si="16"/>
        <v>0</v>
      </c>
      <c r="Q26" s="144">
        <f t="shared" si="17"/>
        <v>0</v>
      </c>
      <c r="R26" s="27"/>
      <c r="S26" s="28">
        <v>2526</v>
      </c>
      <c r="T26" s="29" t="s">
        <v>517</v>
      </c>
      <c r="U26" s="30">
        <f t="shared" si="0"/>
        <v>0</v>
      </c>
      <c r="V26" s="31"/>
      <c r="W26" s="32">
        <f t="shared" si="1"/>
        <v>0</v>
      </c>
      <c r="X26" s="19"/>
      <c r="Y26" s="6"/>
      <c r="Z26" s="33"/>
      <c r="AA26" s="33"/>
      <c r="AB26" s="33"/>
    </row>
    <row r="27" spans="1:28" ht="29.1" customHeight="1" thickBot="1" x14ac:dyDescent="0.4">
      <c r="A27" s="149"/>
      <c r="B27" s="149" t="str">
        <f t="shared" si="8"/>
        <v>NO</v>
      </c>
      <c r="C27" s="20"/>
      <c r="D27" s="34"/>
      <c r="E27" s="22"/>
      <c r="F27" s="23"/>
      <c r="G27" s="23"/>
      <c r="H27" s="23"/>
      <c r="I27" s="23"/>
      <c r="J27" s="23"/>
      <c r="K27" s="141"/>
      <c r="L27" s="141"/>
      <c r="M27" s="141"/>
      <c r="N27" s="24"/>
      <c r="O27" s="25">
        <f t="shared" si="15"/>
        <v>0</v>
      </c>
      <c r="P27" s="26">
        <f t="shared" si="16"/>
        <v>0</v>
      </c>
      <c r="Q27" s="144">
        <f t="shared" si="17"/>
        <v>0</v>
      </c>
      <c r="R27" s="27"/>
      <c r="S27" s="28"/>
      <c r="T27" s="29"/>
      <c r="U27" s="30">
        <f t="shared" si="0"/>
        <v>0</v>
      </c>
      <c r="V27" s="31"/>
      <c r="W27" s="32">
        <f t="shared" si="1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49"/>
      <c r="B28" s="149" t="str">
        <f t="shared" si="8"/>
        <v>NO</v>
      </c>
      <c r="C28" s="20"/>
      <c r="D28" s="34"/>
      <c r="E28" s="22"/>
      <c r="F28" s="23"/>
      <c r="G28" s="23"/>
      <c r="H28" s="23"/>
      <c r="I28" s="23"/>
      <c r="J28" s="23"/>
      <c r="K28" s="141"/>
      <c r="L28" s="141"/>
      <c r="M28" s="141"/>
      <c r="N28" s="24"/>
      <c r="O28" s="25">
        <f t="shared" si="15"/>
        <v>0</v>
      </c>
      <c r="P28" s="26">
        <f t="shared" si="16"/>
        <v>0</v>
      </c>
      <c r="Q28" s="144">
        <f t="shared" si="17"/>
        <v>0</v>
      </c>
      <c r="R28" s="27"/>
      <c r="S28" s="28"/>
      <c r="T28" s="29"/>
      <c r="U28" s="30">
        <f t="shared" si="0"/>
        <v>0</v>
      </c>
      <c r="V28" s="31"/>
      <c r="W28" s="32">
        <f t="shared" si="1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49"/>
      <c r="B29" s="149" t="str">
        <f t="shared" si="8"/>
        <v>NO</v>
      </c>
      <c r="C29" s="20"/>
      <c r="D29" s="34"/>
      <c r="E29" s="22"/>
      <c r="F29" s="23"/>
      <c r="G29" s="23"/>
      <c r="H29" s="23"/>
      <c r="I29" s="23"/>
      <c r="J29" s="23"/>
      <c r="K29" s="141"/>
      <c r="L29" s="141"/>
      <c r="M29" s="141"/>
      <c r="N29" s="24"/>
      <c r="O29" s="25">
        <f t="shared" si="15"/>
        <v>0</v>
      </c>
      <c r="P29" s="26">
        <f t="shared" si="16"/>
        <v>0</v>
      </c>
      <c r="Q29" s="144">
        <f t="shared" si="17"/>
        <v>0</v>
      </c>
      <c r="R29" s="27"/>
      <c r="S29" s="28"/>
      <c r="T29" s="29"/>
      <c r="U29" s="30">
        <f t="shared" si="0"/>
        <v>0</v>
      </c>
      <c r="V29" s="31"/>
      <c r="W29" s="32">
        <f t="shared" si="1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49"/>
      <c r="B30" s="149" t="str">
        <f t="shared" si="8"/>
        <v>NO</v>
      </c>
      <c r="C30" s="20"/>
      <c r="D30" s="34"/>
      <c r="E30" s="22"/>
      <c r="F30" s="23"/>
      <c r="G30" s="23"/>
      <c r="H30" s="23"/>
      <c r="I30" s="23"/>
      <c r="J30" s="23"/>
      <c r="K30" s="141"/>
      <c r="L30" s="141"/>
      <c r="M30" s="141"/>
      <c r="N30" s="24"/>
      <c r="O30" s="25">
        <f t="shared" si="15"/>
        <v>0</v>
      </c>
      <c r="P30" s="26">
        <f t="shared" si="16"/>
        <v>0</v>
      </c>
      <c r="Q30" s="144">
        <f t="shared" si="17"/>
        <v>0</v>
      </c>
      <c r="R30" s="27"/>
      <c r="S30" s="28"/>
      <c r="T30" s="29"/>
      <c r="U30" s="30">
        <f t="shared" si="0"/>
        <v>0</v>
      </c>
      <c r="V30" s="31"/>
      <c r="W30" s="32">
        <f t="shared" si="1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49"/>
      <c r="B31" s="149" t="str">
        <f t="shared" si="8"/>
        <v>NO</v>
      </c>
      <c r="C31" s="21"/>
      <c r="D31" s="34"/>
      <c r="E31" s="34"/>
      <c r="F31" s="23"/>
      <c r="G31" s="23"/>
      <c r="H31" s="23"/>
      <c r="I31" s="23"/>
      <c r="J31" s="23"/>
      <c r="K31" s="141"/>
      <c r="L31" s="141"/>
      <c r="M31" s="141"/>
      <c r="N31" s="24"/>
      <c r="O31" s="25">
        <f t="shared" si="15"/>
        <v>0</v>
      </c>
      <c r="P31" s="26">
        <f t="shared" si="16"/>
        <v>0</v>
      </c>
      <c r="Q31" s="144">
        <f t="shared" si="17"/>
        <v>0</v>
      </c>
      <c r="R31" s="27"/>
      <c r="S31" s="28"/>
      <c r="T31" s="29"/>
      <c r="U31" s="30">
        <f t="shared" si="0"/>
        <v>0</v>
      </c>
      <c r="V31" s="31"/>
      <c r="W31" s="32">
        <f t="shared" si="1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49"/>
      <c r="B32" s="149" t="str">
        <f t="shared" ref="B32:B54" si="18">IF(P32&lt;2,"NO","SI")</f>
        <v>NO</v>
      </c>
      <c r="C32" s="21"/>
      <c r="D32" s="34"/>
      <c r="E32" s="34"/>
      <c r="F32" s="23"/>
      <c r="G32" s="23"/>
      <c r="H32" s="23"/>
      <c r="I32" s="23"/>
      <c r="J32" s="23"/>
      <c r="K32" s="141"/>
      <c r="L32" s="141"/>
      <c r="M32" s="141"/>
      <c r="N32" s="24"/>
      <c r="O32" s="25">
        <f t="shared" si="15"/>
        <v>0</v>
      </c>
      <c r="P32" s="26">
        <f t="shared" si="16"/>
        <v>0</v>
      </c>
      <c r="Q32" s="144">
        <f t="shared" si="17"/>
        <v>0</v>
      </c>
      <c r="R32" s="27"/>
      <c r="S32" s="28"/>
      <c r="T32" s="29"/>
      <c r="U32" s="30">
        <f t="shared" si="0"/>
        <v>0</v>
      </c>
      <c r="V32" s="31"/>
      <c r="W32" s="32">
        <f t="shared" si="1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49"/>
      <c r="B33" s="149" t="str">
        <f t="shared" si="18"/>
        <v>NO</v>
      </c>
      <c r="C33" s="21"/>
      <c r="D33" s="34"/>
      <c r="E33" s="34"/>
      <c r="F33" s="23"/>
      <c r="G33" s="23"/>
      <c r="H33" s="23"/>
      <c r="I33" s="23"/>
      <c r="J33" s="23"/>
      <c r="K33" s="141"/>
      <c r="L33" s="141"/>
      <c r="M33" s="141"/>
      <c r="N33" s="24"/>
      <c r="O33" s="25">
        <f t="shared" si="15"/>
        <v>0</v>
      </c>
      <c r="P33" s="26">
        <f t="shared" si="16"/>
        <v>0</v>
      </c>
      <c r="Q33" s="144">
        <f t="shared" si="17"/>
        <v>0</v>
      </c>
      <c r="R33" s="27"/>
      <c r="S33" s="28"/>
      <c r="T33" s="29"/>
      <c r="U33" s="30">
        <f t="shared" si="0"/>
        <v>0</v>
      </c>
      <c r="V33" s="31"/>
      <c r="W33" s="32">
        <f t="shared" si="1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49"/>
      <c r="B34" s="149" t="str">
        <f t="shared" si="18"/>
        <v>NO</v>
      </c>
      <c r="C34" s="21"/>
      <c r="D34" s="34"/>
      <c r="E34" s="34"/>
      <c r="F34" s="23"/>
      <c r="G34" s="23"/>
      <c r="H34" s="23"/>
      <c r="I34" s="23"/>
      <c r="J34" s="23"/>
      <c r="K34" s="141"/>
      <c r="L34" s="141"/>
      <c r="M34" s="141"/>
      <c r="N34" s="24"/>
      <c r="O34" s="25">
        <f t="shared" si="15"/>
        <v>0</v>
      </c>
      <c r="P34" s="26">
        <f t="shared" si="16"/>
        <v>0</v>
      </c>
      <c r="Q34" s="144">
        <f t="shared" si="17"/>
        <v>0</v>
      </c>
      <c r="R34" s="27"/>
      <c r="S34" s="28"/>
      <c r="T34" s="29"/>
      <c r="U34" s="30">
        <f t="shared" si="0"/>
        <v>0</v>
      </c>
      <c r="V34" s="31"/>
      <c r="W34" s="32">
        <f t="shared" si="1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49"/>
      <c r="B35" s="149" t="str">
        <f t="shared" si="18"/>
        <v>NO</v>
      </c>
      <c r="C35" s="21"/>
      <c r="D35" s="34"/>
      <c r="E35" s="34"/>
      <c r="F35" s="23"/>
      <c r="G35" s="23"/>
      <c r="H35" s="23"/>
      <c r="I35" s="23"/>
      <c r="J35" s="23"/>
      <c r="K35" s="141"/>
      <c r="L35" s="141"/>
      <c r="M35" s="141"/>
      <c r="N35" s="24"/>
      <c r="O35" s="25">
        <f t="shared" ref="O35:O54" si="19">IF(P35=9,SUM(F35:N35)-SMALL(F35:N35,1)-SMALL(F35:N35,2),IF(P35=8,SUM(F35:N35)-SMALL(F35:N35,1),SUM(F35:N35)))</f>
        <v>0</v>
      </c>
      <c r="P35" s="26">
        <f t="shared" ref="P35:P54" si="20">COUNTA(F35:N35)</f>
        <v>0</v>
      </c>
      <c r="Q35" s="144">
        <f t="shared" ref="Q35:Q54" si="21">SUM(F35:N35)</f>
        <v>0</v>
      </c>
      <c r="R35" s="27"/>
      <c r="S35" s="28"/>
      <c r="T35" s="29"/>
      <c r="U35" s="30">
        <f t="shared" si="0"/>
        <v>0</v>
      </c>
      <c r="V35" s="31"/>
      <c r="W35" s="32">
        <f t="shared" si="1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49"/>
      <c r="B36" s="149" t="str">
        <f t="shared" si="18"/>
        <v>NO</v>
      </c>
      <c r="C36" s="21"/>
      <c r="D36" s="34"/>
      <c r="E36" s="34"/>
      <c r="F36" s="23"/>
      <c r="G36" s="23"/>
      <c r="H36" s="23"/>
      <c r="I36" s="23"/>
      <c r="J36" s="23"/>
      <c r="K36" s="141"/>
      <c r="L36" s="141"/>
      <c r="M36" s="141"/>
      <c r="N36" s="24"/>
      <c r="O36" s="25">
        <f t="shared" si="19"/>
        <v>0</v>
      </c>
      <c r="P36" s="26">
        <f t="shared" si="20"/>
        <v>0</v>
      </c>
      <c r="Q36" s="144">
        <f t="shared" si="21"/>
        <v>0</v>
      </c>
      <c r="R36" s="27"/>
      <c r="S36" s="28"/>
      <c r="T36" s="29"/>
      <c r="U36" s="30">
        <f t="shared" si="0"/>
        <v>0</v>
      </c>
      <c r="V36" s="31"/>
      <c r="W36" s="32">
        <f t="shared" si="1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49"/>
      <c r="B37" s="149" t="str">
        <f t="shared" si="18"/>
        <v>NO</v>
      </c>
      <c r="C37" s="21"/>
      <c r="D37" s="34"/>
      <c r="E37" s="34"/>
      <c r="F37" s="23"/>
      <c r="G37" s="23"/>
      <c r="H37" s="23"/>
      <c r="I37" s="23"/>
      <c r="J37" s="23"/>
      <c r="K37" s="141"/>
      <c r="L37" s="141"/>
      <c r="M37" s="141"/>
      <c r="N37" s="24"/>
      <c r="O37" s="25">
        <f t="shared" si="19"/>
        <v>0</v>
      </c>
      <c r="P37" s="26">
        <f t="shared" si="20"/>
        <v>0</v>
      </c>
      <c r="Q37" s="144">
        <f t="shared" si="21"/>
        <v>0</v>
      </c>
      <c r="R37" s="27"/>
      <c r="S37" s="28"/>
      <c r="T37" s="29"/>
      <c r="U37" s="30">
        <f t="shared" si="0"/>
        <v>0</v>
      </c>
      <c r="V37" s="31"/>
      <c r="W37" s="32">
        <f t="shared" si="1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49"/>
      <c r="B38" s="149" t="str">
        <f t="shared" si="18"/>
        <v>NO</v>
      </c>
      <c r="C38" s="21"/>
      <c r="D38" s="34"/>
      <c r="E38" s="34"/>
      <c r="F38" s="23"/>
      <c r="G38" s="23"/>
      <c r="H38" s="23"/>
      <c r="I38" s="23"/>
      <c r="J38" s="23"/>
      <c r="K38" s="141"/>
      <c r="L38" s="141"/>
      <c r="M38" s="141"/>
      <c r="N38" s="24"/>
      <c r="O38" s="25">
        <f t="shared" si="19"/>
        <v>0</v>
      </c>
      <c r="P38" s="26">
        <f t="shared" si="20"/>
        <v>0</v>
      </c>
      <c r="Q38" s="144">
        <f t="shared" si="21"/>
        <v>0</v>
      </c>
      <c r="R38" s="27"/>
      <c r="S38" s="28"/>
      <c r="T38" s="29"/>
      <c r="U38" s="30">
        <f t="shared" si="0"/>
        <v>0</v>
      </c>
      <c r="V38" s="31"/>
      <c r="W38" s="32">
        <f t="shared" si="1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49"/>
      <c r="B39" s="149" t="str">
        <f t="shared" si="18"/>
        <v>NO</v>
      </c>
      <c r="C39" s="21"/>
      <c r="D39" s="34"/>
      <c r="E39" s="34"/>
      <c r="F39" s="23"/>
      <c r="G39" s="23"/>
      <c r="H39" s="23"/>
      <c r="I39" s="23"/>
      <c r="J39" s="23"/>
      <c r="K39" s="141"/>
      <c r="L39" s="141"/>
      <c r="M39" s="141"/>
      <c r="N39" s="24"/>
      <c r="O39" s="25">
        <f t="shared" si="19"/>
        <v>0</v>
      </c>
      <c r="P39" s="26">
        <f t="shared" si="20"/>
        <v>0</v>
      </c>
      <c r="Q39" s="144">
        <f t="shared" si="21"/>
        <v>0</v>
      </c>
      <c r="R39" s="27"/>
      <c r="S39" s="28"/>
      <c r="T39" s="29"/>
      <c r="U39" s="30">
        <f t="shared" si="0"/>
        <v>0</v>
      </c>
      <c r="V39" s="31"/>
      <c r="W39" s="32">
        <f t="shared" si="1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49"/>
      <c r="B40" s="149" t="str">
        <f t="shared" si="18"/>
        <v>NO</v>
      </c>
      <c r="C40" s="21"/>
      <c r="D40" s="34"/>
      <c r="E40" s="34"/>
      <c r="F40" s="23"/>
      <c r="G40" s="23"/>
      <c r="H40" s="23"/>
      <c r="I40" s="23"/>
      <c r="J40" s="23"/>
      <c r="K40" s="141"/>
      <c r="L40" s="141"/>
      <c r="M40" s="141"/>
      <c r="N40" s="24"/>
      <c r="O40" s="25">
        <f t="shared" si="19"/>
        <v>0</v>
      </c>
      <c r="P40" s="26">
        <f t="shared" si="20"/>
        <v>0</v>
      </c>
      <c r="Q40" s="144">
        <f t="shared" si="21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49"/>
      <c r="B41" s="149" t="str">
        <f t="shared" si="18"/>
        <v>NO</v>
      </c>
      <c r="C41" s="21"/>
      <c r="D41" s="34"/>
      <c r="E41" s="34"/>
      <c r="F41" s="23"/>
      <c r="G41" s="23"/>
      <c r="H41" s="23"/>
      <c r="I41" s="23"/>
      <c r="J41" s="23"/>
      <c r="K41" s="141"/>
      <c r="L41" s="141"/>
      <c r="M41" s="141"/>
      <c r="N41" s="24"/>
      <c r="O41" s="25">
        <f t="shared" si="19"/>
        <v>0</v>
      </c>
      <c r="P41" s="26">
        <f t="shared" si="20"/>
        <v>0</v>
      </c>
      <c r="Q41" s="144">
        <f t="shared" si="21"/>
        <v>0</v>
      </c>
      <c r="R41" s="27"/>
      <c r="S41" s="28"/>
      <c r="T41" s="29"/>
      <c r="U41" s="30">
        <f t="shared" si="0"/>
        <v>0</v>
      </c>
      <c r="V41" s="31"/>
      <c r="W41" s="32">
        <f t="shared" si="1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49"/>
      <c r="B42" s="149" t="str">
        <f t="shared" si="18"/>
        <v>NO</v>
      </c>
      <c r="C42" s="21"/>
      <c r="D42" s="34"/>
      <c r="E42" s="34"/>
      <c r="F42" s="23"/>
      <c r="G42" s="23"/>
      <c r="H42" s="23"/>
      <c r="I42" s="23"/>
      <c r="J42" s="23"/>
      <c r="K42" s="141"/>
      <c r="L42" s="141"/>
      <c r="M42" s="141"/>
      <c r="N42" s="24"/>
      <c r="O42" s="25">
        <f t="shared" si="19"/>
        <v>0</v>
      </c>
      <c r="P42" s="26">
        <f t="shared" si="20"/>
        <v>0</v>
      </c>
      <c r="Q42" s="144">
        <f t="shared" si="21"/>
        <v>0</v>
      </c>
      <c r="R42" s="27"/>
      <c r="S42" s="28"/>
      <c r="T42" s="29"/>
      <c r="U42" s="30">
        <f t="shared" si="0"/>
        <v>0</v>
      </c>
      <c r="V42" s="31"/>
      <c r="W42" s="32">
        <f t="shared" si="1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49"/>
      <c r="B43" s="149" t="str">
        <f t="shared" si="18"/>
        <v>NO</v>
      </c>
      <c r="C43" s="21"/>
      <c r="D43" s="34"/>
      <c r="E43" s="34"/>
      <c r="F43" s="23"/>
      <c r="G43" s="23"/>
      <c r="H43" s="23"/>
      <c r="I43" s="23"/>
      <c r="J43" s="23"/>
      <c r="K43" s="141"/>
      <c r="L43" s="141"/>
      <c r="M43" s="141"/>
      <c r="N43" s="24"/>
      <c r="O43" s="25">
        <f t="shared" si="19"/>
        <v>0</v>
      </c>
      <c r="P43" s="26">
        <f t="shared" si="20"/>
        <v>0</v>
      </c>
      <c r="Q43" s="144">
        <f t="shared" si="21"/>
        <v>0</v>
      </c>
      <c r="R43" s="27"/>
      <c r="S43" s="28"/>
      <c r="T43" s="29"/>
      <c r="U43" s="30">
        <f t="shared" si="0"/>
        <v>0</v>
      </c>
      <c r="V43" s="31"/>
      <c r="W43" s="32">
        <f t="shared" si="1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49"/>
      <c r="B44" s="149" t="str">
        <f t="shared" si="18"/>
        <v>NO</v>
      </c>
      <c r="C44" s="21"/>
      <c r="D44" s="34"/>
      <c r="E44" s="34"/>
      <c r="F44" s="23"/>
      <c r="G44" s="23"/>
      <c r="H44" s="23"/>
      <c r="I44" s="23"/>
      <c r="J44" s="23"/>
      <c r="K44" s="141"/>
      <c r="L44" s="141"/>
      <c r="M44" s="141"/>
      <c r="N44" s="24"/>
      <c r="O44" s="25">
        <f t="shared" si="19"/>
        <v>0</v>
      </c>
      <c r="P44" s="26">
        <f t="shared" si="20"/>
        <v>0</v>
      </c>
      <c r="Q44" s="144">
        <f t="shared" si="21"/>
        <v>0</v>
      </c>
      <c r="R44" s="27"/>
      <c r="S44" s="28"/>
      <c r="T44" s="142"/>
      <c r="U44" s="30">
        <f t="shared" si="0"/>
        <v>0</v>
      </c>
      <c r="V44" s="31"/>
      <c r="W44" s="32">
        <f t="shared" si="1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49"/>
      <c r="B45" s="149" t="str">
        <f t="shared" si="18"/>
        <v>NO</v>
      </c>
      <c r="C45" s="21"/>
      <c r="D45" s="34"/>
      <c r="E45" s="34"/>
      <c r="F45" s="23"/>
      <c r="G45" s="23"/>
      <c r="H45" s="23"/>
      <c r="I45" s="23"/>
      <c r="J45" s="23"/>
      <c r="K45" s="141"/>
      <c r="L45" s="141"/>
      <c r="M45" s="141"/>
      <c r="N45" s="24"/>
      <c r="O45" s="25">
        <f t="shared" si="19"/>
        <v>0</v>
      </c>
      <c r="P45" s="26">
        <f t="shared" si="20"/>
        <v>0</v>
      </c>
      <c r="Q45" s="144">
        <f t="shared" si="21"/>
        <v>0</v>
      </c>
      <c r="R45" s="27"/>
      <c r="S45" s="28"/>
      <c r="T45" s="29"/>
      <c r="U45" s="30">
        <f t="shared" si="0"/>
        <v>0</v>
      </c>
      <c r="V45" s="31"/>
      <c r="W45" s="32">
        <f t="shared" si="1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49"/>
      <c r="B46" s="149" t="str">
        <f t="shared" si="18"/>
        <v>NO</v>
      </c>
      <c r="C46" s="21"/>
      <c r="D46" s="34"/>
      <c r="E46" s="34"/>
      <c r="F46" s="23"/>
      <c r="G46" s="23"/>
      <c r="H46" s="23"/>
      <c r="I46" s="23"/>
      <c r="J46" s="23"/>
      <c r="K46" s="141"/>
      <c r="L46" s="141"/>
      <c r="M46" s="141"/>
      <c r="N46" s="24"/>
      <c r="O46" s="25">
        <f t="shared" si="19"/>
        <v>0</v>
      </c>
      <c r="P46" s="26">
        <f t="shared" si="20"/>
        <v>0</v>
      </c>
      <c r="Q46" s="144">
        <f t="shared" si="21"/>
        <v>0</v>
      </c>
      <c r="R46" s="35"/>
      <c r="S46" s="28"/>
      <c r="T46" s="29"/>
      <c r="U46" s="30">
        <f t="shared" si="0"/>
        <v>0</v>
      </c>
      <c r="V46" s="36"/>
      <c r="W46" s="32">
        <f t="shared" si="1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49"/>
      <c r="B47" s="149" t="str">
        <f t="shared" si="18"/>
        <v>NO</v>
      </c>
      <c r="C47" s="21"/>
      <c r="D47" s="34"/>
      <c r="E47" s="34"/>
      <c r="F47" s="23"/>
      <c r="G47" s="23"/>
      <c r="H47" s="23"/>
      <c r="I47" s="23"/>
      <c r="J47" s="23"/>
      <c r="K47" s="141"/>
      <c r="L47" s="141"/>
      <c r="M47" s="141"/>
      <c r="N47" s="24"/>
      <c r="O47" s="25">
        <f t="shared" si="19"/>
        <v>0</v>
      </c>
      <c r="P47" s="26">
        <f t="shared" si="20"/>
        <v>0</v>
      </c>
      <c r="Q47" s="144">
        <f t="shared" si="21"/>
        <v>0</v>
      </c>
      <c r="R47" s="35"/>
      <c r="S47" s="28"/>
      <c r="T47" s="29"/>
      <c r="U47" s="30">
        <f t="shared" si="0"/>
        <v>0</v>
      </c>
      <c r="V47" s="37"/>
      <c r="W47" s="32">
        <f t="shared" si="1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49"/>
      <c r="B48" s="149" t="str">
        <f t="shared" si="18"/>
        <v>NO</v>
      </c>
      <c r="C48" s="21"/>
      <c r="D48" s="34"/>
      <c r="E48" s="34"/>
      <c r="F48" s="23"/>
      <c r="G48" s="23"/>
      <c r="H48" s="23"/>
      <c r="I48" s="23"/>
      <c r="J48" s="23"/>
      <c r="K48" s="141"/>
      <c r="L48" s="141"/>
      <c r="M48" s="141"/>
      <c r="N48" s="24"/>
      <c r="O48" s="25">
        <f t="shared" si="19"/>
        <v>0</v>
      </c>
      <c r="P48" s="26">
        <f t="shared" si="20"/>
        <v>0</v>
      </c>
      <c r="Q48" s="144">
        <f t="shared" si="21"/>
        <v>0</v>
      </c>
      <c r="R48" s="19"/>
      <c r="S48" s="28"/>
      <c r="T48" s="29"/>
      <c r="U48" s="30">
        <f t="shared" si="0"/>
        <v>0</v>
      </c>
      <c r="V48" s="37"/>
      <c r="W48" s="32">
        <f t="shared" si="1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49"/>
      <c r="B49" s="149" t="str">
        <f t="shared" si="18"/>
        <v>NO</v>
      </c>
      <c r="C49" s="21"/>
      <c r="D49" s="34"/>
      <c r="E49" s="34"/>
      <c r="F49" s="23"/>
      <c r="G49" s="23"/>
      <c r="H49" s="23"/>
      <c r="I49" s="23"/>
      <c r="J49" s="23"/>
      <c r="K49" s="141"/>
      <c r="L49" s="141"/>
      <c r="M49" s="141"/>
      <c r="N49" s="24"/>
      <c r="O49" s="25">
        <f t="shared" si="19"/>
        <v>0</v>
      </c>
      <c r="P49" s="26">
        <f t="shared" si="20"/>
        <v>0</v>
      </c>
      <c r="Q49" s="144">
        <f t="shared" si="21"/>
        <v>0</v>
      </c>
      <c r="R49" s="19"/>
      <c r="S49" s="28"/>
      <c r="T49" s="29"/>
      <c r="U49" s="30">
        <f t="shared" si="0"/>
        <v>0</v>
      </c>
      <c r="V49" s="40"/>
      <c r="W49" s="32">
        <f t="shared" si="1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49"/>
      <c r="B50" s="149" t="str">
        <f t="shared" si="18"/>
        <v>NO</v>
      </c>
      <c r="C50" s="21"/>
      <c r="D50" s="34"/>
      <c r="E50" s="34"/>
      <c r="F50" s="23"/>
      <c r="G50" s="23"/>
      <c r="H50" s="23"/>
      <c r="I50" s="23"/>
      <c r="J50" s="23"/>
      <c r="K50" s="141"/>
      <c r="L50" s="141"/>
      <c r="M50" s="141"/>
      <c r="N50" s="24"/>
      <c r="O50" s="25">
        <f t="shared" si="19"/>
        <v>0</v>
      </c>
      <c r="P50" s="26">
        <f t="shared" si="20"/>
        <v>0</v>
      </c>
      <c r="Q50" s="144">
        <f t="shared" si="21"/>
        <v>0</v>
      </c>
      <c r="R50" s="19"/>
      <c r="S50" s="28"/>
      <c r="T50" s="29"/>
      <c r="U50" s="30">
        <f t="shared" si="0"/>
        <v>0</v>
      </c>
      <c r="V50" s="6"/>
      <c r="W50" s="32">
        <f t="shared" si="1"/>
        <v>0</v>
      </c>
      <c r="X50" s="6"/>
      <c r="Y50" s="6"/>
      <c r="Z50" s="6"/>
      <c r="AA50" s="6"/>
      <c r="AB50" s="6"/>
    </row>
    <row r="51" spans="1:28" ht="29.1" customHeight="1" thickBot="1" x14ac:dyDescent="0.4">
      <c r="A51" s="149"/>
      <c r="B51" s="149" t="str">
        <f t="shared" si="18"/>
        <v>NO</v>
      </c>
      <c r="C51" s="21"/>
      <c r="D51" s="34"/>
      <c r="E51" s="34"/>
      <c r="F51" s="23"/>
      <c r="G51" s="23"/>
      <c r="H51" s="23"/>
      <c r="I51" s="23"/>
      <c r="J51" s="23"/>
      <c r="K51" s="141"/>
      <c r="L51" s="141"/>
      <c r="M51" s="141"/>
      <c r="N51" s="24"/>
      <c r="O51" s="25">
        <f t="shared" si="19"/>
        <v>0</v>
      </c>
      <c r="P51" s="26">
        <f t="shared" si="20"/>
        <v>0</v>
      </c>
      <c r="Q51" s="144">
        <f t="shared" si="21"/>
        <v>0</v>
      </c>
      <c r="R51" s="19"/>
      <c r="S51" s="28"/>
      <c r="T51" s="29"/>
      <c r="U51" s="30">
        <f t="shared" si="0"/>
        <v>0</v>
      </c>
      <c r="V51" s="6"/>
      <c r="W51" s="32">
        <f t="shared" si="1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49"/>
      <c r="B52" s="149" t="str">
        <f t="shared" si="18"/>
        <v>NO</v>
      </c>
      <c r="C52" s="21"/>
      <c r="D52" s="34"/>
      <c r="E52" s="34"/>
      <c r="F52" s="23"/>
      <c r="G52" s="23"/>
      <c r="H52" s="23"/>
      <c r="I52" s="23"/>
      <c r="J52" s="23"/>
      <c r="K52" s="141"/>
      <c r="L52" s="141"/>
      <c r="M52" s="141"/>
      <c r="N52" s="24"/>
      <c r="O52" s="25">
        <f t="shared" si="19"/>
        <v>0</v>
      </c>
      <c r="P52" s="26">
        <f t="shared" si="20"/>
        <v>0</v>
      </c>
      <c r="Q52" s="144">
        <f t="shared" si="21"/>
        <v>0</v>
      </c>
      <c r="R52" s="19"/>
      <c r="S52" s="28"/>
      <c r="T52" s="29"/>
      <c r="U52" s="30">
        <f t="shared" si="0"/>
        <v>0</v>
      </c>
      <c r="V52" s="6"/>
      <c r="W52" s="32">
        <f t="shared" si="1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49"/>
      <c r="B53" s="149" t="str">
        <f t="shared" si="18"/>
        <v>NO</v>
      </c>
      <c r="C53" s="21"/>
      <c r="D53" s="34"/>
      <c r="E53" s="34"/>
      <c r="F53" s="23"/>
      <c r="G53" s="23"/>
      <c r="H53" s="23"/>
      <c r="I53" s="23"/>
      <c r="J53" s="23"/>
      <c r="K53" s="141"/>
      <c r="L53" s="141"/>
      <c r="M53" s="141"/>
      <c r="N53" s="24"/>
      <c r="O53" s="25">
        <f t="shared" si="19"/>
        <v>0</v>
      </c>
      <c r="P53" s="26">
        <f t="shared" si="20"/>
        <v>0</v>
      </c>
      <c r="Q53" s="144">
        <f t="shared" si="21"/>
        <v>0</v>
      </c>
      <c r="R53" s="19"/>
      <c r="S53" s="28"/>
      <c r="T53" s="29"/>
      <c r="U53" s="30">
        <f t="shared" si="0"/>
        <v>0</v>
      </c>
      <c r="V53" s="6"/>
      <c r="W53" s="32">
        <f t="shared" si="1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49"/>
      <c r="B54" s="149" t="str">
        <f t="shared" si="18"/>
        <v>NO</v>
      </c>
      <c r="C54" s="21"/>
      <c r="D54" s="34"/>
      <c r="E54" s="34"/>
      <c r="F54" s="23"/>
      <c r="G54" s="23"/>
      <c r="H54" s="23"/>
      <c r="I54" s="23"/>
      <c r="J54" s="23"/>
      <c r="K54" s="141"/>
      <c r="L54" s="141"/>
      <c r="M54" s="141"/>
      <c r="N54" s="24"/>
      <c r="O54" s="25">
        <f t="shared" si="19"/>
        <v>0</v>
      </c>
      <c r="P54" s="26">
        <f t="shared" si="20"/>
        <v>0</v>
      </c>
      <c r="Q54" s="144">
        <f t="shared" si="21"/>
        <v>0</v>
      </c>
      <c r="R54" s="19"/>
      <c r="S54" s="28"/>
      <c r="T54" s="29"/>
      <c r="U54" s="30">
        <f t="shared" si="0"/>
        <v>0</v>
      </c>
      <c r="V54" s="6"/>
      <c r="W54" s="32">
        <f t="shared" si="1"/>
        <v>0</v>
      </c>
      <c r="X54" s="6"/>
      <c r="Y54" s="6"/>
      <c r="Z54" s="6"/>
      <c r="AA54" s="6"/>
      <c r="AB54" s="6"/>
    </row>
    <row r="55" spans="1:28" ht="28.35" customHeight="1" thickBot="1" x14ac:dyDescent="0.45">
      <c r="A55" s="42"/>
      <c r="B55" s="42">
        <f>COUNTIF(B3:B54,"SI")</f>
        <v>4</v>
      </c>
      <c r="C55" s="42">
        <f>COUNTA(C3:C54)</f>
        <v>4</v>
      </c>
      <c r="D55" s="43"/>
      <c r="E55" s="43"/>
      <c r="F55" s="42">
        <f t="shared" ref="F55:N55" si="22">COUNTA(F3:F54)</f>
        <v>3</v>
      </c>
      <c r="G55" s="42">
        <f t="shared" si="22"/>
        <v>2</v>
      </c>
      <c r="H55" s="42">
        <f t="shared" si="22"/>
        <v>3</v>
      </c>
      <c r="I55" s="42">
        <f t="shared" si="22"/>
        <v>4</v>
      </c>
      <c r="J55" s="42">
        <f t="shared" si="22"/>
        <v>0</v>
      </c>
      <c r="K55" s="42">
        <f t="shared" si="22"/>
        <v>0</v>
      </c>
      <c r="L55" s="42">
        <f t="shared" si="22"/>
        <v>0</v>
      </c>
      <c r="M55" s="42">
        <f t="shared" si="22"/>
        <v>0</v>
      </c>
      <c r="N55" s="42">
        <f t="shared" si="22"/>
        <v>0</v>
      </c>
      <c r="O55" s="45">
        <f>SUM(O3:O54)</f>
        <v>144</v>
      </c>
      <c r="P55" s="46"/>
      <c r="Q55" s="26">
        <f>SUM(Q3:Q54)</f>
        <v>132</v>
      </c>
      <c r="R55" s="19"/>
      <c r="S55" s="28"/>
      <c r="T55" s="29"/>
      <c r="U55" s="30">
        <f t="shared" si="0"/>
        <v>0</v>
      </c>
      <c r="V55" s="6"/>
      <c r="W55" s="32">
        <f t="shared" si="1"/>
        <v>0</v>
      </c>
      <c r="X55" s="6"/>
      <c r="Y55" s="6"/>
      <c r="Z55" s="6"/>
      <c r="AA55" s="6"/>
      <c r="AB55" s="6"/>
    </row>
    <row r="56" spans="1:28" ht="27.75" customHeight="1" thickBot="1" x14ac:dyDescent="0.4">
      <c r="A56" s="6"/>
      <c r="B56" s="6"/>
      <c r="C56" s="6"/>
      <c r="D56" s="164"/>
      <c r="E56" s="6"/>
      <c r="F56" s="6"/>
      <c r="G56" s="6"/>
      <c r="H56" s="6"/>
      <c r="I56" s="6"/>
      <c r="J56" s="6"/>
      <c r="K56" s="6"/>
      <c r="L56" s="6"/>
      <c r="M56" s="6"/>
      <c r="N56" s="6"/>
      <c r="O56" s="47"/>
      <c r="P56" s="6"/>
      <c r="Q56" s="47"/>
      <c r="R56" s="6"/>
      <c r="S56" s="28"/>
      <c r="T56" s="29"/>
      <c r="U56" s="30">
        <f t="shared" si="0"/>
        <v>0</v>
      </c>
      <c r="V56" s="6"/>
      <c r="W56" s="32">
        <f t="shared" si="1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164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9"/>
      <c r="U57" s="30">
        <f t="shared" si="0"/>
        <v>0</v>
      </c>
      <c r="V57" s="6"/>
      <c r="W57" s="32">
        <f t="shared" si="1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164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9"/>
      <c r="U58" s="30">
        <f t="shared" si="0"/>
        <v>0</v>
      </c>
      <c r="V58" s="6"/>
      <c r="W58" s="32">
        <f t="shared" si="1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164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142"/>
      <c r="U59" s="30">
        <f t="shared" si="0"/>
        <v>0</v>
      </c>
      <c r="V59" s="6"/>
      <c r="W59" s="32">
        <f t="shared" si="1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16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/>
      <c r="T60" s="29"/>
      <c r="U60" s="30">
        <f t="shared" si="0"/>
        <v>0</v>
      </c>
      <c r="V60" s="6"/>
      <c r="W60" s="32">
        <f t="shared" si="1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16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/>
      <c r="T61" s="29"/>
      <c r="U61" s="30">
        <f t="shared" si="0"/>
        <v>0</v>
      </c>
      <c r="V61" s="6"/>
      <c r="W61" s="32">
        <f t="shared" si="1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16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142"/>
      <c r="U62" s="30">
        <f t="shared" si="0"/>
        <v>0</v>
      </c>
      <c r="V62" s="6"/>
      <c r="W62" s="32">
        <f t="shared" si="1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164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9"/>
      <c r="U63" s="30">
        <f t="shared" si="0"/>
        <v>0</v>
      </c>
      <c r="V63" s="6"/>
      <c r="W63" s="32">
        <f t="shared" si="1"/>
        <v>0</v>
      </c>
      <c r="X63" s="6"/>
      <c r="Y63" s="6"/>
      <c r="Z63" s="6"/>
      <c r="AA63" s="6"/>
      <c r="AB63" s="6"/>
    </row>
    <row r="64" spans="1:28" ht="27.75" customHeight="1" thickBot="1" x14ac:dyDescent="0.4">
      <c r="A64" s="6"/>
      <c r="B64" s="6"/>
      <c r="C64" s="6"/>
      <c r="D64" s="16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9"/>
      <c r="U64" s="30">
        <f t="shared" si="0"/>
        <v>0</v>
      </c>
      <c r="V64" s="6"/>
      <c r="W64" s="32">
        <f t="shared" si="1"/>
        <v>0</v>
      </c>
      <c r="X64" s="6"/>
      <c r="Y64" s="6"/>
      <c r="Z64" s="6"/>
      <c r="AA64" s="6"/>
      <c r="AB64" s="6"/>
    </row>
    <row r="65" spans="1:28" ht="25.5" x14ac:dyDescent="0.35">
      <c r="A65" s="6"/>
      <c r="B65" s="6"/>
      <c r="C65" s="6"/>
      <c r="D65" s="164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39">
        <f>SUM(U3:U64)</f>
        <v>132</v>
      </c>
      <c r="V65" s="6"/>
      <c r="W65" s="41">
        <f>SUM(W3:W64)</f>
        <v>144</v>
      </c>
      <c r="X65" s="6"/>
      <c r="Y65" s="6"/>
      <c r="Z65" s="6"/>
      <c r="AA65" s="6"/>
      <c r="AB65" s="6"/>
    </row>
    <row r="66" spans="1:28" ht="15" x14ac:dyDescent="0.2">
      <c r="A66" s="6"/>
      <c r="B66" s="6"/>
      <c r="C66" s="6"/>
      <c r="D66" s="164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178"/>
      <c r="B67" s="6"/>
      <c r="C67" s="48"/>
      <c r="D67" s="165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182"/>
      <c r="B68" s="6"/>
      <c r="C68" s="51"/>
      <c r="D68" s="166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182"/>
      <c r="B69" s="6"/>
      <c r="C69" s="51"/>
      <c r="D69" s="166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3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182"/>
      <c r="B70" s="6"/>
      <c r="C70" s="51"/>
      <c r="D70" s="166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182"/>
      <c r="B71" s="6"/>
      <c r="C71" s="51"/>
      <c r="D71" s="166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182"/>
      <c r="B72" s="6"/>
      <c r="C72" s="51"/>
      <c r="D72" s="166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182"/>
      <c r="B73" s="6"/>
      <c r="C73" s="51"/>
      <c r="D73" s="166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182"/>
      <c r="B74" s="6"/>
      <c r="C74" s="51"/>
      <c r="D74" s="166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182"/>
      <c r="B75" s="6"/>
      <c r="C75" s="51"/>
      <c r="D75" s="166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3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182"/>
      <c r="B76" s="6"/>
      <c r="C76" s="51"/>
      <c r="D76" s="166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182"/>
      <c r="B77" s="6"/>
      <c r="C77" s="51"/>
      <c r="D77" s="166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182"/>
      <c r="B78" s="6"/>
      <c r="C78" s="51"/>
      <c r="D78" s="166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182"/>
      <c r="B79" s="6"/>
      <c r="C79" s="51"/>
      <c r="D79" s="166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6" customHeight="1" x14ac:dyDescent="0.2">
      <c r="A80" s="182"/>
      <c r="B80" s="6"/>
      <c r="C80" s="51"/>
      <c r="D80" s="166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6" customHeight="1" x14ac:dyDescent="0.2">
      <c r="A81" s="182"/>
      <c r="B81" s="6"/>
      <c r="C81" s="51"/>
      <c r="D81" s="166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3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6" customHeight="1" x14ac:dyDescent="0.2">
      <c r="A82" s="182"/>
      <c r="B82" s="6"/>
      <c r="C82" s="51"/>
      <c r="D82" s="166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6" customHeight="1" x14ac:dyDescent="0.2">
      <c r="A83" s="182"/>
      <c r="B83" s="6"/>
      <c r="C83" s="51"/>
      <c r="D83" s="166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3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6" customHeight="1" x14ac:dyDescent="0.2">
      <c r="A84" s="182"/>
      <c r="B84" s="6"/>
      <c r="C84" s="51"/>
      <c r="D84" s="166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3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6" customHeight="1" x14ac:dyDescent="0.2">
      <c r="A85" s="182"/>
      <c r="B85" s="6"/>
      <c r="C85" s="51"/>
      <c r="D85" s="166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3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6" customHeight="1" x14ac:dyDescent="0.2">
      <c r="A86" s="182"/>
      <c r="B86" s="6"/>
      <c r="C86" s="51"/>
      <c r="D86" s="166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3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6" customHeight="1" x14ac:dyDescent="0.2">
      <c r="A87" s="182"/>
      <c r="B87" s="6"/>
      <c r="C87" s="51"/>
      <c r="D87" s="166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3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6" customHeight="1" x14ac:dyDescent="0.2">
      <c r="A88" s="182"/>
      <c r="B88" s="6"/>
      <c r="C88" s="51"/>
      <c r="D88" s="166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3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5.6" customHeight="1" x14ac:dyDescent="0.2">
      <c r="A89" s="182"/>
      <c r="B89" s="6"/>
      <c r="C89" s="51"/>
      <c r="D89" s="166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3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5.6" customHeight="1" x14ac:dyDescent="0.2">
      <c r="A90" s="182"/>
      <c r="B90" s="6"/>
      <c r="C90" s="51"/>
      <c r="D90" s="166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3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5.6" customHeight="1" x14ac:dyDescent="0.2">
      <c r="A91" s="182"/>
      <c r="B91" s="6"/>
      <c r="C91" s="51"/>
      <c r="D91" s="166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3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6" customHeight="1" x14ac:dyDescent="0.2">
      <c r="A92" s="179"/>
      <c r="B92" s="6"/>
      <c r="C92" s="54"/>
      <c r="D92" s="167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8.600000000000001" customHeight="1" x14ac:dyDescent="0.2">
      <c r="S93" s="6"/>
      <c r="T93" s="6"/>
      <c r="U93" s="6"/>
      <c r="V93" s="6"/>
      <c r="W93" s="6"/>
    </row>
  </sheetData>
  <sortState xmlns:xlrd2="http://schemas.microsoft.com/office/spreadsheetml/2017/richdata2" ref="A3:Q5">
    <sortCondition descending="1" ref="O3:O5"/>
  </sortState>
  <mergeCells count="1">
    <mergeCell ref="B1:G1"/>
  </mergeCells>
  <phoneticPr fontId="20" type="noConversion"/>
  <conditionalFormatting sqref="B3:B5 A6:B54">
    <cfRule type="containsText" dxfId="31" priority="1" stopIfTrue="1" operator="containsText" text="SI">
      <formula>NOT(ISERROR(SEARCH("SI",A3)))</formula>
    </cfRule>
    <cfRule type="containsText" dxfId="3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7109375" style="1" bestFit="1" customWidth="1"/>
    <col min="4" max="4" width="12.42578125" style="243" customWidth="1"/>
    <col min="5" max="5" width="66.7109375" style="1" customWidth="1"/>
    <col min="6" max="6" width="23.140625" style="1" customWidth="1"/>
    <col min="7" max="12" width="23" style="1" customWidth="1"/>
    <col min="13" max="14" width="23.42578125" style="1" customWidth="1"/>
    <col min="15" max="15" width="31.28515625" style="1" bestFit="1" customWidth="1"/>
    <col min="16" max="16" width="22.42578125" style="1" customWidth="1"/>
    <col min="17" max="17" width="13.42578125" style="1" customWidth="1"/>
    <col min="18" max="18" width="28.7109375" style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28515625" style="1" customWidth="1"/>
    <col min="25" max="26" width="11.42578125" style="1" customWidth="1"/>
    <col min="27" max="27" width="38" style="1" customWidth="1"/>
    <col min="28" max="28" width="11.42578125" style="1" customWidth="1"/>
    <col min="29" max="29" width="45.425781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80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513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">
      <c r="A3" s="180">
        <v>109868</v>
      </c>
      <c r="B3" s="149" t="s">
        <v>114</v>
      </c>
      <c r="C3" s="172" t="s">
        <v>294</v>
      </c>
      <c r="D3" s="233">
        <v>2612</v>
      </c>
      <c r="E3" s="172" t="s">
        <v>127</v>
      </c>
      <c r="F3" s="150">
        <v>60</v>
      </c>
      <c r="G3" s="159">
        <f>VLOOKUP(A3,'[1]Classifica generale Vigevano'!$A$169:$K$181,8,FALSE)</f>
        <v>80</v>
      </c>
      <c r="H3" s="23">
        <v>100</v>
      </c>
      <c r="I3" s="23">
        <v>100</v>
      </c>
      <c r="J3" s="163"/>
      <c r="K3" s="163"/>
      <c r="L3" s="163"/>
      <c r="M3" s="23"/>
      <c r="N3" s="24"/>
      <c r="O3" s="24"/>
      <c r="P3" s="25">
        <f>IF(Q3=7,SUM(F3:N3)-SMALL(F3:N3,1),IF(Q3=8,SUM(F3:N3),SUM(F3:N3)))+O3</f>
        <v>340</v>
      </c>
      <c r="Q3" s="26">
        <f>COUNTA(F3:N3)</f>
        <v>4</v>
      </c>
      <c r="R3" s="144">
        <f>SUM(F3:N3)+O3</f>
        <v>340</v>
      </c>
      <c r="S3" s="27"/>
      <c r="T3" s="28">
        <v>10</v>
      </c>
      <c r="U3" s="29" t="s">
        <v>16</v>
      </c>
      <c r="V3" s="30">
        <f>SUMIF($D$3:$D$76,T3,$R$3:$R$76)</f>
        <v>170</v>
      </c>
      <c r="W3" s="31"/>
      <c r="X3" s="32">
        <f t="shared" ref="X3:X34" si="0">SUMIF($D$3:$D$59,T3,$P$3:$P$59)</f>
        <v>170</v>
      </c>
      <c r="Y3" s="19"/>
      <c r="Z3" s="33"/>
      <c r="AA3" s="33"/>
      <c r="AB3" s="33"/>
      <c r="AC3" s="33"/>
    </row>
    <row r="4" spans="1:29" ht="29.1" customHeight="1" thickBot="1" x14ac:dyDescent="0.4">
      <c r="A4" s="180">
        <v>106505</v>
      </c>
      <c r="B4" s="149" t="s">
        <v>114</v>
      </c>
      <c r="C4" s="172" t="s">
        <v>297</v>
      </c>
      <c r="D4" s="233">
        <v>2144</v>
      </c>
      <c r="E4" s="172" t="s">
        <v>121</v>
      </c>
      <c r="F4" s="150">
        <v>20</v>
      </c>
      <c r="G4" s="159">
        <f>VLOOKUP(A4,'[1]Classifica generale Vigevano'!$A$169:$K$181,8,FALSE)</f>
        <v>100</v>
      </c>
      <c r="H4" s="23">
        <v>90</v>
      </c>
      <c r="I4" s="23">
        <v>80</v>
      </c>
      <c r="J4" s="163"/>
      <c r="K4" s="163"/>
      <c r="L4" s="163"/>
      <c r="M4" s="23"/>
      <c r="N4" s="24"/>
      <c r="O4" s="24"/>
      <c r="P4" s="25">
        <f>IF(Q4=7,SUM(F4:N4)-SMALL(F4:N4,1),IF(Q4=8,SUM(F4:N4),SUM(F4:N4)))+O4</f>
        <v>290</v>
      </c>
      <c r="Q4" s="26">
        <f>COUNTA(F4:N4)</f>
        <v>4</v>
      </c>
      <c r="R4" s="144">
        <f>SUM(F4:N4)+O4</f>
        <v>290</v>
      </c>
      <c r="S4" s="27"/>
      <c r="T4" s="28">
        <v>1172</v>
      </c>
      <c r="U4" s="29" t="s">
        <v>116</v>
      </c>
      <c r="V4" s="30">
        <f t="shared" ref="V4:V23" si="1">SUMIF($D$3:$D$76,T4,$R$3:$R$76)</f>
        <v>0</v>
      </c>
      <c r="W4" s="31"/>
      <c r="X4" s="32">
        <f t="shared" si="0"/>
        <v>0</v>
      </c>
      <c r="Y4" s="19"/>
      <c r="Z4" s="33"/>
      <c r="AA4" s="33"/>
      <c r="AB4" s="33"/>
      <c r="AC4" s="33"/>
    </row>
    <row r="5" spans="1:29" ht="29.1" customHeight="1" thickBot="1" x14ac:dyDescent="0.4">
      <c r="A5" s="180">
        <v>105990</v>
      </c>
      <c r="B5" s="149" t="s">
        <v>114</v>
      </c>
      <c r="C5" s="172" t="s">
        <v>296</v>
      </c>
      <c r="D5" s="233">
        <v>2027</v>
      </c>
      <c r="E5" s="172" t="s">
        <v>20</v>
      </c>
      <c r="F5" s="150">
        <v>40</v>
      </c>
      <c r="G5" s="159">
        <f>VLOOKUP(A5,'[1]Classifica generale Vigevano'!$A$169:$K$181,8,FALSE)</f>
        <v>60</v>
      </c>
      <c r="H5" s="23">
        <v>80</v>
      </c>
      <c r="I5" s="23">
        <v>90</v>
      </c>
      <c r="J5" s="163"/>
      <c r="K5" s="163"/>
      <c r="L5" s="163"/>
      <c r="M5" s="23"/>
      <c r="N5" s="24"/>
      <c r="O5" s="24"/>
      <c r="P5" s="25">
        <f>IF(Q5=7,SUM(F5:N5)-SMALL(F5:N5,1),IF(Q5=8,SUM(F5:N5),SUM(F5:N5)))+O5</f>
        <v>270</v>
      </c>
      <c r="Q5" s="26">
        <f>COUNTA(F5:N5)</f>
        <v>4</v>
      </c>
      <c r="R5" s="144">
        <f>SUM(F5:N5)+O5</f>
        <v>270</v>
      </c>
      <c r="S5" s="27"/>
      <c r="T5" s="28">
        <v>1174</v>
      </c>
      <c r="U5" s="29" t="s">
        <v>110</v>
      </c>
      <c r="V5" s="30">
        <f t="shared" si="1"/>
        <v>0</v>
      </c>
      <c r="W5" s="31"/>
      <c r="X5" s="32">
        <f t="shared" si="0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80">
        <v>112383</v>
      </c>
      <c r="B6" s="149" t="s">
        <v>114</v>
      </c>
      <c r="C6" s="172" t="s">
        <v>295</v>
      </c>
      <c r="D6" s="233">
        <v>10</v>
      </c>
      <c r="E6" s="172" t="s">
        <v>16</v>
      </c>
      <c r="F6" s="150">
        <v>50</v>
      </c>
      <c r="G6" s="159">
        <f>VLOOKUP(A6,'[1]Classifica generale Vigevano'!$A$169:$K$181,8,FALSE)</f>
        <v>90</v>
      </c>
      <c r="H6" s="23">
        <v>30</v>
      </c>
      <c r="I6" s="23"/>
      <c r="J6" s="163"/>
      <c r="K6" s="163"/>
      <c r="L6" s="163"/>
      <c r="M6" s="23"/>
      <c r="N6" s="24"/>
      <c r="O6" s="24"/>
      <c r="P6" s="25">
        <f>IF(Q6=7,SUM(F6:N6)-SMALL(F6:N6,1),IF(Q6=8,SUM(F6:N6),SUM(F6:N6)))+O6</f>
        <v>170</v>
      </c>
      <c r="Q6" s="26">
        <f>COUNTA(F6:N6)</f>
        <v>3</v>
      </c>
      <c r="R6" s="144">
        <f>SUM(F6:N6)+O6</f>
        <v>170</v>
      </c>
      <c r="S6" s="27"/>
      <c r="T6" s="28">
        <v>1180</v>
      </c>
      <c r="U6" s="29" t="s">
        <v>120</v>
      </c>
      <c r="V6" s="30">
        <f t="shared" si="1"/>
        <v>194</v>
      </c>
      <c r="W6" s="31"/>
      <c r="X6" s="32">
        <f t="shared" si="0"/>
        <v>194</v>
      </c>
      <c r="Y6" s="19"/>
      <c r="Z6" s="33"/>
      <c r="AA6" s="33"/>
      <c r="AB6" s="33"/>
      <c r="AC6" s="33"/>
    </row>
    <row r="7" spans="1:29" ht="29.1" customHeight="1" thickBot="1" x14ac:dyDescent="0.4">
      <c r="A7" s="180">
        <v>106372</v>
      </c>
      <c r="B7" s="149" t="s">
        <v>114</v>
      </c>
      <c r="C7" s="172" t="s">
        <v>356</v>
      </c>
      <c r="D7" s="233" t="s">
        <v>322</v>
      </c>
      <c r="E7" s="172" t="s">
        <v>357</v>
      </c>
      <c r="F7" s="159"/>
      <c r="G7" s="159">
        <f>VLOOKUP(A7,'[1]Classifica generale Vigevano'!$A$169:$K$181,8,FALSE)</f>
        <v>50</v>
      </c>
      <c r="H7" s="23">
        <v>60</v>
      </c>
      <c r="I7" s="23">
        <v>50</v>
      </c>
      <c r="J7" s="163"/>
      <c r="K7" s="163"/>
      <c r="L7" s="163"/>
      <c r="M7" s="23"/>
      <c r="N7" s="24"/>
      <c r="O7" s="24"/>
      <c r="P7" s="25">
        <f>IF(Q7=7,SUM(F7:N7)-SMALL(F7:N7,1),IF(Q7=8,SUM(F7:N7),SUM(F7:N7)))+O7</f>
        <v>160</v>
      </c>
      <c r="Q7" s="26">
        <f>COUNTA(F7:N7)</f>
        <v>3</v>
      </c>
      <c r="R7" s="144">
        <f>SUM(F7:N7)+O7</f>
        <v>160</v>
      </c>
      <c r="S7" s="27"/>
      <c r="T7" s="28">
        <v>1213</v>
      </c>
      <c r="U7" s="29" t="s">
        <v>109</v>
      </c>
      <c r="V7" s="30">
        <f t="shared" si="1"/>
        <v>0</v>
      </c>
      <c r="W7" s="31"/>
      <c r="X7" s="32">
        <f t="shared" si="0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80">
        <v>120262</v>
      </c>
      <c r="B8" s="149" t="s">
        <v>114</v>
      </c>
      <c r="C8" s="172" t="s">
        <v>302</v>
      </c>
      <c r="D8" s="233">
        <v>2144</v>
      </c>
      <c r="E8" s="172" t="s">
        <v>121</v>
      </c>
      <c r="F8" s="150">
        <v>7</v>
      </c>
      <c r="G8" s="159">
        <f>VLOOKUP(A8,'[1]Classifica generale Vigevano'!$A$169:$K$181,8,FALSE)</f>
        <v>20</v>
      </c>
      <c r="H8" s="23">
        <v>50</v>
      </c>
      <c r="I8" s="23">
        <v>60</v>
      </c>
      <c r="J8" s="163"/>
      <c r="K8" s="163"/>
      <c r="L8" s="163"/>
      <c r="M8" s="23"/>
      <c r="N8" s="24"/>
      <c r="O8" s="24"/>
      <c r="P8" s="25">
        <f>IF(Q8=7,SUM(F8:N8)-SMALL(F8:N8,1),IF(Q8=8,SUM(F8:N8),SUM(F8:N8)))+O8</f>
        <v>137</v>
      </c>
      <c r="Q8" s="26">
        <f>COUNTA(F8:N8)</f>
        <v>4</v>
      </c>
      <c r="R8" s="144">
        <f>SUM(F8:N8)+O8</f>
        <v>137</v>
      </c>
      <c r="S8" s="27"/>
      <c r="T8" s="28">
        <v>1298</v>
      </c>
      <c r="U8" s="29" t="s">
        <v>35</v>
      </c>
      <c r="V8" s="30">
        <f t="shared" si="1"/>
        <v>33</v>
      </c>
      <c r="W8" s="31"/>
      <c r="X8" s="32">
        <f t="shared" si="0"/>
        <v>42</v>
      </c>
      <c r="Y8" s="19"/>
      <c r="Z8" s="33"/>
      <c r="AA8" s="33"/>
      <c r="AB8" s="33"/>
      <c r="AC8" s="33"/>
    </row>
    <row r="9" spans="1:29" ht="29.1" customHeight="1" thickBot="1" x14ac:dyDescent="0.4">
      <c r="A9" s="180">
        <v>108278</v>
      </c>
      <c r="B9" s="149" t="s">
        <v>114</v>
      </c>
      <c r="C9" s="172" t="s">
        <v>298</v>
      </c>
      <c r="D9" s="233">
        <v>2612</v>
      </c>
      <c r="E9" s="172" t="s">
        <v>127</v>
      </c>
      <c r="F9" s="150">
        <v>15</v>
      </c>
      <c r="G9" s="159">
        <f>VLOOKUP(A9,'[1]Classifica generale Vigevano'!$A$169:$K$181,8,FALSE)</f>
        <v>12</v>
      </c>
      <c r="H9" s="23">
        <v>40</v>
      </c>
      <c r="I9" s="23">
        <v>40</v>
      </c>
      <c r="J9" s="163"/>
      <c r="K9" s="163"/>
      <c r="L9" s="163"/>
      <c r="M9" s="23"/>
      <c r="N9" s="24"/>
      <c r="O9" s="24"/>
      <c r="P9" s="25">
        <f>IF(Q9=7,SUM(F9:N9)-SMALL(F9:N9,1),IF(Q9=8,SUM(F9:N9),SUM(F9:N9)))+O9</f>
        <v>107</v>
      </c>
      <c r="Q9" s="26">
        <f>COUNTA(F9:N9)</f>
        <v>4</v>
      </c>
      <c r="R9" s="144">
        <f>SUM(F9:N9)+O9</f>
        <v>107</v>
      </c>
      <c r="S9" s="27"/>
      <c r="T9" s="28">
        <v>1317</v>
      </c>
      <c r="U9" s="29" t="s">
        <v>28</v>
      </c>
      <c r="V9" s="30">
        <f t="shared" si="1"/>
        <v>0</v>
      </c>
      <c r="W9" s="31"/>
      <c r="X9" s="32">
        <f t="shared" si="0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80">
        <v>125663</v>
      </c>
      <c r="B10" s="149" t="s">
        <v>114</v>
      </c>
      <c r="C10" s="172" t="s">
        <v>300</v>
      </c>
      <c r="D10" s="233">
        <v>2144</v>
      </c>
      <c r="E10" s="172" t="s">
        <v>121</v>
      </c>
      <c r="F10" s="150">
        <v>9</v>
      </c>
      <c r="G10" s="159">
        <f>VLOOKUP(A10,'[1]Classifica generale Vigevano'!$A$169:$K$181,8,FALSE)</f>
        <v>40</v>
      </c>
      <c r="H10" s="23">
        <v>15</v>
      </c>
      <c r="I10" s="23">
        <v>20</v>
      </c>
      <c r="J10" s="163"/>
      <c r="K10" s="163"/>
      <c r="L10" s="163"/>
      <c r="M10" s="23"/>
      <c r="N10" s="24"/>
      <c r="O10" s="24"/>
      <c r="P10" s="25">
        <f>IF(Q10=7,SUM(F10:N10)-SMALL(F10:N10,1),IF(Q10=8,SUM(F10:N10),SUM(F10:N10)))+O10</f>
        <v>84</v>
      </c>
      <c r="Q10" s="26">
        <f>COUNTA(F10:N10)</f>
        <v>4</v>
      </c>
      <c r="R10" s="144">
        <f>SUM(F10:N10)+O10</f>
        <v>84</v>
      </c>
      <c r="S10" s="27"/>
      <c r="T10" s="28">
        <v>2658</v>
      </c>
      <c r="U10" s="29" t="s">
        <v>138</v>
      </c>
      <c r="V10" s="30">
        <f t="shared" si="1"/>
        <v>0</v>
      </c>
      <c r="W10" s="31"/>
      <c r="X10" s="32">
        <f t="shared" si="0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180">
        <v>99727</v>
      </c>
      <c r="B11" s="149" t="s">
        <v>114</v>
      </c>
      <c r="C11" s="172" t="s">
        <v>299</v>
      </c>
      <c r="D11" s="233">
        <v>2144</v>
      </c>
      <c r="E11" s="172" t="s">
        <v>121</v>
      </c>
      <c r="F11" s="159">
        <v>12</v>
      </c>
      <c r="G11" s="159"/>
      <c r="H11" s="23">
        <v>20</v>
      </c>
      <c r="I11" s="23">
        <v>30</v>
      </c>
      <c r="J11" s="163"/>
      <c r="K11" s="163"/>
      <c r="L11" s="163"/>
      <c r="M11" s="23"/>
      <c r="N11" s="24"/>
      <c r="O11" s="24"/>
      <c r="P11" s="25">
        <f>IF(Q11=7,SUM(F11:N11)-SMALL(F11:N11,1),IF(Q11=8,SUM(F11:N11),SUM(F11:N11)))+O11</f>
        <v>62</v>
      </c>
      <c r="Q11" s="26">
        <f>COUNTA(F11:N11)</f>
        <v>3</v>
      </c>
      <c r="R11" s="144">
        <f>SUM(F11:N11)+O11</f>
        <v>62</v>
      </c>
      <c r="S11" s="27"/>
      <c r="T11" s="28">
        <v>1773</v>
      </c>
      <c r="U11" s="29" t="s">
        <v>71</v>
      </c>
      <c r="V11" s="30">
        <f t="shared" si="1"/>
        <v>0</v>
      </c>
      <c r="W11" s="31"/>
      <c r="X11" s="32">
        <f t="shared" si="0"/>
        <v>6</v>
      </c>
      <c r="Y11" s="19"/>
      <c r="Z11" s="33"/>
      <c r="AA11" s="33"/>
      <c r="AB11" s="33"/>
      <c r="AC11" s="33"/>
    </row>
    <row r="12" spans="1:29" ht="29.1" customHeight="1" thickBot="1" x14ac:dyDescent="0.4">
      <c r="A12" s="180">
        <v>128712</v>
      </c>
      <c r="B12" s="149" t="s">
        <v>114</v>
      </c>
      <c r="C12" s="172" t="s">
        <v>301</v>
      </c>
      <c r="D12" s="233">
        <v>2186</v>
      </c>
      <c r="E12" s="172" t="s">
        <v>111</v>
      </c>
      <c r="F12" s="150">
        <v>8</v>
      </c>
      <c r="G12" s="159">
        <f>VLOOKUP(A12,'[1]Classifica generale Vigevano'!$A$169:$K$181,8,FALSE)</f>
        <v>15</v>
      </c>
      <c r="H12" s="23">
        <v>7</v>
      </c>
      <c r="I12" s="23">
        <v>15</v>
      </c>
      <c r="J12" s="163"/>
      <c r="K12" s="163"/>
      <c r="L12" s="163"/>
      <c r="M12" s="23"/>
      <c r="N12" s="24"/>
      <c r="O12" s="24"/>
      <c r="P12" s="25">
        <f>IF(Q12=7,SUM(F12:N12)-SMALL(F12:N12,1),IF(Q12=8,SUM(F12:N12),SUM(F12:N12)))+O12</f>
        <v>45</v>
      </c>
      <c r="Q12" s="26">
        <f>COUNTA(F12:N12)</f>
        <v>4</v>
      </c>
      <c r="R12" s="144">
        <f>SUM(F12:N12)+O12</f>
        <v>45</v>
      </c>
      <c r="S12" s="27"/>
      <c r="T12" s="28">
        <v>1886</v>
      </c>
      <c r="U12" s="29" t="s">
        <v>129</v>
      </c>
      <c r="V12" s="30">
        <f t="shared" si="1"/>
        <v>0</v>
      </c>
      <c r="W12" s="31"/>
      <c r="X12" s="32">
        <f t="shared" si="0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80">
        <v>134860</v>
      </c>
      <c r="B13" s="149" t="s">
        <v>114</v>
      </c>
      <c r="C13" s="172" t="s">
        <v>359</v>
      </c>
      <c r="D13" s="233" t="s">
        <v>342</v>
      </c>
      <c r="E13" s="172" t="s">
        <v>343</v>
      </c>
      <c r="F13" s="159"/>
      <c r="G13" s="159">
        <f>VLOOKUP(A13,'[1]Classifica generale Vigevano'!$A$169:$K$181,8,FALSE)</f>
        <v>9</v>
      </c>
      <c r="H13" s="23">
        <v>12</v>
      </c>
      <c r="I13" s="23">
        <v>12</v>
      </c>
      <c r="J13" s="163"/>
      <c r="K13" s="163"/>
      <c r="L13" s="163"/>
      <c r="M13" s="23"/>
      <c r="N13" s="24"/>
      <c r="O13" s="24"/>
      <c r="P13" s="25">
        <f>IF(Q13=7,SUM(F13:N13)-SMALL(F13:N13,1),IF(Q13=8,SUM(F13:N13),SUM(F13:N13)))+O13</f>
        <v>33</v>
      </c>
      <c r="Q13" s="26">
        <f>COUNTA(F13:N13)</f>
        <v>3</v>
      </c>
      <c r="R13" s="144">
        <f>SUM(F13:N13)+O13</f>
        <v>33</v>
      </c>
      <c r="S13" s="27"/>
      <c r="T13" s="28">
        <v>2027</v>
      </c>
      <c r="U13" s="29" t="s">
        <v>20</v>
      </c>
      <c r="V13" s="30">
        <f t="shared" si="1"/>
        <v>270</v>
      </c>
      <c r="W13" s="31"/>
      <c r="X13" s="32">
        <f t="shared" si="0"/>
        <v>270</v>
      </c>
      <c r="Y13" s="19"/>
      <c r="Z13" s="33"/>
      <c r="AA13" s="33"/>
      <c r="AB13" s="33"/>
      <c r="AC13" s="33"/>
    </row>
    <row r="14" spans="1:29" ht="29.1" customHeight="1" thickBot="1" x14ac:dyDescent="0.4">
      <c r="A14" s="180">
        <v>134519</v>
      </c>
      <c r="B14" s="149" t="s">
        <v>114</v>
      </c>
      <c r="C14" s="172" t="s">
        <v>358</v>
      </c>
      <c r="D14" s="233" t="s">
        <v>306</v>
      </c>
      <c r="E14" s="172" t="s">
        <v>307</v>
      </c>
      <c r="F14" s="150"/>
      <c r="G14" s="159">
        <f>VLOOKUP(A14,'[1]Classifica generale Vigevano'!$A$169:$K$181,8,FALSE)</f>
        <v>30</v>
      </c>
      <c r="H14" s="23"/>
      <c r="I14" s="23"/>
      <c r="J14" s="163"/>
      <c r="K14" s="163"/>
      <c r="L14" s="163"/>
      <c r="M14" s="23"/>
      <c r="N14" s="24"/>
      <c r="O14" s="24"/>
      <c r="P14" s="25">
        <f>IF(Q14=7,SUM(F14:N14)-SMALL(F14:N14,1),IF(Q14=8,SUM(F14:N14),SUM(F14:N14)))+O14</f>
        <v>30</v>
      </c>
      <c r="Q14" s="26">
        <f>COUNTA(F14:N14)</f>
        <v>1</v>
      </c>
      <c r="R14" s="144">
        <v>0</v>
      </c>
      <c r="S14" s="27"/>
      <c r="T14" s="28">
        <v>2057</v>
      </c>
      <c r="U14" s="29" t="s">
        <v>113</v>
      </c>
      <c r="V14" s="30">
        <f t="shared" si="1"/>
        <v>0</v>
      </c>
      <c r="W14" s="31"/>
      <c r="X14" s="32">
        <f t="shared" si="0"/>
        <v>20</v>
      </c>
      <c r="Y14" s="19"/>
      <c r="Z14" s="33"/>
      <c r="AA14" s="33"/>
      <c r="AB14" s="33"/>
      <c r="AC14" s="33"/>
    </row>
    <row r="15" spans="1:29" ht="29.1" customHeight="1" thickBot="1" x14ac:dyDescent="0.4">
      <c r="A15" s="180">
        <v>113718</v>
      </c>
      <c r="B15" s="149" t="s">
        <v>114</v>
      </c>
      <c r="C15" s="172" t="s">
        <v>360</v>
      </c>
      <c r="D15" s="233" t="s">
        <v>322</v>
      </c>
      <c r="E15" s="172" t="s">
        <v>357</v>
      </c>
      <c r="F15" s="150"/>
      <c r="G15" s="159">
        <f>VLOOKUP(A15,'[1]Classifica generale Vigevano'!$A$169:$K$181,8,FALSE)</f>
        <v>8</v>
      </c>
      <c r="H15" s="23">
        <v>2</v>
      </c>
      <c r="I15" s="23">
        <v>9</v>
      </c>
      <c r="J15" s="163"/>
      <c r="K15" s="163"/>
      <c r="L15" s="163"/>
      <c r="M15" s="23"/>
      <c r="N15" s="24"/>
      <c r="O15" s="24"/>
      <c r="P15" s="25">
        <f>IF(Q15=7,SUM(F15:N15)-SMALL(F15:N15,1),IF(Q15=8,SUM(F15:N15),SUM(F15:N15)))+O15</f>
        <v>19</v>
      </c>
      <c r="Q15" s="26">
        <f>COUNTA(F15:N15)</f>
        <v>3</v>
      </c>
      <c r="R15" s="144">
        <f>SUM(F15:N15)+O15</f>
        <v>19</v>
      </c>
      <c r="S15" s="27"/>
      <c r="T15" s="28">
        <v>2072</v>
      </c>
      <c r="U15" s="29" t="s">
        <v>119</v>
      </c>
      <c r="V15" s="30">
        <f t="shared" si="1"/>
        <v>0</v>
      </c>
      <c r="W15" s="31"/>
      <c r="X15" s="32">
        <f t="shared" si="0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180">
        <v>124356</v>
      </c>
      <c r="B16" s="149" t="s">
        <v>114</v>
      </c>
      <c r="C16" s="172" t="s">
        <v>361</v>
      </c>
      <c r="D16" s="233" t="s">
        <v>322</v>
      </c>
      <c r="E16" s="172" t="s">
        <v>357</v>
      </c>
      <c r="F16" s="150"/>
      <c r="G16" s="159">
        <f>VLOOKUP(A16,'[1]Classifica generale Vigevano'!$A$169:$K$181,8,FALSE)</f>
        <v>7</v>
      </c>
      <c r="H16" s="23">
        <v>8</v>
      </c>
      <c r="I16" s="23"/>
      <c r="J16" s="163"/>
      <c r="K16" s="163"/>
      <c r="L16" s="163"/>
      <c r="M16" s="23"/>
      <c r="N16" s="24"/>
      <c r="O16" s="24"/>
      <c r="P16" s="25">
        <f>IF(Q16=7,SUM(F16:N16)-SMALL(F16:N16,1),IF(Q16=8,SUM(F16:N16),SUM(F16:N16)))+O16</f>
        <v>15</v>
      </c>
      <c r="Q16" s="26">
        <f>COUNTA(F16:N16)</f>
        <v>2</v>
      </c>
      <c r="R16" s="144">
        <f>SUM(F16:N16)+O16</f>
        <v>15</v>
      </c>
      <c r="S16" s="27"/>
      <c r="T16" s="28">
        <v>2142</v>
      </c>
      <c r="U16" s="29" t="s">
        <v>124</v>
      </c>
      <c r="V16" s="30">
        <f t="shared" si="1"/>
        <v>0</v>
      </c>
      <c r="W16" s="31"/>
      <c r="X16" s="32">
        <f t="shared" si="0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80">
        <v>140077</v>
      </c>
      <c r="B17" s="149" t="s">
        <v>114</v>
      </c>
      <c r="C17" s="172" t="s">
        <v>473</v>
      </c>
      <c r="D17" s="233">
        <v>1298</v>
      </c>
      <c r="E17" s="172" t="s">
        <v>343</v>
      </c>
      <c r="F17" s="150"/>
      <c r="G17" s="159"/>
      <c r="H17" s="23">
        <v>9</v>
      </c>
      <c r="I17" s="23"/>
      <c r="J17" s="163"/>
      <c r="K17" s="163"/>
      <c r="L17" s="163"/>
      <c r="M17" s="23"/>
      <c r="N17" s="24"/>
      <c r="O17" s="24"/>
      <c r="P17" s="25">
        <f>IF(Q17=7,SUM(F17:N17)-SMALL(F17:N17,1),IF(Q17=8,SUM(F17:N17),SUM(F17:N17)))+O17</f>
        <v>9</v>
      </c>
      <c r="Q17" s="26">
        <f>COUNTA(F17:N17)</f>
        <v>1</v>
      </c>
      <c r="R17" s="144">
        <v>0</v>
      </c>
      <c r="S17" s="27"/>
      <c r="T17" s="28">
        <v>2144</v>
      </c>
      <c r="U17" s="29" t="s">
        <v>121</v>
      </c>
      <c r="V17" s="30">
        <f t="shared" si="1"/>
        <v>573</v>
      </c>
      <c r="W17" s="31"/>
      <c r="X17" s="32">
        <f t="shared" si="0"/>
        <v>573</v>
      </c>
      <c r="Y17" s="19"/>
      <c r="Z17" s="33"/>
      <c r="AA17" s="33"/>
      <c r="AB17" s="33"/>
      <c r="AC17" s="33"/>
    </row>
    <row r="18" spans="1:29" ht="29.1" customHeight="1" thickBot="1" x14ac:dyDescent="0.4">
      <c r="A18" s="180">
        <v>113228</v>
      </c>
      <c r="B18" s="149" t="s">
        <v>114</v>
      </c>
      <c r="C18" s="172" t="s">
        <v>514</v>
      </c>
      <c r="D18" s="233">
        <v>2057</v>
      </c>
      <c r="E18" s="172" t="s">
        <v>113</v>
      </c>
      <c r="F18" s="150"/>
      <c r="G18" s="159"/>
      <c r="H18" s="23"/>
      <c r="I18" s="23">
        <v>8</v>
      </c>
      <c r="J18" s="163"/>
      <c r="K18" s="163"/>
      <c r="L18" s="163"/>
      <c r="M18" s="23"/>
      <c r="N18" s="24"/>
      <c r="O18" s="24"/>
      <c r="P18" s="25">
        <f>IF(Q18=7,SUM(F18:N18)-SMALL(F18:N18,1),IF(Q18=8,SUM(F18:N18),SUM(F18:N18)))+O18</f>
        <v>8</v>
      </c>
      <c r="Q18" s="26">
        <f>COUNTA(F18:N18)</f>
        <v>1</v>
      </c>
      <c r="R18" s="144">
        <v>0</v>
      </c>
      <c r="S18" s="27"/>
      <c r="T18" s="28">
        <v>2186</v>
      </c>
      <c r="U18" s="29" t="s">
        <v>111</v>
      </c>
      <c r="V18" s="30">
        <f t="shared" si="1"/>
        <v>45</v>
      </c>
      <c r="W18" s="31"/>
      <c r="X18" s="32">
        <f t="shared" si="0"/>
        <v>45</v>
      </c>
      <c r="Y18" s="19"/>
      <c r="Z18" s="33"/>
      <c r="AA18" s="33"/>
      <c r="AB18" s="33"/>
      <c r="AC18" s="33"/>
    </row>
    <row r="19" spans="1:29" ht="29.1" customHeight="1" thickBot="1" x14ac:dyDescent="0.4">
      <c r="A19" s="180">
        <v>117993</v>
      </c>
      <c r="B19" s="149" t="s">
        <v>114</v>
      </c>
      <c r="C19" s="172" t="s">
        <v>515</v>
      </c>
      <c r="D19" s="233">
        <v>2057</v>
      </c>
      <c r="E19" s="172" t="s">
        <v>113</v>
      </c>
      <c r="F19" s="150"/>
      <c r="G19" s="159"/>
      <c r="H19" s="23"/>
      <c r="I19" s="23">
        <v>7</v>
      </c>
      <c r="J19" s="163"/>
      <c r="K19" s="163"/>
      <c r="L19" s="163"/>
      <c r="M19" s="23"/>
      <c r="N19" s="24"/>
      <c r="O19" s="24"/>
      <c r="P19" s="25">
        <f>IF(Q19=7,SUM(F19:N19)-SMALL(F19:N19,1),IF(Q19=8,SUM(F19:N19),SUM(F19:N19)))+O19</f>
        <v>7</v>
      </c>
      <c r="Q19" s="26">
        <f>COUNTA(F19:N19)</f>
        <v>1</v>
      </c>
      <c r="R19" s="144">
        <v>0</v>
      </c>
      <c r="S19" s="27"/>
      <c r="T19" s="28"/>
      <c r="U19" s="29"/>
      <c r="V19" s="30">
        <f t="shared" si="1"/>
        <v>0</v>
      </c>
      <c r="W19" s="31"/>
      <c r="X19" s="32">
        <f t="shared" si="0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80">
        <v>133905</v>
      </c>
      <c r="B20" s="149" t="s">
        <v>114</v>
      </c>
      <c r="C20" s="172" t="s">
        <v>474</v>
      </c>
      <c r="D20" s="233">
        <v>1773</v>
      </c>
      <c r="E20" s="172" t="s">
        <v>71</v>
      </c>
      <c r="F20" s="150"/>
      <c r="G20" s="159"/>
      <c r="H20" s="23">
        <v>6</v>
      </c>
      <c r="I20" s="23"/>
      <c r="J20" s="163"/>
      <c r="K20" s="163"/>
      <c r="L20" s="163"/>
      <c r="M20" s="23"/>
      <c r="N20" s="24"/>
      <c r="O20" s="24"/>
      <c r="P20" s="25">
        <f>IF(Q20=7,SUM(F20:N20)-SMALL(F20:N20,1),IF(Q20=8,SUM(F20:N20),SUM(F20:N20)))+O20</f>
        <v>6</v>
      </c>
      <c r="Q20" s="26">
        <f>COUNTA(F20:N20)</f>
        <v>1</v>
      </c>
      <c r="R20" s="144">
        <v>0</v>
      </c>
      <c r="S20" s="27"/>
      <c r="T20" s="28">
        <v>2310</v>
      </c>
      <c r="U20" s="29" t="s">
        <v>112</v>
      </c>
      <c r="V20" s="30">
        <f t="shared" si="1"/>
        <v>0</v>
      </c>
      <c r="W20" s="31"/>
      <c r="X20" s="32">
        <f t="shared" si="0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80">
        <v>124478</v>
      </c>
      <c r="B21" s="149" t="s">
        <v>114</v>
      </c>
      <c r="C21" s="172" t="s">
        <v>475</v>
      </c>
      <c r="D21" s="233">
        <v>2057</v>
      </c>
      <c r="E21" s="172" t="s">
        <v>113</v>
      </c>
      <c r="F21" s="150"/>
      <c r="G21" s="159"/>
      <c r="H21" s="23">
        <v>5</v>
      </c>
      <c r="I21" s="23"/>
      <c r="J21" s="163"/>
      <c r="K21" s="163"/>
      <c r="L21" s="163"/>
      <c r="M21" s="23"/>
      <c r="N21" s="24"/>
      <c r="O21" s="24"/>
      <c r="P21" s="25">
        <f>IF(Q21=7,SUM(F21:N21)-SMALL(F21:N21,1),IF(Q21=8,SUM(F21:N21),SUM(F21:N21)))+O21</f>
        <v>5</v>
      </c>
      <c r="Q21" s="26">
        <f>COUNTA(F21:N21)</f>
        <v>1</v>
      </c>
      <c r="R21" s="144">
        <v>0</v>
      </c>
      <c r="S21" s="27"/>
      <c r="T21" s="28">
        <v>2521</v>
      </c>
      <c r="U21" s="29" t="s">
        <v>118</v>
      </c>
      <c r="V21" s="30">
        <f t="shared" si="1"/>
        <v>0</v>
      </c>
      <c r="W21" s="31"/>
      <c r="X21" s="32">
        <f t="shared" si="0"/>
        <v>30</v>
      </c>
      <c r="Y21" s="19"/>
      <c r="Z21" s="6"/>
      <c r="AA21" s="6"/>
      <c r="AB21" s="6"/>
      <c r="AC21" s="6"/>
    </row>
    <row r="22" spans="1:29" ht="29.1" customHeight="1" thickBot="1" x14ac:dyDescent="0.4">
      <c r="A22" s="180"/>
      <c r="B22" s="149" t="s">
        <v>117</v>
      </c>
      <c r="C22" s="172"/>
      <c r="D22" s="233"/>
      <c r="E22" s="172"/>
      <c r="F22" s="150"/>
      <c r="G22" s="159"/>
      <c r="H22" s="23"/>
      <c r="I22" s="23"/>
      <c r="J22" s="163"/>
      <c r="K22" s="163"/>
      <c r="L22" s="163"/>
      <c r="M22" s="23"/>
      <c r="N22" s="24"/>
      <c r="O22" s="24"/>
      <c r="P22" s="25">
        <f t="shared" ref="P20:P30" si="2">IF(Q22=7,SUM(F22:N22)-SMALL(F22:N22,1),IF(Q22=8,SUM(F22:N22),SUM(F22:N22)))+O22</f>
        <v>0</v>
      </c>
      <c r="Q22" s="26">
        <f t="shared" ref="Q20:Q30" si="3">COUNTA(F22:N22)</f>
        <v>0</v>
      </c>
      <c r="R22" s="144">
        <f t="shared" ref="R20:R25" si="4">SUM(F22:N22)+O22</f>
        <v>0</v>
      </c>
      <c r="S22" s="27"/>
      <c r="T22" s="28">
        <v>2612</v>
      </c>
      <c r="U22" s="29" t="s">
        <v>127</v>
      </c>
      <c r="V22" s="30">
        <f t="shared" si="1"/>
        <v>447</v>
      </c>
      <c r="W22" s="31"/>
      <c r="X22" s="32">
        <f t="shared" si="0"/>
        <v>447</v>
      </c>
      <c r="Y22" s="19"/>
      <c r="Z22" s="6"/>
      <c r="AA22" s="6"/>
      <c r="AB22" s="6"/>
      <c r="AC22" s="6"/>
    </row>
    <row r="23" spans="1:29" ht="29.1" customHeight="1" thickBot="1" x14ac:dyDescent="0.4">
      <c r="A23" s="180"/>
      <c r="B23" s="149" t="s">
        <v>117</v>
      </c>
      <c r="C23" s="172"/>
      <c r="D23" s="233"/>
      <c r="E23" s="172"/>
      <c r="F23" s="150"/>
      <c r="G23" s="159"/>
      <c r="H23" s="23"/>
      <c r="I23" s="23"/>
      <c r="J23" s="163"/>
      <c r="K23" s="163"/>
      <c r="L23" s="163"/>
      <c r="M23" s="23"/>
      <c r="N23" s="24"/>
      <c r="O23" s="24"/>
      <c r="P23" s="25">
        <f t="shared" si="2"/>
        <v>0</v>
      </c>
      <c r="Q23" s="26">
        <f t="shared" si="3"/>
        <v>0</v>
      </c>
      <c r="R23" s="144">
        <f t="shared" si="4"/>
        <v>0</v>
      </c>
      <c r="S23" s="27"/>
      <c r="T23" s="28">
        <v>2465</v>
      </c>
      <c r="U23" s="29" t="s">
        <v>493</v>
      </c>
      <c r="V23" s="30">
        <f t="shared" si="1"/>
        <v>0</v>
      </c>
      <c r="W23" s="31"/>
      <c r="X23" s="32">
        <f t="shared" si="0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80"/>
      <c r="B24" s="149" t="s">
        <v>117</v>
      </c>
      <c r="C24" s="172"/>
      <c r="D24" s="233"/>
      <c r="E24" s="172"/>
      <c r="F24" s="150"/>
      <c r="G24" s="159"/>
      <c r="H24" s="23"/>
      <c r="I24" s="23"/>
      <c r="J24" s="163"/>
      <c r="K24" s="163"/>
      <c r="L24" s="163"/>
      <c r="M24" s="23"/>
      <c r="N24" s="24"/>
      <c r="O24" s="24"/>
      <c r="P24" s="25">
        <f t="shared" si="2"/>
        <v>0</v>
      </c>
      <c r="Q24" s="26">
        <f t="shared" si="3"/>
        <v>0</v>
      </c>
      <c r="R24" s="144">
        <f t="shared" si="4"/>
        <v>0</v>
      </c>
      <c r="S24" s="27"/>
      <c r="T24" s="28">
        <v>2455</v>
      </c>
      <c r="U24" s="29" t="s">
        <v>516</v>
      </c>
      <c r="V24" s="30">
        <f t="shared" ref="V24:V64" si="5">SUMIF($D$3:$D$76,T24,$Q$3:$Q$76)</f>
        <v>0</v>
      </c>
      <c r="W24" s="31"/>
      <c r="X24" s="32">
        <f t="shared" si="0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80"/>
      <c r="B25" s="149" t="s">
        <v>117</v>
      </c>
      <c r="C25" s="172"/>
      <c r="D25" s="233"/>
      <c r="E25" s="172"/>
      <c r="F25" s="150"/>
      <c r="G25" s="159"/>
      <c r="H25" s="23"/>
      <c r="I25" s="23"/>
      <c r="J25" s="163"/>
      <c r="K25" s="163"/>
      <c r="L25" s="163"/>
      <c r="M25" s="23"/>
      <c r="N25" s="24"/>
      <c r="O25" s="24"/>
      <c r="P25" s="25">
        <f t="shared" si="2"/>
        <v>0</v>
      </c>
      <c r="Q25" s="26">
        <f t="shared" si="3"/>
        <v>0</v>
      </c>
      <c r="R25" s="144">
        <f t="shared" si="4"/>
        <v>0</v>
      </c>
      <c r="S25" s="27"/>
      <c r="T25" s="28">
        <v>1886</v>
      </c>
      <c r="U25" s="29" t="s">
        <v>129</v>
      </c>
      <c r="V25" s="30">
        <f t="shared" si="5"/>
        <v>0</v>
      </c>
      <c r="W25" s="31"/>
      <c r="X25" s="32">
        <f t="shared" si="0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80"/>
      <c r="B26" s="149" t="s">
        <v>117</v>
      </c>
      <c r="C26" s="172"/>
      <c r="D26" s="233"/>
      <c r="E26" s="172"/>
      <c r="F26" s="150"/>
      <c r="G26" s="159"/>
      <c r="H26" s="23"/>
      <c r="I26" s="23"/>
      <c r="J26" s="163"/>
      <c r="K26" s="163"/>
      <c r="L26" s="163"/>
      <c r="M26" s="23"/>
      <c r="N26" s="24"/>
      <c r="O26" s="24"/>
      <c r="P26" s="25">
        <f t="shared" si="2"/>
        <v>0</v>
      </c>
      <c r="Q26" s="26">
        <f t="shared" si="3"/>
        <v>0</v>
      </c>
      <c r="R26" s="144">
        <v>0</v>
      </c>
      <c r="S26" s="27"/>
      <c r="T26" s="28">
        <v>2526</v>
      </c>
      <c r="U26" s="29" t="s">
        <v>517</v>
      </c>
      <c r="V26" s="30">
        <f t="shared" si="5"/>
        <v>0</v>
      </c>
      <c r="W26" s="31"/>
      <c r="X26" s="32">
        <f t="shared" si="0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80"/>
      <c r="B27" s="149" t="s">
        <v>117</v>
      </c>
      <c r="C27" s="172"/>
      <c r="D27" s="233"/>
      <c r="E27" s="172"/>
      <c r="F27" s="150"/>
      <c r="G27" s="159"/>
      <c r="H27" s="23"/>
      <c r="I27" s="23"/>
      <c r="J27" s="163"/>
      <c r="K27" s="163"/>
      <c r="L27" s="163"/>
      <c r="M27" s="23"/>
      <c r="N27" s="24"/>
      <c r="O27" s="24"/>
      <c r="P27" s="25">
        <f t="shared" si="2"/>
        <v>0</v>
      </c>
      <c r="Q27" s="26">
        <f t="shared" si="3"/>
        <v>0</v>
      </c>
      <c r="R27" s="144">
        <f>SUM(F27:N27)+O27</f>
        <v>0</v>
      </c>
      <c r="S27" s="27"/>
      <c r="T27" s="28"/>
      <c r="U27" s="29"/>
      <c r="V27" s="30">
        <f t="shared" si="5"/>
        <v>0</v>
      </c>
      <c r="W27" s="31"/>
      <c r="X27" s="32">
        <f t="shared" si="0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80"/>
      <c r="B28" s="149" t="s">
        <v>117</v>
      </c>
      <c r="C28" s="172"/>
      <c r="D28" s="233"/>
      <c r="E28" s="172"/>
      <c r="F28" s="150"/>
      <c r="G28" s="159"/>
      <c r="H28" s="23"/>
      <c r="I28" s="23"/>
      <c r="J28" s="163"/>
      <c r="K28" s="163"/>
      <c r="L28" s="163"/>
      <c r="M28" s="23"/>
      <c r="N28" s="24"/>
      <c r="O28" s="24"/>
      <c r="P28" s="25">
        <f t="shared" si="2"/>
        <v>0</v>
      </c>
      <c r="Q28" s="26">
        <f t="shared" si="3"/>
        <v>0</v>
      </c>
      <c r="R28" s="144">
        <f>SUM(F28:N28)+O28</f>
        <v>0</v>
      </c>
      <c r="S28" s="27"/>
      <c r="T28" s="28"/>
      <c r="U28" s="29"/>
      <c r="V28" s="30">
        <f t="shared" si="5"/>
        <v>0</v>
      </c>
      <c r="W28" s="31"/>
      <c r="X28" s="32">
        <f t="shared" si="0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80"/>
      <c r="B29" s="149" t="s">
        <v>117</v>
      </c>
      <c r="C29" s="172"/>
      <c r="D29" s="233"/>
      <c r="E29" s="172"/>
      <c r="F29" s="150"/>
      <c r="G29" s="159"/>
      <c r="H29" s="23"/>
      <c r="I29" s="23"/>
      <c r="J29" s="163"/>
      <c r="K29" s="163"/>
      <c r="L29" s="163"/>
      <c r="M29" s="23"/>
      <c r="N29" s="24"/>
      <c r="O29" s="24"/>
      <c r="P29" s="25">
        <f t="shared" si="2"/>
        <v>0</v>
      </c>
      <c r="Q29" s="26">
        <f t="shared" si="3"/>
        <v>0</v>
      </c>
      <c r="R29" s="144">
        <v>0</v>
      </c>
      <c r="S29" s="27"/>
      <c r="T29" s="28"/>
      <c r="U29" s="29"/>
      <c r="V29" s="30">
        <f t="shared" si="5"/>
        <v>0</v>
      </c>
      <c r="W29" s="31"/>
      <c r="X29" s="32">
        <f t="shared" si="0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80"/>
      <c r="B30" s="149" t="s">
        <v>117</v>
      </c>
      <c r="C30" s="172"/>
      <c r="D30" s="233"/>
      <c r="E30" s="172"/>
      <c r="F30" s="150"/>
      <c r="G30" s="159"/>
      <c r="H30" s="23"/>
      <c r="I30" s="23"/>
      <c r="J30" s="163"/>
      <c r="K30" s="163"/>
      <c r="L30" s="163"/>
      <c r="M30" s="23"/>
      <c r="N30" s="24"/>
      <c r="O30" s="24"/>
      <c r="P30" s="25">
        <f t="shared" si="2"/>
        <v>0</v>
      </c>
      <c r="Q30" s="26">
        <f t="shared" si="3"/>
        <v>0</v>
      </c>
      <c r="R30" s="144">
        <v>0</v>
      </c>
      <c r="S30" s="27"/>
      <c r="T30" s="28"/>
      <c r="U30" s="29"/>
      <c r="V30" s="30">
        <f t="shared" si="5"/>
        <v>0</v>
      </c>
      <c r="W30" s="31"/>
      <c r="X30" s="32">
        <f t="shared" si="0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80"/>
      <c r="B31" s="149" t="s">
        <v>117</v>
      </c>
      <c r="C31" s="172"/>
      <c r="D31" s="233"/>
      <c r="E31" s="172"/>
      <c r="F31" s="150"/>
      <c r="G31" s="159"/>
      <c r="H31" s="23"/>
      <c r="I31" s="23"/>
      <c r="J31" s="163"/>
      <c r="K31" s="163"/>
      <c r="L31" s="163"/>
      <c r="M31" s="23"/>
      <c r="N31" s="24"/>
      <c r="O31" s="24"/>
      <c r="P31" s="25">
        <f t="shared" ref="P31:P41" si="6">IF(Q31=9,SUM(F31:N31)-SMALL(F31:N31,1)-SMALL(F31:N31,2),IF(Q31=8,SUM(F31:N31)-SMALL(F31:N31,1),SUM(F31:N31)))</f>
        <v>0</v>
      </c>
      <c r="Q31" s="26">
        <f t="shared" ref="Q31:Q41" si="7">COUNTA(F31:N31)</f>
        <v>0</v>
      </c>
      <c r="R31" s="144">
        <f t="shared" ref="R31:R36" si="8">SUM(F31:N31)</f>
        <v>0</v>
      </c>
      <c r="S31" s="27"/>
      <c r="T31" s="28"/>
      <c r="U31" s="29"/>
      <c r="V31" s="30">
        <f t="shared" si="5"/>
        <v>0</v>
      </c>
      <c r="W31" s="31"/>
      <c r="X31" s="32">
        <f t="shared" si="0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80"/>
      <c r="B32" s="149" t="s">
        <v>117</v>
      </c>
      <c r="C32" s="172"/>
      <c r="D32" s="233"/>
      <c r="E32" s="172"/>
      <c r="F32" s="150"/>
      <c r="G32" s="159"/>
      <c r="H32" s="23"/>
      <c r="I32" s="23"/>
      <c r="J32" s="163"/>
      <c r="K32" s="163"/>
      <c r="L32" s="163"/>
      <c r="M32" s="23"/>
      <c r="N32" s="24"/>
      <c r="O32" s="24"/>
      <c r="P32" s="25">
        <f t="shared" si="6"/>
        <v>0</v>
      </c>
      <c r="Q32" s="26">
        <f t="shared" si="7"/>
        <v>0</v>
      </c>
      <c r="R32" s="144">
        <f t="shared" si="8"/>
        <v>0</v>
      </c>
      <c r="S32" s="27"/>
      <c r="T32" s="28"/>
      <c r="U32" s="29"/>
      <c r="V32" s="30">
        <f t="shared" si="5"/>
        <v>0</v>
      </c>
      <c r="W32" s="31"/>
      <c r="X32" s="32">
        <f t="shared" si="0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80"/>
      <c r="B33" s="149" t="s">
        <v>117</v>
      </c>
      <c r="C33" s="172"/>
      <c r="D33" s="233"/>
      <c r="E33" s="172"/>
      <c r="F33" s="150"/>
      <c r="G33" s="159"/>
      <c r="H33" s="23"/>
      <c r="I33" s="23"/>
      <c r="J33" s="163"/>
      <c r="K33" s="163"/>
      <c r="L33" s="163"/>
      <c r="M33" s="23"/>
      <c r="N33" s="24"/>
      <c r="O33" s="24"/>
      <c r="P33" s="25">
        <f t="shared" si="6"/>
        <v>0</v>
      </c>
      <c r="Q33" s="26">
        <f t="shared" si="7"/>
        <v>0</v>
      </c>
      <c r="R33" s="144">
        <f t="shared" si="8"/>
        <v>0</v>
      </c>
      <c r="S33" s="27"/>
      <c r="T33" s="28"/>
      <c r="U33" s="29"/>
      <c r="V33" s="30">
        <f t="shared" si="5"/>
        <v>0</v>
      </c>
      <c r="W33" s="31"/>
      <c r="X33" s="32">
        <f t="shared" si="0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80"/>
      <c r="B34" s="149" t="s">
        <v>117</v>
      </c>
      <c r="C34" s="172"/>
      <c r="D34" s="233"/>
      <c r="E34" s="172"/>
      <c r="F34" s="150"/>
      <c r="G34" s="159"/>
      <c r="H34" s="23"/>
      <c r="I34" s="23"/>
      <c r="J34" s="163"/>
      <c r="K34" s="163"/>
      <c r="L34" s="163"/>
      <c r="M34" s="23"/>
      <c r="N34" s="24"/>
      <c r="O34" s="24"/>
      <c r="P34" s="25">
        <f t="shared" si="6"/>
        <v>0</v>
      </c>
      <c r="Q34" s="26">
        <f t="shared" si="7"/>
        <v>0</v>
      </c>
      <c r="R34" s="144">
        <f t="shared" si="8"/>
        <v>0</v>
      </c>
      <c r="S34" s="27"/>
      <c r="T34" s="28"/>
      <c r="U34" s="29"/>
      <c r="V34" s="30">
        <f t="shared" si="5"/>
        <v>0</v>
      </c>
      <c r="W34" s="31"/>
      <c r="X34" s="32">
        <f t="shared" si="0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80"/>
      <c r="B35" s="149" t="s">
        <v>117</v>
      </c>
      <c r="C35" s="172"/>
      <c r="D35" s="233"/>
      <c r="E35" s="172"/>
      <c r="F35" s="150"/>
      <c r="G35" s="159"/>
      <c r="H35" s="23"/>
      <c r="I35" s="23"/>
      <c r="J35" s="163"/>
      <c r="K35" s="163"/>
      <c r="L35" s="163"/>
      <c r="M35" s="23"/>
      <c r="N35" s="24"/>
      <c r="O35" s="24"/>
      <c r="P35" s="25">
        <f t="shared" si="6"/>
        <v>0</v>
      </c>
      <c r="Q35" s="26">
        <f t="shared" si="7"/>
        <v>0</v>
      </c>
      <c r="R35" s="144">
        <f t="shared" si="8"/>
        <v>0</v>
      </c>
      <c r="S35" s="27"/>
      <c r="T35" s="28"/>
      <c r="U35" s="29"/>
      <c r="V35" s="30">
        <f t="shared" si="5"/>
        <v>0</v>
      </c>
      <c r="W35" s="31"/>
      <c r="X35" s="32">
        <f t="shared" ref="X35:X64" si="9">SUMIF($D$3:$D$59,T35,$P$3:$P$59)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80"/>
      <c r="B36" s="149" t="s">
        <v>117</v>
      </c>
      <c r="C36" s="172"/>
      <c r="D36" s="233"/>
      <c r="E36" s="172"/>
      <c r="F36" s="150"/>
      <c r="G36" s="159"/>
      <c r="H36" s="23"/>
      <c r="I36" s="23"/>
      <c r="J36" s="163"/>
      <c r="K36" s="163"/>
      <c r="L36" s="163"/>
      <c r="M36" s="137"/>
      <c r="N36" s="138"/>
      <c r="O36" s="255"/>
      <c r="P36" s="25">
        <f t="shared" si="6"/>
        <v>0</v>
      </c>
      <c r="Q36" s="26">
        <f t="shared" si="7"/>
        <v>0</v>
      </c>
      <c r="R36" s="144">
        <f t="shared" si="8"/>
        <v>0</v>
      </c>
      <c r="S36" s="27"/>
      <c r="T36" s="28"/>
      <c r="U36" s="29"/>
      <c r="V36" s="30">
        <f t="shared" si="5"/>
        <v>0</v>
      </c>
      <c r="W36" s="31"/>
      <c r="X36" s="32">
        <f t="shared" si="9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80"/>
      <c r="B37" s="149" t="s">
        <v>117</v>
      </c>
      <c r="C37" s="172"/>
      <c r="D37" s="233"/>
      <c r="E37" s="172"/>
      <c r="F37" s="150"/>
      <c r="G37" s="159"/>
      <c r="H37" s="23"/>
      <c r="I37" s="137"/>
      <c r="J37" s="137"/>
      <c r="K37" s="137"/>
      <c r="L37" s="163"/>
      <c r="M37" s="137"/>
      <c r="N37" s="138"/>
      <c r="O37" s="255"/>
      <c r="P37" s="25">
        <f t="shared" si="6"/>
        <v>0</v>
      </c>
      <c r="Q37" s="26">
        <f t="shared" si="7"/>
        <v>0</v>
      </c>
      <c r="R37" s="144">
        <v>0</v>
      </c>
      <c r="S37" s="27"/>
      <c r="T37" s="28"/>
      <c r="U37" s="29"/>
      <c r="V37" s="30">
        <f t="shared" si="5"/>
        <v>0</v>
      </c>
      <c r="W37" s="31"/>
      <c r="X37" s="32">
        <f t="shared" si="9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80"/>
      <c r="B38" s="149" t="s">
        <v>117</v>
      </c>
      <c r="C38" s="172"/>
      <c r="D38" s="233"/>
      <c r="E38" s="172"/>
      <c r="F38" s="150"/>
      <c r="G38" s="159"/>
      <c r="H38" s="23"/>
      <c r="I38" s="23"/>
      <c r="J38" s="163"/>
      <c r="K38" s="163"/>
      <c r="L38" s="163"/>
      <c r="M38" s="23"/>
      <c r="N38" s="24"/>
      <c r="O38" s="251"/>
      <c r="P38" s="25">
        <f t="shared" si="6"/>
        <v>0</v>
      </c>
      <c r="Q38" s="26">
        <f t="shared" si="7"/>
        <v>0</v>
      </c>
      <c r="R38" s="144">
        <v>0</v>
      </c>
      <c r="S38" s="27"/>
      <c r="T38" s="28"/>
      <c r="U38" s="29"/>
      <c r="V38" s="30">
        <f t="shared" si="5"/>
        <v>0</v>
      </c>
      <c r="W38" s="31"/>
      <c r="X38" s="32">
        <f t="shared" si="9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80"/>
      <c r="B39" s="149" t="s">
        <v>117</v>
      </c>
      <c r="C39" s="172"/>
      <c r="D39" s="233"/>
      <c r="E39" s="172"/>
      <c r="F39" s="23"/>
      <c r="G39" s="159"/>
      <c r="H39" s="23"/>
      <c r="I39" s="23"/>
      <c r="J39" s="163"/>
      <c r="K39" s="163"/>
      <c r="L39" s="163"/>
      <c r="M39" s="23"/>
      <c r="N39" s="24"/>
      <c r="O39" s="251"/>
      <c r="P39" s="25">
        <f t="shared" si="6"/>
        <v>0</v>
      </c>
      <c r="Q39" s="26">
        <f t="shared" si="7"/>
        <v>0</v>
      </c>
      <c r="R39" s="144">
        <v>0</v>
      </c>
      <c r="S39" s="27"/>
      <c r="T39" s="28"/>
      <c r="U39" s="29"/>
      <c r="V39" s="30">
        <f t="shared" si="5"/>
        <v>0</v>
      </c>
      <c r="W39" s="31"/>
      <c r="X39" s="32">
        <f t="shared" si="9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80"/>
      <c r="B40" s="149" t="s">
        <v>117</v>
      </c>
      <c r="C40" s="172"/>
      <c r="D40" s="233"/>
      <c r="E40" s="172"/>
      <c r="F40" s="23"/>
      <c r="G40" s="159"/>
      <c r="H40" s="23"/>
      <c r="I40" s="23"/>
      <c r="J40" s="163"/>
      <c r="K40" s="163"/>
      <c r="L40" s="163"/>
      <c r="M40" s="23"/>
      <c r="N40" s="24"/>
      <c r="O40" s="251"/>
      <c r="P40" s="25">
        <f t="shared" si="6"/>
        <v>0</v>
      </c>
      <c r="Q40" s="26">
        <f t="shared" si="7"/>
        <v>0</v>
      </c>
      <c r="R40" s="144"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9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80"/>
      <c r="B41" s="149" t="s">
        <v>117</v>
      </c>
      <c r="C41" s="172"/>
      <c r="D41" s="233"/>
      <c r="E41" s="172"/>
      <c r="F41" s="23"/>
      <c r="G41" s="159"/>
      <c r="H41" s="23"/>
      <c r="I41" s="23"/>
      <c r="J41" s="23"/>
      <c r="K41" s="23"/>
      <c r="L41" s="163"/>
      <c r="M41" s="23"/>
      <c r="N41" s="24"/>
      <c r="O41" s="251"/>
      <c r="P41" s="25">
        <f t="shared" si="6"/>
        <v>0</v>
      </c>
      <c r="Q41" s="26">
        <f t="shared" si="7"/>
        <v>0</v>
      </c>
      <c r="R41" s="144">
        <v>0</v>
      </c>
      <c r="S41" s="27"/>
      <c r="T41" s="28"/>
      <c r="U41" s="29"/>
      <c r="V41" s="30">
        <f t="shared" si="5"/>
        <v>0</v>
      </c>
      <c r="W41" s="31"/>
      <c r="X41" s="32">
        <f t="shared" si="9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200"/>
      <c r="B42" s="201"/>
      <c r="C42" s="202"/>
      <c r="D42" s="265"/>
      <c r="E42" s="202"/>
      <c r="F42" s="203"/>
      <c r="G42" s="203"/>
      <c r="H42" s="203"/>
      <c r="I42" s="203"/>
      <c r="J42" s="211"/>
      <c r="K42" s="211"/>
      <c r="L42" s="211"/>
      <c r="M42" s="203"/>
      <c r="N42" s="203"/>
      <c r="O42" s="252"/>
      <c r="P42" s="25"/>
      <c r="Q42" s="26"/>
      <c r="R42" s="144"/>
      <c r="S42" s="27"/>
      <c r="T42" s="28"/>
      <c r="U42" s="29"/>
      <c r="V42" s="30">
        <f t="shared" si="5"/>
        <v>0</v>
      </c>
      <c r="W42" s="31"/>
      <c r="X42" s="32">
        <f t="shared" si="9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80"/>
      <c r="B43" s="149"/>
      <c r="C43" s="172"/>
      <c r="D43" s="233"/>
      <c r="E43" s="172"/>
      <c r="F43" s="221"/>
      <c r="G43" s="220"/>
      <c r="H43" s="220"/>
      <c r="I43" s="221"/>
      <c r="J43" s="221"/>
      <c r="K43" s="221"/>
      <c r="L43" s="221"/>
      <c r="M43" s="221"/>
      <c r="N43" s="23"/>
      <c r="O43" s="252"/>
      <c r="P43" s="25"/>
      <c r="Q43" s="26"/>
      <c r="R43" s="144"/>
      <c r="S43" s="27"/>
      <c r="T43" s="28"/>
      <c r="U43" s="29"/>
      <c r="V43" s="30">
        <f t="shared" si="5"/>
        <v>0</v>
      </c>
      <c r="W43" s="31"/>
      <c r="X43" s="32">
        <f t="shared" si="9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80"/>
      <c r="B44" s="80">
        <f>COUNTIF(B3:B42,"SI")</f>
        <v>19</v>
      </c>
      <c r="C44" s="172"/>
      <c r="D44" s="233"/>
      <c r="E44" s="172"/>
      <c r="F44" s="175">
        <f>COUNTA(F3:F43)</f>
        <v>9</v>
      </c>
      <c r="G44" s="175">
        <f t="shared" ref="G44:M44" si="10">COUNTA(G3:G43)</f>
        <v>13</v>
      </c>
      <c r="H44" s="175">
        <f t="shared" si="10"/>
        <v>16</v>
      </c>
      <c r="I44" s="175">
        <f t="shared" si="10"/>
        <v>13</v>
      </c>
      <c r="J44" s="175">
        <f t="shared" si="10"/>
        <v>0</v>
      </c>
      <c r="K44" s="175">
        <f t="shared" si="10"/>
        <v>0</v>
      </c>
      <c r="L44" s="175">
        <f t="shared" si="10"/>
        <v>0</v>
      </c>
      <c r="M44" s="175">
        <f t="shared" si="10"/>
        <v>0</v>
      </c>
      <c r="N44" s="150"/>
      <c r="O44" s="252"/>
      <c r="P44" s="25"/>
      <c r="Q44" s="26"/>
      <c r="R44" s="144"/>
      <c r="S44" s="27"/>
      <c r="T44" s="28"/>
      <c r="U44" s="142"/>
      <c r="V44" s="30">
        <f t="shared" si="5"/>
        <v>0</v>
      </c>
      <c r="W44" s="31"/>
      <c r="X44" s="32">
        <f t="shared" si="9"/>
        <v>0</v>
      </c>
      <c r="Y44" s="19"/>
      <c r="Z44" s="6"/>
      <c r="AA44" s="6"/>
      <c r="AB44" s="6"/>
      <c r="AC44" s="6"/>
    </row>
    <row r="45" spans="1:29" ht="28.5" customHeight="1" thickBot="1" x14ac:dyDescent="0.4">
      <c r="A45" s="180"/>
      <c r="B45" s="149"/>
      <c r="C45" s="172"/>
      <c r="D45" s="233"/>
      <c r="E45" s="172"/>
      <c r="F45" s="203"/>
      <c r="G45" s="226"/>
      <c r="H45" s="203"/>
      <c r="I45" s="203"/>
      <c r="J45" s="203"/>
      <c r="K45" s="203"/>
      <c r="L45" s="203"/>
      <c r="M45" s="203"/>
      <c r="N45" s="23"/>
      <c r="O45" s="252"/>
      <c r="P45" s="25"/>
      <c r="Q45" s="26"/>
      <c r="R45" s="144"/>
      <c r="S45" s="27"/>
      <c r="T45" s="28"/>
      <c r="U45" s="29"/>
      <c r="V45" s="30">
        <f t="shared" si="5"/>
        <v>0</v>
      </c>
      <c r="W45" s="31"/>
      <c r="X45" s="32">
        <f t="shared" si="9"/>
        <v>0</v>
      </c>
      <c r="Y45" s="19"/>
      <c r="Z45" s="6"/>
      <c r="AA45" s="6"/>
      <c r="AB45" s="6"/>
      <c r="AC45" s="6"/>
    </row>
    <row r="46" spans="1:29" ht="27.95" customHeight="1" thickBot="1" x14ac:dyDescent="0.4">
      <c r="A46" s="205"/>
      <c r="B46" s="206"/>
      <c r="C46" s="207"/>
      <c r="D46" s="266"/>
      <c r="E46" s="207"/>
      <c r="F46" s="209"/>
      <c r="G46" s="208"/>
      <c r="H46" s="209"/>
      <c r="I46" s="209"/>
      <c r="J46" s="209"/>
      <c r="K46" s="209"/>
      <c r="L46" s="209"/>
      <c r="M46" s="209"/>
      <c r="N46" s="210"/>
      <c r="O46" s="251"/>
      <c r="P46" s="25">
        <f>SUM(P3:P45)</f>
        <v>1797</v>
      </c>
      <c r="Q46" s="26"/>
      <c r="R46" s="144">
        <f>SUM(R3:R45)</f>
        <v>1732</v>
      </c>
      <c r="S46" s="35"/>
      <c r="T46" s="28"/>
      <c r="U46" s="29"/>
      <c r="V46" s="30">
        <f t="shared" si="5"/>
        <v>0</v>
      </c>
      <c r="W46" s="31"/>
      <c r="X46" s="32">
        <f t="shared" si="9"/>
        <v>0</v>
      </c>
      <c r="Y46" s="38"/>
      <c r="Z46" s="6"/>
      <c r="AA46" s="6"/>
      <c r="AB46" s="6"/>
      <c r="AC46" s="6"/>
    </row>
    <row r="47" spans="1:29" ht="27.95" customHeight="1" thickBot="1" x14ac:dyDescent="0.4">
      <c r="S47" s="35"/>
      <c r="T47" s="28"/>
      <c r="U47" s="29"/>
      <c r="V47" s="30">
        <f t="shared" si="5"/>
        <v>0</v>
      </c>
      <c r="W47" s="31"/>
      <c r="X47" s="32">
        <f t="shared" si="9"/>
        <v>0</v>
      </c>
      <c r="Y47" s="38"/>
      <c r="Z47" s="6"/>
      <c r="AA47" s="6"/>
      <c r="AB47" s="6"/>
      <c r="AC47" s="6"/>
    </row>
    <row r="48" spans="1:29" ht="27.95" customHeight="1" thickBot="1" x14ac:dyDescent="0.4">
      <c r="S48" s="19"/>
      <c r="T48" s="28"/>
      <c r="U48" s="29"/>
      <c r="V48" s="30">
        <f t="shared" si="5"/>
        <v>0</v>
      </c>
      <c r="W48" s="31"/>
      <c r="X48" s="32">
        <f t="shared" si="9"/>
        <v>0</v>
      </c>
      <c r="Y48" s="38"/>
      <c r="Z48" s="6"/>
      <c r="AA48" s="6"/>
      <c r="AB48" s="6"/>
      <c r="AC48" s="6"/>
    </row>
    <row r="49" spans="19:29" ht="27.95" customHeight="1" thickBot="1" x14ac:dyDescent="0.4">
      <c r="S49" s="35"/>
      <c r="T49" s="28"/>
      <c r="U49" s="29"/>
      <c r="V49" s="30">
        <f t="shared" si="5"/>
        <v>0</v>
      </c>
      <c r="W49" s="31"/>
      <c r="X49" s="32">
        <f t="shared" si="9"/>
        <v>0</v>
      </c>
      <c r="Y49" s="6"/>
      <c r="Z49" s="6"/>
      <c r="AA49" s="6"/>
      <c r="AB49" s="6"/>
      <c r="AC49" s="6"/>
    </row>
    <row r="50" spans="19:29" ht="27.95" customHeight="1" thickBot="1" x14ac:dyDescent="0.4">
      <c r="S50" s="35"/>
      <c r="T50" s="28"/>
      <c r="U50" s="29"/>
      <c r="V50" s="30">
        <f t="shared" si="5"/>
        <v>0</v>
      </c>
      <c r="W50" s="31"/>
      <c r="X50" s="32">
        <f t="shared" si="9"/>
        <v>0</v>
      </c>
      <c r="Y50" s="6"/>
      <c r="Z50" s="6"/>
      <c r="AA50" s="6"/>
      <c r="AB50" s="6"/>
      <c r="AC50" s="6"/>
    </row>
    <row r="51" spans="19:29" ht="27.95" customHeight="1" thickBot="1" x14ac:dyDescent="0.4">
      <c r="S51" s="35"/>
      <c r="T51" s="28"/>
      <c r="U51" s="29"/>
      <c r="V51" s="30">
        <f t="shared" si="5"/>
        <v>0</v>
      </c>
      <c r="W51" s="31"/>
      <c r="X51" s="32">
        <f t="shared" si="9"/>
        <v>0</v>
      </c>
      <c r="Y51" s="6"/>
      <c r="Z51" s="6"/>
      <c r="AA51" s="6"/>
      <c r="AB51" s="6"/>
      <c r="AC51" s="6"/>
    </row>
    <row r="52" spans="19:29" ht="27.95" customHeight="1" thickBot="1" x14ac:dyDescent="0.4">
      <c r="S52" s="35"/>
      <c r="T52" s="28"/>
      <c r="U52" s="29"/>
      <c r="V52" s="30">
        <f t="shared" si="5"/>
        <v>0</v>
      </c>
      <c r="W52" s="31"/>
      <c r="X52" s="32">
        <f t="shared" si="9"/>
        <v>0</v>
      </c>
      <c r="Y52" s="6"/>
      <c r="Z52" s="6"/>
      <c r="AA52" s="6"/>
      <c r="AB52" s="6"/>
      <c r="AC52" s="6"/>
    </row>
    <row r="53" spans="19:29" ht="27.95" customHeight="1" thickBot="1" x14ac:dyDescent="0.4">
      <c r="S53" s="6"/>
      <c r="T53" s="28"/>
      <c r="U53" s="29"/>
      <c r="V53" s="30">
        <f t="shared" si="5"/>
        <v>0</v>
      </c>
      <c r="W53" s="31"/>
      <c r="X53" s="32">
        <f t="shared" si="9"/>
        <v>0</v>
      </c>
      <c r="Y53" s="6"/>
      <c r="Z53" s="6"/>
      <c r="AA53" s="6"/>
      <c r="AB53" s="6"/>
      <c r="AC53" s="6"/>
    </row>
    <row r="54" spans="19:29" ht="27.95" customHeight="1" thickBot="1" x14ac:dyDescent="0.4">
      <c r="S54" s="6"/>
      <c r="T54" s="28"/>
      <c r="U54" s="29"/>
      <c r="V54" s="30">
        <f t="shared" si="5"/>
        <v>0</v>
      </c>
      <c r="W54" s="31"/>
      <c r="X54" s="32">
        <f t="shared" si="9"/>
        <v>0</v>
      </c>
      <c r="Y54" s="6"/>
      <c r="Z54" s="6"/>
      <c r="AA54" s="6"/>
      <c r="AB54" s="6"/>
      <c r="AC54" s="6"/>
    </row>
    <row r="55" spans="19:29" ht="27.95" customHeight="1" thickBot="1" x14ac:dyDescent="0.4">
      <c r="S55" s="6"/>
      <c r="T55" s="28"/>
      <c r="U55" s="29"/>
      <c r="V55" s="30">
        <f t="shared" si="5"/>
        <v>0</v>
      </c>
      <c r="W55" s="31"/>
      <c r="X55" s="32">
        <f t="shared" si="9"/>
        <v>0</v>
      </c>
      <c r="Y55" s="6"/>
      <c r="Z55" s="6"/>
      <c r="AA55" s="6"/>
      <c r="AB55" s="6"/>
      <c r="AC55" s="6"/>
    </row>
    <row r="56" spans="19:29" ht="27.95" customHeight="1" thickBot="1" x14ac:dyDescent="0.4">
      <c r="S56" s="6"/>
      <c r="T56" s="28"/>
      <c r="U56" s="29"/>
      <c r="V56" s="30">
        <f t="shared" si="5"/>
        <v>0</v>
      </c>
      <c r="W56" s="31"/>
      <c r="X56" s="32">
        <f t="shared" si="9"/>
        <v>0</v>
      </c>
      <c r="Y56" s="6"/>
      <c r="Z56" s="6"/>
      <c r="AA56" s="6"/>
      <c r="AB56" s="6"/>
      <c r="AC56" s="6"/>
    </row>
    <row r="57" spans="19:29" ht="27.95" customHeight="1" thickBot="1" x14ac:dyDescent="0.4">
      <c r="S57" s="6"/>
      <c r="T57" s="28"/>
      <c r="U57" s="29"/>
      <c r="V57" s="30">
        <f t="shared" si="5"/>
        <v>0</v>
      </c>
      <c r="W57" s="31"/>
      <c r="X57" s="32">
        <f t="shared" si="9"/>
        <v>0</v>
      </c>
      <c r="Y57" s="6"/>
      <c r="Z57" s="6"/>
      <c r="AA57" s="6"/>
      <c r="AB57" s="6"/>
      <c r="AC57" s="6"/>
    </row>
    <row r="58" spans="19:29" ht="27.95" customHeight="1" thickBot="1" x14ac:dyDescent="0.4">
      <c r="S58" s="6"/>
      <c r="T58" s="28"/>
      <c r="U58" s="29"/>
      <c r="V58" s="30">
        <f t="shared" si="5"/>
        <v>0</v>
      </c>
      <c r="W58" s="31"/>
      <c r="X58" s="32">
        <f t="shared" si="9"/>
        <v>0</v>
      </c>
      <c r="Y58" s="6"/>
      <c r="Z58" s="6"/>
      <c r="AA58" s="6"/>
      <c r="AB58" s="6"/>
      <c r="AC58" s="6"/>
    </row>
    <row r="59" spans="19:29" ht="27.95" customHeight="1" thickBot="1" x14ac:dyDescent="0.4">
      <c r="S59" s="6"/>
      <c r="T59" s="28"/>
      <c r="U59" s="142"/>
      <c r="V59" s="30">
        <f t="shared" si="5"/>
        <v>0</v>
      </c>
      <c r="W59" s="31"/>
      <c r="X59" s="32">
        <f t="shared" si="9"/>
        <v>0</v>
      </c>
      <c r="Y59" s="6"/>
      <c r="Z59" s="6"/>
      <c r="AA59" s="6"/>
      <c r="AB59" s="6"/>
      <c r="AC59" s="6"/>
    </row>
    <row r="60" spans="19:29" ht="27.95" customHeight="1" thickBot="1" x14ac:dyDescent="0.4">
      <c r="S60" s="6"/>
      <c r="T60" s="28"/>
      <c r="U60" s="29"/>
      <c r="V60" s="30">
        <f t="shared" si="5"/>
        <v>0</v>
      </c>
      <c r="W60" s="31"/>
      <c r="X60" s="32">
        <f t="shared" si="9"/>
        <v>0</v>
      </c>
      <c r="Y60" s="6"/>
      <c r="Z60" s="6"/>
      <c r="AA60" s="6"/>
      <c r="AB60" s="6"/>
      <c r="AC60" s="6"/>
    </row>
    <row r="61" spans="19:29" ht="27.95" customHeight="1" thickBot="1" x14ac:dyDescent="0.4">
      <c r="S61" s="6"/>
      <c r="T61" s="28"/>
      <c r="U61" s="29"/>
      <c r="V61" s="30">
        <f t="shared" si="5"/>
        <v>0</v>
      </c>
      <c r="W61" s="31"/>
      <c r="X61" s="32">
        <f t="shared" si="9"/>
        <v>0</v>
      </c>
      <c r="Y61" s="6"/>
      <c r="Z61" s="6"/>
      <c r="AA61" s="6"/>
      <c r="AB61" s="6"/>
      <c r="AC61" s="6"/>
    </row>
    <row r="62" spans="19:29" ht="27.95" customHeight="1" thickBot="1" x14ac:dyDescent="0.4">
      <c r="S62" s="6"/>
      <c r="T62" s="28"/>
      <c r="U62" s="142"/>
      <c r="V62" s="30">
        <f t="shared" si="5"/>
        <v>0</v>
      </c>
      <c r="W62" s="31"/>
      <c r="X62" s="32">
        <f t="shared" si="9"/>
        <v>0</v>
      </c>
      <c r="Y62" s="6"/>
      <c r="Z62" s="6"/>
      <c r="AA62" s="6"/>
      <c r="AB62" s="6"/>
      <c r="AC62" s="6"/>
    </row>
    <row r="63" spans="19:29" ht="27.95" customHeight="1" thickBot="1" x14ac:dyDescent="0.4">
      <c r="S63" s="6"/>
      <c r="T63" s="28"/>
      <c r="U63" s="29"/>
      <c r="V63" s="30">
        <f t="shared" si="5"/>
        <v>0</v>
      </c>
      <c r="W63" s="31"/>
      <c r="X63" s="32">
        <f t="shared" si="9"/>
        <v>0</v>
      </c>
      <c r="Y63" s="6"/>
      <c r="Z63" s="6"/>
      <c r="AA63" s="6"/>
      <c r="AB63" s="6"/>
      <c r="AC63" s="6"/>
    </row>
    <row r="64" spans="19:29" ht="27.95" customHeight="1" thickBot="1" x14ac:dyDescent="0.4">
      <c r="S64" s="6"/>
      <c r="T64" s="28"/>
      <c r="U64" s="29"/>
      <c r="V64" s="30">
        <f t="shared" si="5"/>
        <v>0</v>
      </c>
      <c r="W64" s="31"/>
      <c r="X64" s="32">
        <f t="shared" si="9"/>
        <v>0</v>
      </c>
      <c r="Y64" s="6"/>
      <c r="Z64" s="6"/>
      <c r="AA64" s="6"/>
      <c r="AB64" s="6"/>
      <c r="AC64" s="6"/>
    </row>
    <row r="65" spans="19:29" ht="27.95" customHeight="1" x14ac:dyDescent="0.35">
      <c r="S65" s="6"/>
      <c r="T65" s="6"/>
      <c r="U65" s="6"/>
      <c r="V65" s="39">
        <f>SUM(V3:V64)</f>
        <v>1732</v>
      </c>
      <c r="W65" s="6"/>
      <c r="X65" s="41">
        <f>SUM(X3:X64)</f>
        <v>1797</v>
      </c>
      <c r="Y65" s="6"/>
      <c r="Z65" s="6"/>
      <c r="AA65" s="6"/>
      <c r="AB65" s="6"/>
      <c r="AC65" s="6"/>
    </row>
    <row r="66" spans="19:29" ht="27.75" customHeight="1" x14ac:dyDescent="0.2"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7.95" customHeight="1" x14ac:dyDescent="0.2"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7.95" customHeight="1" x14ac:dyDescent="0.2"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8.5" customHeight="1" x14ac:dyDescent="0.2">
      <c r="T69" s="6"/>
      <c r="U69" s="6"/>
      <c r="V69" s="6"/>
      <c r="W69" s="6"/>
      <c r="X69" s="6"/>
    </row>
    <row r="70" spans="19:29" ht="28.5" customHeight="1" x14ac:dyDescent="0.2">
      <c r="T70" s="6"/>
      <c r="U70" s="6"/>
    </row>
    <row r="71" spans="19:29" ht="28.5" customHeight="1" x14ac:dyDescent="0.2">
      <c r="T71" s="6"/>
      <c r="U71" s="6"/>
    </row>
    <row r="72" spans="19:29" ht="28.5" customHeight="1" x14ac:dyDescent="0.2">
      <c r="T72" s="6"/>
      <c r="U72" s="6"/>
    </row>
    <row r="73" spans="19:29" ht="28.5" customHeight="1" x14ac:dyDescent="0.2">
      <c r="T73" s="6"/>
      <c r="U73" s="6"/>
    </row>
    <row r="74" spans="19:29" ht="28.5" customHeight="1" x14ac:dyDescent="0.2">
      <c r="T74" s="6"/>
      <c r="U74" s="6"/>
    </row>
    <row r="75" spans="19:29" ht="28.5" customHeight="1" x14ac:dyDescent="0.2">
      <c r="T75" s="6"/>
      <c r="U75" s="6"/>
    </row>
    <row r="76" spans="19:29" ht="28.5" customHeight="1" x14ac:dyDescent="0.2">
      <c r="T76" s="6"/>
      <c r="U76" s="6"/>
    </row>
    <row r="77" spans="19:29" ht="28.5" customHeight="1" x14ac:dyDescent="0.2">
      <c r="T77" s="6"/>
      <c r="U77" s="6"/>
    </row>
    <row r="78" spans="19:29" ht="28.5" customHeight="1" x14ac:dyDescent="0.2">
      <c r="T78" s="6"/>
      <c r="U78" s="6"/>
    </row>
    <row r="79" spans="19:29" ht="28.5" customHeight="1" x14ac:dyDescent="0.2">
      <c r="T79" s="6"/>
      <c r="U79" s="6"/>
    </row>
    <row r="80" spans="19:29" ht="28.5" customHeight="1" x14ac:dyDescent="0.2">
      <c r="T80" s="6"/>
      <c r="U80" s="6"/>
    </row>
    <row r="81" spans="20:21" ht="28.5" customHeight="1" x14ac:dyDescent="0.2">
      <c r="T81" s="6"/>
      <c r="U81" s="6"/>
    </row>
    <row r="82" spans="20:21" ht="28.5" customHeight="1" x14ac:dyDescent="0.2">
      <c r="T82" s="6"/>
      <c r="U82" s="6"/>
    </row>
    <row r="83" spans="20:21" ht="28.5" customHeight="1" x14ac:dyDescent="0.2">
      <c r="T83" s="6"/>
      <c r="U83" s="6"/>
    </row>
    <row r="84" spans="20:21" ht="28.5" customHeight="1" x14ac:dyDescent="0.2">
      <c r="T84" s="6"/>
      <c r="U84" s="6"/>
    </row>
    <row r="85" spans="20:21" ht="28.5" customHeight="1" x14ac:dyDescent="0.2">
      <c r="T85" s="6"/>
      <c r="U85" s="6"/>
    </row>
    <row r="86" spans="20:21" ht="28.5" customHeight="1" x14ac:dyDescent="0.2">
      <c r="T86" s="6"/>
      <c r="U86" s="6"/>
    </row>
    <row r="87" spans="20:21" ht="28.5" customHeight="1" x14ac:dyDescent="0.2">
      <c r="T87" s="6"/>
      <c r="U87" s="6"/>
    </row>
    <row r="88" spans="20:21" ht="28.5" customHeight="1" x14ac:dyDescent="0.2">
      <c r="T88" s="6"/>
      <c r="U88" s="6"/>
    </row>
    <row r="89" spans="20:21" ht="28.5" customHeight="1" x14ac:dyDescent="0.2">
      <c r="T89" s="6"/>
      <c r="U89" s="6"/>
    </row>
    <row r="90" spans="20:21" ht="28.5" customHeight="1" x14ac:dyDescent="0.2">
      <c r="T90" s="6"/>
      <c r="U90" s="6"/>
    </row>
    <row r="91" spans="20:21" ht="28.5" customHeight="1" x14ac:dyDescent="0.2">
      <c r="T91" s="6"/>
      <c r="U91" s="6"/>
    </row>
    <row r="92" spans="20:21" ht="28.5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21">
    <sortCondition descending="1" ref="P3:P21"/>
  </sortState>
  <mergeCells count="1">
    <mergeCell ref="B1:G1"/>
  </mergeCells>
  <phoneticPr fontId="20" type="noConversion"/>
  <conditionalFormatting sqref="A44 A45:B46 A3:B43">
    <cfRule type="containsText" dxfId="9" priority="1" stopIfTrue="1" operator="containsText" text="SI">
      <formula>NOT(ISERROR(SEARCH("SI",A3)))</formula>
    </cfRule>
    <cfRule type="containsText" dxfId="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F</oddHeader>
    <oddFooter>&amp;L&amp;"Helvetica,Regular"&amp;12&amp;K000000&amp;P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A93"/>
  <sheetViews>
    <sheetView showGridLines="0" zoomScale="40" zoomScaleNormal="40" workbookViewId="0">
      <pane xSplit="5" ySplit="2" topLeftCell="F6" activePane="bottomRight" state="frozen"/>
      <selection pane="topRight" activeCell="E1" sqref="E1"/>
      <selection pane="bottomLeft" activeCell="A3" sqref="A3"/>
      <selection pane="bottomRight" activeCell="R33" sqref="R3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6.85546875" style="1" customWidth="1"/>
    <col min="4" max="4" width="14.42578125" style="243" customWidth="1"/>
    <col min="5" max="5" width="66.140625" style="1" customWidth="1"/>
    <col min="6" max="6" width="21.85546875" style="249" customWidth="1"/>
    <col min="7" max="8" width="22.42578125" style="1" customWidth="1"/>
    <col min="9" max="12" width="23" style="1" customWidth="1"/>
    <col min="13" max="14" width="23.42578125" style="1" customWidth="1"/>
    <col min="15" max="15" width="29.28515625" style="1" customWidth="1"/>
    <col min="16" max="16" width="21.42578125" style="1" customWidth="1"/>
    <col min="17" max="17" width="15.140625" style="1" bestFit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5.42578125" style="1" customWidth="1"/>
    <col min="28" max="28" width="11.42578125" style="1" customWidth="1"/>
    <col min="29" max="29" width="63.710937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81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362</v>
      </c>
      <c r="G2" s="9" t="s">
        <v>476</v>
      </c>
      <c r="H2" s="9" t="s">
        <v>133</v>
      </c>
      <c r="I2" s="9" t="s">
        <v>134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0">
        <v>90474</v>
      </c>
      <c r="B3" s="227" t="s">
        <v>114</v>
      </c>
      <c r="C3" s="172" t="s">
        <v>363</v>
      </c>
      <c r="D3" s="233" t="s">
        <v>322</v>
      </c>
      <c r="E3" s="172" t="s">
        <v>407</v>
      </c>
      <c r="F3" s="176">
        <v>100</v>
      </c>
      <c r="G3" s="188">
        <f>VLOOKUP(A3,'[2]generale Varedo'!$A$214:$G$246,7,FALSE)</f>
        <v>100</v>
      </c>
      <c r="H3" s="159"/>
      <c r="I3" s="162"/>
      <c r="J3" s="162"/>
      <c r="K3" s="23"/>
      <c r="L3" s="23"/>
      <c r="M3" s="23"/>
      <c r="N3" s="24"/>
      <c r="O3" s="24"/>
      <c r="P3" s="256">
        <f t="shared" ref="P3:P44" si="0">IF(Q3=6,SUM(F3:N3)-SMALL(F3:N3,1),IF(Q3=8,SUM(F3:N3),SUM(F3:N3)))+O3</f>
        <v>200</v>
      </c>
      <c r="Q3" s="26">
        <f t="shared" ref="Q3:Q46" si="1">COUNTA(F3:N3)</f>
        <v>2</v>
      </c>
      <c r="R3" s="144">
        <f>SUM(F3:N3)+O3</f>
        <v>200</v>
      </c>
      <c r="S3" s="27"/>
      <c r="T3" s="28">
        <v>10</v>
      </c>
      <c r="U3" s="29" t="s">
        <v>16</v>
      </c>
      <c r="V3" s="30">
        <f>SUMIF($D$3:$D$76,T3,$R$3:$R$76)</f>
        <v>10</v>
      </c>
      <c r="W3" s="31"/>
      <c r="X3" s="32">
        <f>SUMIF($D$3:$D$101,T3,$P$3:$P$101)</f>
        <v>10</v>
      </c>
      <c r="Y3" s="19"/>
      <c r="Z3" s="33"/>
      <c r="AA3" s="33"/>
      <c r="AB3" s="33"/>
      <c r="AC3" s="33"/>
    </row>
    <row r="4" spans="1:29" ht="29.1" customHeight="1" thickBot="1" x14ac:dyDescent="0.4">
      <c r="A4" s="170">
        <v>96343</v>
      </c>
      <c r="B4" s="227" t="s">
        <v>114</v>
      </c>
      <c r="C4" s="172" t="s">
        <v>365</v>
      </c>
      <c r="D4" s="267" t="s">
        <v>342</v>
      </c>
      <c r="E4" s="172" t="s">
        <v>343</v>
      </c>
      <c r="F4" s="248">
        <v>80</v>
      </c>
      <c r="G4" s="188">
        <f>VLOOKUP(A4,'[2]generale Varedo'!$A$214:$G$246,7,FALSE)</f>
        <v>30</v>
      </c>
      <c r="H4" s="159"/>
      <c r="I4" s="162"/>
      <c r="J4" s="162"/>
      <c r="K4" s="23"/>
      <c r="L4" s="23"/>
      <c r="M4" s="23"/>
      <c r="N4" s="24"/>
      <c r="O4" s="24"/>
      <c r="P4" s="256">
        <f t="shared" si="0"/>
        <v>110</v>
      </c>
      <c r="Q4" s="26">
        <f t="shared" si="1"/>
        <v>2</v>
      </c>
      <c r="R4" s="144">
        <f>SUM(F4:N4)+O4</f>
        <v>110</v>
      </c>
      <c r="S4" s="27"/>
      <c r="T4" s="28">
        <v>1172</v>
      </c>
      <c r="U4" s="29" t="s">
        <v>116</v>
      </c>
      <c r="V4" s="30">
        <f t="shared" ref="V4:V23" si="2">SUMIF($D$3:$D$76,T4,$R$3:$R$76)</f>
        <v>5</v>
      </c>
      <c r="W4" s="31"/>
      <c r="X4" s="32">
        <f t="shared" ref="X4:X64" si="3">SUMIF($D$3:$D$101,T4,$P$3:$P$101)</f>
        <v>5</v>
      </c>
      <c r="Y4" s="19"/>
      <c r="Z4" s="33"/>
      <c r="AA4" s="33"/>
      <c r="AB4" s="33"/>
      <c r="AC4" s="33"/>
    </row>
    <row r="5" spans="1:29" ht="29.1" customHeight="1" thickBot="1" x14ac:dyDescent="0.4">
      <c r="A5" s="170">
        <v>100867</v>
      </c>
      <c r="B5" s="227" t="s">
        <v>114</v>
      </c>
      <c r="C5" s="172" t="s">
        <v>371</v>
      </c>
      <c r="D5" s="267" t="s">
        <v>322</v>
      </c>
      <c r="E5" s="172" t="s">
        <v>357</v>
      </c>
      <c r="F5" s="248">
        <v>15</v>
      </c>
      <c r="G5" s="188">
        <f>VLOOKUP(A5,'[2]generale Varedo'!$A$214:$G$246,7,FALSE)</f>
        <v>80</v>
      </c>
      <c r="H5" s="159"/>
      <c r="I5" s="162"/>
      <c r="J5" s="162"/>
      <c r="K5" s="23"/>
      <c r="L5" s="23"/>
      <c r="M5" s="23"/>
      <c r="N5" s="24"/>
      <c r="O5" s="24"/>
      <c r="P5" s="256">
        <f t="shared" si="0"/>
        <v>95</v>
      </c>
      <c r="Q5" s="26">
        <f t="shared" si="1"/>
        <v>2</v>
      </c>
      <c r="R5" s="144">
        <f>SUM(F5:N5)+O5</f>
        <v>95</v>
      </c>
      <c r="S5" s="27"/>
      <c r="T5" s="28">
        <v>1174</v>
      </c>
      <c r="U5" s="29" t="s">
        <v>110</v>
      </c>
      <c r="V5" s="30">
        <f t="shared" si="2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5">
      <c r="A6" s="170">
        <v>96344</v>
      </c>
      <c r="B6" s="227" t="s">
        <v>114</v>
      </c>
      <c r="C6" s="172" t="s">
        <v>364</v>
      </c>
      <c r="D6" s="267" t="s">
        <v>342</v>
      </c>
      <c r="E6" s="172" t="s">
        <v>343</v>
      </c>
      <c r="F6" s="248">
        <v>90</v>
      </c>
      <c r="G6" s="188">
        <f>VLOOKUP(A6,'[2]generale Varedo'!$A$214:$G$246,7,FALSE)</f>
        <v>2</v>
      </c>
      <c r="H6" s="159"/>
      <c r="I6" s="162"/>
      <c r="J6" s="162"/>
      <c r="K6" s="23"/>
      <c r="L6" s="154"/>
      <c r="M6" s="154"/>
      <c r="N6" s="155"/>
      <c r="O6" s="24"/>
      <c r="P6" s="256">
        <f t="shared" si="0"/>
        <v>92</v>
      </c>
      <c r="Q6" s="26">
        <f t="shared" si="1"/>
        <v>2</v>
      </c>
      <c r="R6" s="144">
        <f>SUM(F6:N6)+O6</f>
        <v>92</v>
      </c>
      <c r="S6" s="27"/>
      <c r="T6" s="28">
        <v>1180</v>
      </c>
      <c r="U6" s="29" t="s">
        <v>120</v>
      </c>
      <c r="V6" s="30">
        <f t="shared" si="2"/>
        <v>551</v>
      </c>
      <c r="W6" s="31"/>
      <c r="X6" s="32">
        <f t="shared" si="3"/>
        <v>551</v>
      </c>
      <c r="Y6" s="19"/>
      <c r="Z6" s="33"/>
      <c r="AA6" s="33"/>
      <c r="AB6" s="33"/>
      <c r="AC6" s="33"/>
    </row>
    <row r="7" spans="1:29" ht="29.1" customHeight="1" thickBot="1" x14ac:dyDescent="0.4">
      <c r="A7" s="180">
        <v>99707</v>
      </c>
      <c r="B7" s="227" t="s">
        <v>114</v>
      </c>
      <c r="C7" s="172" t="s">
        <v>477</v>
      </c>
      <c r="D7" s="233">
        <v>1298</v>
      </c>
      <c r="E7" s="172" t="s">
        <v>343</v>
      </c>
      <c r="F7" s="269"/>
      <c r="G7" s="188">
        <f>VLOOKUP(A7,'[2]generale Varedo'!$A$214:$G$246,7,FALSE)</f>
        <v>90</v>
      </c>
      <c r="H7" s="159"/>
      <c r="I7" s="162"/>
      <c r="J7" s="162"/>
      <c r="K7" s="23"/>
      <c r="L7" s="23"/>
      <c r="M7" s="23"/>
      <c r="N7" s="24"/>
      <c r="O7" s="24"/>
      <c r="P7" s="256">
        <f t="shared" si="0"/>
        <v>90</v>
      </c>
      <c r="Q7" s="26">
        <f t="shared" si="1"/>
        <v>1</v>
      </c>
      <c r="R7" s="144">
        <f t="shared" ref="R7:R46" si="4">SUM(F7:N7)+O7</f>
        <v>90</v>
      </c>
      <c r="S7" s="27"/>
      <c r="T7" s="28">
        <v>1213</v>
      </c>
      <c r="U7" s="29" t="s">
        <v>109</v>
      </c>
      <c r="V7" s="30">
        <f t="shared" si="2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70">
        <v>110548</v>
      </c>
      <c r="B8" s="227" t="s">
        <v>114</v>
      </c>
      <c r="C8" s="172" t="s">
        <v>366</v>
      </c>
      <c r="D8" s="267" t="s">
        <v>322</v>
      </c>
      <c r="E8" s="172" t="s">
        <v>407</v>
      </c>
      <c r="F8" s="248">
        <v>60</v>
      </c>
      <c r="G8" s="188">
        <f>VLOOKUP(A8,'[2]generale Varedo'!$A$214:$G$246,7,FALSE)</f>
        <v>20</v>
      </c>
      <c r="H8" s="159"/>
      <c r="I8" s="162"/>
      <c r="J8" s="162"/>
      <c r="K8" s="23"/>
      <c r="L8" s="23"/>
      <c r="M8" s="23"/>
      <c r="N8" s="24"/>
      <c r="O8" s="24"/>
      <c r="P8" s="256">
        <f t="shared" si="0"/>
        <v>80</v>
      </c>
      <c r="Q8" s="26">
        <f t="shared" si="1"/>
        <v>2</v>
      </c>
      <c r="R8" s="144">
        <f t="shared" si="4"/>
        <v>80</v>
      </c>
      <c r="S8" s="27"/>
      <c r="T8" s="28">
        <v>1298</v>
      </c>
      <c r="U8" s="29" t="s">
        <v>35</v>
      </c>
      <c r="V8" s="30">
        <f t="shared" si="2"/>
        <v>307</v>
      </c>
      <c r="W8" s="31"/>
      <c r="X8" s="32">
        <f t="shared" si="3"/>
        <v>307</v>
      </c>
      <c r="Y8" s="19"/>
      <c r="Z8" s="33"/>
      <c r="AA8" s="33"/>
      <c r="AB8" s="33"/>
      <c r="AC8" s="33"/>
    </row>
    <row r="9" spans="1:29" ht="29.1" customHeight="1" thickBot="1" x14ac:dyDescent="0.4">
      <c r="A9" s="170">
        <v>130184</v>
      </c>
      <c r="B9" s="227" t="s">
        <v>114</v>
      </c>
      <c r="C9" s="172" t="s">
        <v>387</v>
      </c>
      <c r="D9" s="233" t="s">
        <v>327</v>
      </c>
      <c r="E9" s="172" t="s">
        <v>328</v>
      </c>
      <c r="F9" s="175">
        <v>5</v>
      </c>
      <c r="G9" s="188">
        <f>VLOOKUP(A9,'[2]generale Varedo'!$A$214:$G$246,7,FALSE)</f>
        <v>60</v>
      </c>
      <c r="H9" s="159"/>
      <c r="I9" s="162"/>
      <c r="J9" s="162"/>
      <c r="K9" s="23"/>
      <c r="L9" s="23"/>
      <c r="M9" s="23"/>
      <c r="N9" s="24"/>
      <c r="O9" s="24"/>
      <c r="P9" s="256">
        <f t="shared" si="0"/>
        <v>65</v>
      </c>
      <c r="Q9" s="26">
        <f t="shared" si="1"/>
        <v>2</v>
      </c>
      <c r="R9" s="144">
        <f t="shared" si="4"/>
        <v>65</v>
      </c>
      <c r="S9" s="27"/>
      <c r="T9" s="28">
        <v>1317</v>
      </c>
      <c r="U9" s="29" t="s">
        <v>28</v>
      </c>
      <c r="V9" s="30">
        <f t="shared" si="2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0">
        <v>130345</v>
      </c>
      <c r="B10" s="227" t="s">
        <v>114</v>
      </c>
      <c r="C10" s="172" t="s">
        <v>367</v>
      </c>
      <c r="D10" s="267" t="s">
        <v>309</v>
      </c>
      <c r="E10" s="172" t="s">
        <v>406</v>
      </c>
      <c r="F10" s="248">
        <v>50</v>
      </c>
      <c r="G10" s="188"/>
      <c r="H10" s="159"/>
      <c r="I10" s="162"/>
      <c r="J10" s="162"/>
      <c r="K10" s="23"/>
      <c r="L10" s="23"/>
      <c r="M10" s="23"/>
      <c r="N10" s="24"/>
      <c r="O10" s="24"/>
      <c r="P10" s="256">
        <f t="shared" si="0"/>
        <v>50</v>
      </c>
      <c r="Q10" s="26">
        <f t="shared" si="1"/>
        <v>1</v>
      </c>
      <c r="R10" s="144">
        <f t="shared" si="4"/>
        <v>50</v>
      </c>
      <c r="S10" s="27"/>
      <c r="T10" s="28">
        <v>2658</v>
      </c>
      <c r="U10" s="29" t="s">
        <v>138</v>
      </c>
      <c r="V10" s="30">
        <f t="shared" si="2"/>
        <v>16</v>
      </c>
      <c r="W10" s="31"/>
      <c r="X10" s="32">
        <f t="shared" si="3"/>
        <v>16</v>
      </c>
      <c r="Y10" s="19"/>
      <c r="Z10" s="33"/>
      <c r="AA10" s="33"/>
      <c r="AB10" s="33"/>
      <c r="AC10" s="33"/>
    </row>
    <row r="11" spans="1:29" ht="29.1" customHeight="1" thickBot="1" x14ac:dyDescent="0.4">
      <c r="A11" s="180">
        <v>88707</v>
      </c>
      <c r="B11" s="227" t="s">
        <v>114</v>
      </c>
      <c r="C11" s="172" t="s">
        <v>478</v>
      </c>
      <c r="D11" s="233">
        <v>1180</v>
      </c>
      <c r="E11" s="172" t="s">
        <v>323</v>
      </c>
      <c r="F11" s="269"/>
      <c r="G11" s="188">
        <f>VLOOKUP(A11,'[2]generale Varedo'!$A$214:$G$246,7,FALSE)</f>
        <v>50</v>
      </c>
      <c r="H11" s="159"/>
      <c r="I11" s="162"/>
      <c r="J11" s="162"/>
      <c r="K11" s="23"/>
      <c r="L11" s="23"/>
      <c r="M11" s="23"/>
      <c r="N11" s="24"/>
      <c r="O11" s="24"/>
      <c r="P11" s="256">
        <f t="shared" si="0"/>
        <v>50</v>
      </c>
      <c r="Q11" s="26">
        <f t="shared" si="1"/>
        <v>1</v>
      </c>
      <c r="R11" s="144">
        <f t="shared" si="4"/>
        <v>50</v>
      </c>
      <c r="S11" s="27"/>
      <c r="T11" s="28">
        <v>1773</v>
      </c>
      <c r="U11" s="29" t="s">
        <v>71</v>
      </c>
      <c r="V11" s="30">
        <f t="shared" si="2"/>
        <v>10</v>
      </c>
      <c r="W11" s="31"/>
      <c r="X11" s="32">
        <f t="shared" si="3"/>
        <v>10</v>
      </c>
      <c r="Y11" s="19"/>
      <c r="Z11" s="33"/>
      <c r="AA11" s="33"/>
      <c r="AB11" s="33"/>
      <c r="AC11" s="33"/>
    </row>
    <row r="12" spans="1:29" ht="29.1" customHeight="1" thickBot="1" x14ac:dyDescent="0.4">
      <c r="A12" s="170">
        <v>140558</v>
      </c>
      <c r="B12" s="227" t="s">
        <v>114</v>
      </c>
      <c r="C12" s="172" t="s">
        <v>368</v>
      </c>
      <c r="D12" s="233" t="s">
        <v>330</v>
      </c>
      <c r="E12" s="172" t="s">
        <v>113</v>
      </c>
      <c r="F12" s="175">
        <v>40</v>
      </c>
      <c r="G12" s="188"/>
      <c r="H12" s="159"/>
      <c r="I12" s="162"/>
      <c r="J12" s="162"/>
      <c r="K12" s="23"/>
      <c r="L12" s="23"/>
      <c r="M12" s="23"/>
      <c r="N12" s="24"/>
      <c r="O12" s="24"/>
      <c r="P12" s="256">
        <f t="shared" si="0"/>
        <v>40</v>
      </c>
      <c r="Q12" s="26">
        <f t="shared" si="1"/>
        <v>1</v>
      </c>
      <c r="R12" s="144">
        <f t="shared" si="4"/>
        <v>40</v>
      </c>
      <c r="S12" s="27"/>
      <c r="T12" s="28">
        <v>1886</v>
      </c>
      <c r="U12" s="29" t="s">
        <v>129</v>
      </c>
      <c r="V12" s="30">
        <f t="shared" si="2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70">
        <v>102482</v>
      </c>
      <c r="B13" s="227" t="s">
        <v>114</v>
      </c>
      <c r="C13" s="172" t="s">
        <v>479</v>
      </c>
      <c r="D13" s="233">
        <v>1180</v>
      </c>
      <c r="E13" s="172" t="s">
        <v>323</v>
      </c>
      <c r="F13" s="175"/>
      <c r="G13" s="188">
        <f>VLOOKUP(A13,'[2]generale Varedo'!$A$214:$G$246,7,FALSE)</f>
        <v>40</v>
      </c>
      <c r="H13" s="159"/>
      <c r="I13" s="162"/>
      <c r="J13" s="162"/>
      <c r="K13" s="23"/>
      <c r="L13" s="23"/>
      <c r="M13" s="23"/>
      <c r="N13" s="24"/>
      <c r="O13" s="24"/>
      <c r="P13" s="256">
        <f t="shared" si="0"/>
        <v>40</v>
      </c>
      <c r="Q13" s="26">
        <f t="shared" si="1"/>
        <v>1</v>
      </c>
      <c r="R13" s="144">
        <f t="shared" si="4"/>
        <v>40</v>
      </c>
      <c r="S13" s="27"/>
      <c r="T13" s="28">
        <v>2027</v>
      </c>
      <c r="U13" s="29" t="s">
        <v>20</v>
      </c>
      <c r="V13" s="30">
        <f t="shared" si="2"/>
        <v>23</v>
      </c>
      <c r="W13" s="31"/>
      <c r="X13" s="32">
        <f t="shared" si="3"/>
        <v>23</v>
      </c>
      <c r="Y13" s="19"/>
      <c r="Z13" s="33"/>
      <c r="AA13" s="33"/>
      <c r="AB13" s="33"/>
      <c r="AC13" s="33"/>
    </row>
    <row r="14" spans="1:29" ht="29.1" customHeight="1" thickBot="1" x14ac:dyDescent="0.4">
      <c r="A14" s="170">
        <v>106063</v>
      </c>
      <c r="B14" s="227" t="s">
        <v>114</v>
      </c>
      <c r="C14" s="172" t="s">
        <v>369</v>
      </c>
      <c r="D14" s="267" t="s">
        <v>322</v>
      </c>
      <c r="E14" s="172" t="s">
        <v>357</v>
      </c>
      <c r="F14" s="248">
        <v>30</v>
      </c>
      <c r="G14" s="188">
        <f>VLOOKUP(A14,'[2]generale Varedo'!$A$214:$G$246,7,FALSE)</f>
        <v>9</v>
      </c>
      <c r="H14" s="159"/>
      <c r="I14" s="162"/>
      <c r="J14" s="162"/>
      <c r="K14" s="23"/>
      <c r="L14" s="23"/>
      <c r="M14" s="23"/>
      <c r="N14" s="24"/>
      <c r="O14" s="24"/>
      <c r="P14" s="256">
        <f t="shared" si="0"/>
        <v>39</v>
      </c>
      <c r="Q14" s="26">
        <f t="shared" si="1"/>
        <v>2</v>
      </c>
      <c r="R14" s="144">
        <f t="shared" si="4"/>
        <v>39</v>
      </c>
      <c r="S14" s="27"/>
      <c r="T14" s="28">
        <v>2057</v>
      </c>
      <c r="U14" s="29" t="s">
        <v>113</v>
      </c>
      <c r="V14" s="30">
        <f t="shared" si="2"/>
        <v>89</v>
      </c>
      <c r="W14" s="31"/>
      <c r="X14" s="32">
        <f t="shared" si="3"/>
        <v>89</v>
      </c>
      <c r="Y14" s="19"/>
      <c r="Z14" s="33"/>
      <c r="AA14" s="33"/>
      <c r="AB14" s="33"/>
      <c r="AC14" s="33"/>
    </row>
    <row r="15" spans="1:29" ht="29.1" customHeight="1" thickBot="1" x14ac:dyDescent="0.4">
      <c r="A15" s="170">
        <v>106508</v>
      </c>
      <c r="B15" s="227" t="s">
        <v>114</v>
      </c>
      <c r="C15" s="172" t="s">
        <v>370</v>
      </c>
      <c r="D15" s="233" t="s">
        <v>316</v>
      </c>
      <c r="E15" s="172" t="s">
        <v>317</v>
      </c>
      <c r="F15" s="175">
        <v>20</v>
      </c>
      <c r="G15" s="188"/>
      <c r="H15" s="159"/>
      <c r="I15" s="162"/>
      <c r="J15" s="162"/>
      <c r="K15" s="23"/>
      <c r="L15" s="23"/>
      <c r="M15" s="23"/>
      <c r="N15" s="24"/>
      <c r="O15" s="24"/>
      <c r="P15" s="256">
        <f t="shared" si="0"/>
        <v>20</v>
      </c>
      <c r="Q15" s="26">
        <f t="shared" si="1"/>
        <v>1</v>
      </c>
      <c r="R15" s="144">
        <f t="shared" si="4"/>
        <v>20</v>
      </c>
      <c r="S15" s="27"/>
      <c r="T15" s="28">
        <v>2072</v>
      </c>
      <c r="U15" s="29" t="s">
        <v>119</v>
      </c>
      <c r="V15" s="30">
        <f t="shared" si="2"/>
        <v>5</v>
      </c>
      <c r="W15" s="31"/>
      <c r="X15" s="32">
        <f t="shared" si="3"/>
        <v>5</v>
      </c>
      <c r="Y15" s="19"/>
      <c r="Z15" s="33"/>
      <c r="AA15" s="33"/>
      <c r="AB15" s="33"/>
      <c r="AC15" s="33"/>
    </row>
    <row r="16" spans="1:29" ht="29.1" customHeight="1" thickBot="1" x14ac:dyDescent="0.4">
      <c r="A16" s="170">
        <v>125678</v>
      </c>
      <c r="B16" s="227" t="s">
        <v>114</v>
      </c>
      <c r="C16" s="172" t="s">
        <v>379</v>
      </c>
      <c r="D16" s="233" t="s">
        <v>322</v>
      </c>
      <c r="E16" s="172" t="s">
        <v>407</v>
      </c>
      <c r="F16" s="176">
        <v>5</v>
      </c>
      <c r="G16" s="188">
        <f>VLOOKUP(A16,'[2]generale Varedo'!$A$214:$G$246,7,FALSE)</f>
        <v>15</v>
      </c>
      <c r="H16" s="159"/>
      <c r="I16" s="162"/>
      <c r="J16" s="162"/>
      <c r="K16" s="23"/>
      <c r="L16" s="23"/>
      <c r="M16" s="23"/>
      <c r="N16" s="24"/>
      <c r="O16" s="24"/>
      <c r="P16" s="256">
        <f t="shared" si="0"/>
        <v>20</v>
      </c>
      <c r="Q16" s="26">
        <f t="shared" si="1"/>
        <v>2</v>
      </c>
      <c r="R16" s="144">
        <f t="shared" si="4"/>
        <v>20</v>
      </c>
      <c r="S16" s="27"/>
      <c r="T16" s="28">
        <v>2142</v>
      </c>
      <c r="U16" s="29" t="s">
        <v>124</v>
      </c>
      <c r="V16" s="30">
        <f t="shared" si="2"/>
        <v>10</v>
      </c>
      <c r="W16" s="31"/>
      <c r="X16" s="32">
        <f t="shared" si="3"/>
        <v>10</v>
      </c>
      <c r="Y16" s="19"/>
      <c r="Z16" s="33"/>
      <c r="AA16" s="33"/>
      <c r="AB16" s="33"/>
      <c r="AC16" s="33"/>
    </row>
    <row r="17" spans="1:29" ht="29.1" customHeight="1" thickBot="1" x14ac:dyDescent="0.4">
      <c r="A17" s="170">
        <v>111866</v>
      </c>
      <c r="B17" s="227" t="s">
        <v>114</v>
      </c>
      <c r="C17" s="172" t="s">
        <v>376</v>
      </c>
      <c r="D17" s="233" t="s">
        <v>322</v>
      </c>
      <c r="E17" s="172" t="s">
        <v>408</v>
      </c>
      <c r="F17" s="229">
        <v>7</v>
      </c>
      <c r="G17" s="188">
        <f>VLOOKUP(A17,'[2]generale Varedo'!$A$214:$G$246,7,FALSE)</f>
        <v>12</v>
      </c>
      <c r="H17" s="159"/>
      <c r="I17" s="162"/>
      <c r="J17" s="162"/>
      <c r="K17" s="23"/>
      <c r="L17" s="23"/>
      <c r="M17" s="23"/>
      <c r="N17" s="24"/>
      <c r="O17" s="24"/>
      <c r="P17" s="256">
        <f t="shared" si="0"/>
        <v>19</v>
      </c>
      <c r="Q17" s="26">
        <f t="shared" si="1"/>
        <v>2</v>
      </c>
      <c r="R17" s="144">
        <f t="shared" si="4"/>
        <v>19</v>
      </c>
      <c r="S17" s="27"/>
      <c r="T17" s="28">
        <v>2144</v>
      </c>
      <c r="U17" s="29" t="s">
        <v>121</v>
      </c>
      <c r="V17" s="30">
        <f t="shared" si="2"/>
        <v>35</v>
      </c>
      <c r="W17" s="31"/>
      <c r="X17" s="32">
        <f t="shared" si="3"/>
        <v>35</v>
      </c>
      <c r="Y17" s="19"/>
      <c r="Z17" s="6"/>
      <c r="AA17" s="6"/>
      <c r="AB17" s="6"/>
      <c r="AC17" s="6"/>
    </row>
    <row r="18" spans="1:29" ht="29.1" customHeight="1" thickBot="1" x14ac:dyDescent="0.4">
      <c r="A18" s="180">
        <v>125921</v>
      </c>
      <c r="B18" s="227" t="s">
        <v>114</v>
      </c>
      <c r="C18" s="172" t="s">
        <v>372</v>
      </c>
      <c r="D18" s="233" t="s">
        <v>373</v>
      </c>
      <c r="E18" s="172" t="s">
        <v>112</v>
      </c>
      <c r="F18" s="175">
        <v>12</v>
      </c>
      <c r="G18" s="188">
        <f>VLOOKUP(A18,'[2]generale Varedo'!$A$214:$G$246,7,FALSE)</f>
        <v>5</v>
      </c>
      <c r="H18" s="150"/>
      <c r="I18" s="23"/>
      <c r="J18" s="162"/>
      <c r="K18" s="23"/>
      <c r="L18" s="23"/>
      <c r="M18" s="23"/>
      <c r="N18" s="24"/>
      <c r="O18" s="24"/>
      <c r="P18" s="256">
        <f t="shared" si="0"/>
        <v>17</v>
      </c>
      <c r="Q18" s="26">
        <f t="shared" si="1"/>
        <v>2</v>
      </c>
      <c r="R18" s="144">
        <f t="shared" si="4"/>
        <v>17</v>
      </c>
      <c r="S18" s="27"/>
      <c r="T18" s="28">
        <v>2186</v>
      </c>
      <c r="U18" s="29" t="s">
        <v>111</v>
      </c>
      <c r="V18" s="30">
        <f t="shared" si="2"/>
        <v>72</v>
      </c>
      <c r="W18" s="31"/>
      <c r="X18" s="32">
        <f t="shared" si="3"/>
        <v>72</v>
      </c>
      <c r="Y18" s="19"/>
      <c r="Z18" s="33"/>
      <c r="AA18" s="33"/>
      <c r="AB18" s="33"/>
      <c r="AC18" s="33"/>
    </row>
    <row r="19" spans="1:29" ht="29.1" customHeight="1" thickBot="1" x14ac:dyDescent="0.4">
      <c r="A19" s="170">
        <v>140557</v>
      </c>
      <c r="B19" s="227" t="s">
        <v>114</v>
      </c>
      <c r="C19" s="172" t="s">
        <v>374</v>
      </c>
      <c r="D19" s="267" t="s">
        <v>330</v>
      </c>
      <c r="E19" s="172" t="s">
        <v>113</v>
      </c>
      <c r="F19" s="248">
        <v>9</v>
      </c>
      <c r="G19" s="188">
        <f>VLOOKUP(A19,'[2]generale Varedo'!$A$214:$G$246,7,FALSE)</f>
        <v>5</v>
      </c>
      <c r="H19" s="159"/>
      <c r="I19" s="162"/>
      <c r="J19" s="162"/>
      <c r="K19" s="23"/>
      <c r="L19" s="23"/>
      <c r="M19" s="23"/>
      <c r="N19" s="24"/>
      <c r="O19" s="24"/>
      <c r="P19" s="256">
        <f t="shared" si="0"/>
        <v>14</v>
      </c>
      <c r="Q19" s="26">
        <f t="shared" si="1"/>
        <v>2</v>
      </c>
      <c r="R19" s="144">
        <f t="shared" si="4"/>
        <v>14</v>
      </c>
      <c r="S19" s="27"/>
      <c r="T19" s="28"/>
      <c r="U19" s="29"/>
      <c r="V19" s="30">
        <f t="shared" si="2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70">
        <v>96997</v>
      </c>
      <c r="B20" s="227" t="s">
        <v>114</v>
      </c>
      <c r="C20" s="172" t="s">
        <v>377</v>
      </c>
      <c r="D20" s="267" t="s">
        <v>330</v>
      </c>
      <c r="E20" s="172" t="s">
        <v>113</v>
      </c>
      <c r="F20" s="248">
        <v>6</v>
      </c>
      <c r="G20" s="188">
        <f>VLOOKUP(A20,'[2]generale Varedo'!$A$214:$G$246,7,FALSE)</f>
        <v>7</v>
      </c>
      <c r="H20" s="159"/>
      <c r="I20" s="162"/>
      <c r="J20" s="162"/>
      <c r="K20" s="23"/>
      <c r="L20" s="23"/>
      <c r="M20" s="23"/>
      <c r="N20" s="24"/>
      <c r="O20" s="24"/>
      <c r="P20" s="256">
        <f t="shared" si="0"/>
        <v>13</v>
      </c>
      <c r="Q20" s="26">
        <f t="shared" si="1"/>
        <v>2</v>
      </c>
      <c r="R20" s="144">
        <f t="shared" si="4"/>
        <v>13</v>
      </c>
      <c r="S20" s="27"/>
      <c r="T20" s="28">
        <v>2310</v>
      </c>
      <c r="U20" s="29" t="s">
        <v>112</v>
      </c>
      <c r="V20" s="30">
        <f t="shared" si="2"/>
        <v>39</v>
      </c>
      <c r="W20" s="31"/>
      <c r="X20" s="32">
        <f t="shared" si="3"/>
        <v>39</v>
      </c>
      <c r="Y20" s="19"/>
      <c r="Z20" s="33"/>
      <c r="AA20" s="33"/>
      <c r="AB20" s="33"/>
      <c r="AC20" s="33"/>
    </row>
    <row r="21" spans="1:29" ht="29.1" customHeight="1" thickBot="1" x14ac:dyDescent="0.4">
      <c r="A21" s="170">
        <v>110142</v>
      </c>
      <c r="B21" s="227" t="s">
        <v>114</v>
      </c>
      <c r="C21" s="172" t="s">
        <v>392</v>
      </c>
      <c r="D21" s="233" t="s">
        <v>391</v>
      </c>
      <c r="E21" s="172" t="s">
        <v>20</v>
      </c>
      <c r="F21" s="175">
        <v>5</v>
      </c>
      <c r="G21" s="188">
        <f>VLOOKUP(A21,'[2]generale Varedo'!$A$214:$G$246,7,FALSE)</f>
        <v>8</v>
      </c>
      <c r="H21" s="159"/>
      <c r="I21" s="162"/>
      <c r="J21" s="162"/>
      <c r="K21" s="23"/>
      <c r="L21" s="23"/>
      <c r="M21" s="23"/>
      <c r="N21" s="24"/>
      <c r="O21" s="24"/>
      <c r="P21" s="256">
        <f t="shared" si="0"/>
        <v>13</v>
      </c>
      <c r="Q21" s="26">
        <f t="shared" si="1"/>
        <v>2</v>
      </c>
      <c r="R21" s="144">
        <f t="shared" si="4"/>
        <v>13</v>
      </c>
      <c r="S21" s="27"/>
      <c r="T21" s="28">
        <v>2521</v>
      </c>
      <c r="U21" s="29" t="s">
        <v>118</v>
      </c>
      <c r="V21" s="30">
        <f t="shared" si="2"/>
        <v>0</v>
      </c>
      <c r="W21" s="31"/>
      <c r="X21" s="32">
        <f t="shared" si="3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170">
        <v>103640</v>
      </c>
      <c r="B22" s="227" t="s">
        <v>114</v>
      </c>
      <c r="C22" s="172" t="s">
        <v>394</v>
      </c>
      <c r="D22" s="233" t="s">
        <v>313</v>
      </c>
      <c r="E22" s="172" t="s">
        <v>314</v>
      </c>
      <c r="F22" s="175">
        <v>5</v>
      </c>
      <c r="G22" s="188">
        <f>VLOOKUP(A22,'[2]generale Varedo'!$A$214:$G$246,7,FALSE)</f>
        <v>6</v>
      </c>
      <c r="H22" s="159"/>
      <c r="I22" s="162"/>
      <c r="J22" s="162"/>
      <c r="K22" s="23"/>
      <c r="L22" s="23"/>
      <c r="M22" s="23"/>
      <c r="N22" s="24"/>
      <c r="O22" s="24"/>
      <c r="P22" s="256">
        <f t="shared" si="0"/>
        <v>11</v>
      </c>
      <c r="Q22" s="26">
        <f t="shared" si="1"/>
        <v>2</v>
      </c>
      <c r="R22" s="144">
        <f t="shared" si="4"/>
        <v>11</v>
      </c>
      <c r="S22" s="27"/>
      <c r="T22" s="28">
        <v>2612</v>
      </c>
      <c r="U22" s="29" t="s">
        <v>127</v>
      </c>
      <c r="V22" s="30">
        <f t="shared" si="2"/>
        <v>80</v>
      </c>
      <c r="W22" s="31"/>
      <c r="X22" s="32">
        <f t="shared" si="3"/>
        <v>80</v>
      </c>
      <c r="Y22" s="19"/>
      <c r="Z22" s="6"/>
      <c r="AA22" s="6"/>
      <c r="AB22" s="6"/>
      <c r="AC22" s="6"/>
    </row>
    <row r="23" spans="1:29" ht="29.1" customHeight="1" thickBot="1" x14ac:dyDescent="0.4">
      <c r="A23" s="170">
        <v>135598</v>
      </c>
      <c r="B23" s="227" t="s">
        <v>114</v>
      </c>
      <c r="C23" s="172" t="s">
        <v>378</v>
      </c>
      <c r="D23" s="267" t="s">
        <v>325</v>
      </c>
      <c r="E23" s="172" t="s">
        <v>71</v>
      </c>
      <c r="F23" s="248">
        <v>5</v>
      </c>
      <c r="G23" s="188">
        <f>VLOOKUP(A23,'[2]generale Varedo'!$A$214:$G$246,7,FALSE)</f>
        <v>5</v>
      </c>
      <c r="H23" s="159"/>
      <c r="I23" s="162"/>
      <c r="J23" s="162"/>
      <c r="K23" s="23"/>
      <c r="L23" s="23"/>
      <c r="M23" s="23"/>
      <c r="N23" s="24"/>
      <c r="O23" s="24"/>
      <c r="P23" s="256">
        <f t="shared" si="0"/>
        <v>10</v>
      </c>
      <c r="Q23" s="26">
        <f t="shared" si="1"/>
        <v>2</v>
      </c>
      <c r="R23" s="144">
        <f t="shared" si="4"/>
        <v>10</v>
      </c>
      <c r="S23" s="27"/>
      <c r="T23" s="28">
        <v>2465</v>
      </c>
      <c r="U23" s="29" t="s">
        <v>493</v>
      </c>
      <c r="V23" s="30">
        <f t="shared" si="2"/>
        <v>5</v>
      </c>
      <c r="W23" s="31"/>
      <c r="X23" s="32">
        <f t="shared" si="3"/>
        <v>5</v>
      </c>
      <c r="Y23" s="19"/>
      <c r="Z23" s="6"/>
      <c r="AA23" s="6"/>
      <c r="AB23" s="6"/>
      <c r="AC23" s="6"/>
    </row>
    <row r="24" spans="1:29" ht="29.1" customHeight="1" thickBot="1" x14ac:dyDescent="0.45">
      <c r="A24" s="170">
        <v>107227</v>
      </c>
      <c r="B24" s="227" t="s">
        <v>114</v>
      </c>
      <c r="C24" s="172" t="s">
        <v>381</v>
      </c>
      <c r="D24" s="267" t="s">
        <v>342</v>
      </c>
      <c r="E24" s="172" t="s">
        <v>343</v>
      </c>
      <c r="F24" s="248">
        <v>5</v>
      </c>
      <c r="G24" s="188">
        <f>VLOOKUP(A24,'[2]generale Varedo'!$A$214:$G$246,7,FALSE)</f>
        <v>5</v>
      </c>
      <c r="H24" s="159"/>
      <c r="I24" s="162"/>
      <c r="J24" s="162"/>
      <c r="K24" s="23"/>
      <c r="L24" s="154"/>
      <c r="M24" s="154"/>
      <c r="N24" s="155"/>
      <c r="O24" s="24"/>
      <c r="P24" s="256">
        <f t="shared" si="0"/>
        <v>10</v>
      </c>
      <c r="Q24" s="26">
        <f t="shared" si="1"/>
        <v>2</v>
      </c>
      <c r="R24" s="144">
        <f t="shared" si="4"/>
        <v>10</v>
      </c>
      <c r="S24" s="27"/>
      <c r="T24" s="28">
        <v>2455</v>
      </c>
      <c r="U24" s="29" t="s">
        <v>516</v>
      </c>
      <c r="V24" s="30">
        <f t="shared" ref="V24:V64" si="5">SUMIF($D$3:$D$76,T24,$Q$3:$Q$76)</f>
        <v>0</v>
      </c>
      <c r="W24" s="31"/>
      <c r="X24" s="32">
        <f t="shared" si="3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70">
        <v>91743</v>
      </c>
      <c r="B25" s="227" t="s">
        <v>114</v>
      </c>
      <c r="C25" s="172" t="s">
        <v>382</v>
      </c>
      <c r="D25" s="233" t="s">
        <v>330</v>
      </c>
      <c r="E25" s="172" t="s">
        <v>113</v>
      </c>
      <c r="F25" s="175">
        <v>5</v>
      </c>
      <c r="G25" s="188">
        <f>VLOOKUP(A25,'[2]generale Varedo'!$A$214:$G$246,7,FALSE)</f>
        <v>5</v>
      </c>
      <c r="H25" s="159"/>
      <c r="I25" s="162"/>
      <c r="J25" s="162"/>
      <c r="K25" s="23"/>
      <c r="L25" s="23"/>
      <c r="M25" s="23"/>
      <c r="N25" s="24"/>
      <c r="O25" s="24"/>
      <c r="P25" s="256">
        <f t="shared" si="0"/>
        <v>10</v>
      </c>
      <c r="Q25" s="26">
        <f t="shared" si="1"/>
        <v>2</v>
      </c>
      <c r="R25" s="144">
        <f t="shared" si="4"/>
        <v>10</v>
      </c>
      <c r="S25" s="27"/>
      <c r="T25" s="28">
        <v>1886</v>
      </c>
      <c r="U25" s="29" t="s">
        <v>129</v>
      </c>
      <c r="V25" s="30">
        <f t="shared" si="5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70">
        <v>112854</v>
      </c>
      <c r="B26" s="227" t="s">
        <v>114</v>
      </c>
      <c r="C26" s="172" t="s">
        <v>383</v>
      </c>
      <c r="D26" s="267" t="s">
        <v>316</v>
      </c>
      <c r="E26" s="172" t="s">
        <v>317</v>
      </c>
      <c r="F26" s="248">
        <v>5</v>
      </c>
      <c r="G26" s="188">
        <f>VLOOKUP(A26,'[2]generale Varedo'!$A$214:$G$246,7,FALSE)</f>
        <v>5</v>
      </c>
      <c r="H26" s="159"/>
      <c r="I26" s="162"/>
      <c r="J26" s="162"/>
      <c r="K26" s="23"/>
      <c r="L26" s="23"/>
      <c r="M26" s="23"/>
      <c r="N26" s="24"/>
      <c r="O26" s="24"/>
      <c r="P26" s="256">
        <f t="shared" si="0"/>
        <v>10</v>
      </c>
      <c r="Q26" s="26">
        <f t="shared" si="1"/>
        <v>2</v>
      </c>
      <c r="R26" s="144">
        <f t="shared" si="4"/>
        <v>10</v>
      </c>
      <c r="S26" s="27"/>
      <c r="T26" s="28">
        <v>2526</v>
      </c>
      <c r="U26" s="29" t="s">
        <v>517</v>
      </c>
      <c r="V26" s="30">
        <f t="shared" si="5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70">
        <v>134481</v>
      </c>
      <c r="B27" s="227" t="s">
        <v>114</v>
      </c>
      <c r="C27" s="172" t="s">
        <v>384</v>
      </c>
      <c r="D27" s="267" t="s">
        <v>309</v>
      </c>
      <c r="E27" s="172" t="s">
        <v>311</v>
      </c>
      <c r="F27" s="175">
        <v>5</v>
      </c>
      <c r="G27" s="188">
        <f>VLOOKUP(A27,'[2]generale Varedo'!$A$214:$G$246,7,FALSE)</f>
        <v>5</v>
      </c>
      <c r="H27" s="159"/>
      <c r="I27" s="162"/>
      <c r="J27" s="162"/>
      <c r="K27" s="23"/>
      <c r="L27" s="23"/>
      <c r="M27" s="23"/>
      <c r="N27" s="24"/>
      <c r="O27" s="24"/>
      <c r="P27" s="256">
        <f t="shared" si="0"/>
        <v>10</v>
      </c>
      <c r="Q27" s="26">
        <f t="shared" si="1"/>
        <v>2</v>
      </c>
      <c r="R27" s="144">
        <f t="shared" si="4"/>
        <v>10</v>
      </c>
      <c r="S27" s="27"/>
      <c r="T27" s="28"/>
      <c r="U27" s="29"/>
      <c r="V27" s="30">
        <f t="shared" si="5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70">
        <v>112523</v>
      </c>
      <c r="B28" s="227" t="s">
        <v>114</v>
      </c>
      <c r="C28" s="172" t="s">
        <v>390</v>
      </c>
      <c r="D28" s="233" t="s">
        <v>391</v>
      </c>
      <c r="E28" s="172" t="s">
        <v>20</v>
      </c>
      <c r="F28" s="175">
        <v>5</v>
      </c>
      <c r="G28" s="188">
        <f>VLOOKUP(A28,'[2]generale Varedo'!$A$214:$G$246,7,FALSE)</f>
        <v>5</v>
      </c>
      <c r="H28" s="159"/>
      <c r="I28" s="162"/>
      <c r="J28" s="162"/>
      <c r="K28" s="23"/>
      <c r="L28" s="23"/>
      <c r="M28" s="23"/>
      <c r="N28" s="24"/>
      <c r="O28" s="24"/>
      <c r="P28" s="256">
        <f t="shared" si="0"/>
        <v>10</v>
      </c>
      <c r="Q28" s="26">
        <f t="shared" si="1"/>
        <v>2</v>
      </c>
      <c r="R28" s="144">
        <f t="shared" si="4"/>
        <v>10</v>
      </c>
      <c r="S28" s="27"/>
      <c r="T28" s="28"/>
      <c r="U28" s="29"/>
      <c r="V28" s="30">
        <f t="shared" si="5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70">
        <v>103331</v>
      </c>
      <c r="B29" s="227" t="s">
        <v>114</v>
      </c>
      <c r="C29" s="172" t="s">
        <v>393</v>
      </c>
      <c r="D29" s="233" t="s">
        <v>327</v>
      </c>
      <c r="E29" s="172" t="s">
        <v>328</v>
      </c>
      <c r="F29" s="175">
        <v>5</v>
      </c>
      <c r="G29" s="188">
        <f>VLOOKUP(A29,'[2]generale Varedo'!$A$214:$G$246,7,FALSE)</f>
        <v>5</v>
      </c>
      <c r="H29" s="159"/>
      <c r="I29" s="162"/>
      <c r="J29" s="162"/>
      <c r="K29" s="23"/>
      <c r="L29" s="23"/>
      <c r="M29" s="23"/>
      <c r="N29" s="24"/>
      <c r="O29" s="24"/>
      <c r="P29" s="256">
        <f t="shared" si="0"/>
        <v>10</v>
      </c>
      <c r="Q29" s="26">
        <f t="shared" si="1"/>
        <v>2</v>
      </c>
      <c r="R29" s="144">
        <f t="shared" si="4"/>
        <v>10</v>
      </c>
      <c r="S29" s="27"/>
      <c r="T29" s="28"/>
      <c r="U29" s="29"/>
      <c r="V29" s="30">
        <f t="shared" si="5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70">
        <v>139692</v>
      </c>
      <c r="B30" s="227" t="s">
        <v>114</v>
      </c>
      <c r="C30" s="172" t="s">
        <v>395</v>
      </c>
      <c r="D30" s="233" t="s">
        <v>350</v>
      </c>
      <c r="E30" s="172" t="s">
        <v>351</v>
      </c>
      <c r="F30" s="175">
        <v>5</v>
      </c>
      <c r="G30" s="188">
        <f>VLOOKUP(A30,'[2]generale Varedo'!$A$214:$G$246,7,FALSE)</f>
        <v>5</v>
      </c>
      <c r="H30" s="159"/>
      <c r="I30" s="162"/>
      <c r="J30" s="162"/>
      <c r="K30" s="23"/>
      <c r="L30" s="23"/>
      <c r="M30" s="23"/>
      <c r="N30" s="24"/>
      <c r="O30" s="24"/>
      <c r="P30" s="256">
        <f t="shared" si="0"/>
        <v>10</v>
      </c>
      <c r="Q30" s="26">
        <f t="shared" si="1"/>
        <v>2</v>
      </c>
      <c r="R30" s="144">
        <f t="shared" si="4"/>
        <v>10</v>
      </c>
      <c r="S30" s="27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70">
        <v>115810</v>
      </c>
      <c r="B31" s="227" t="s">
        <v>114</v>
      </c>
      <c r="C31" s="172" t="s">
        <v>400</v>
      </c>
      <c r="D31" s="267" t="s">
        <v>373</v>
      </c>
      <c r="E31" s="172" t="s">
        <v>112</v>
      </c>
      <c r="F31" s="175">
        <v>5</v>
      </c>
      <c r="G31" s="188">
        <f>VLOOKUP(A31,'[2]generale Varedo'!$A$214:$G$246,7,FALSE)</f>
        <v>5</v>
      </c>
      <c r="H31" s="159"/>
      <c r="I31" s="162"/>
      <c r="J31" s="162"/>
      <c r="K31" s="23"/>
      <c r="L31" s="23"/>
      <c r="M31" s="23"/>
      <c r="N31" s="24"/>
      <c r="O31" s="10"/>
      <c r="P31" s="256">
        <f t="shared" si="0"/>
        <v>10</v>
      </c>
      <c r="Q31" s="26">
        <f t="shared" si="1"/>
        <v>2</v>
      </c>
      <c r="R31" s="144">
        <f t="shared" si="4"/>
        <v>10</v>
      </c>
      <c r="S31" s="27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70">
        <v>140272</v>
      </c>
      <c r="B32" s="227" t="s">
        <v>114</v>
      </c>
      <c r="C32" s="172" t="s">
        <v>402</v>
      </c>
      <c r="D32" s="233" t="s">
        <v>403</v>
      </c>
      <c r="E32" s="172" t="s">
        <v>124</v>
      </c>
      <c r="F32" s="175">
        <v>5</v>
      </c>
      <c r="G32" s="188">
        <f>VLOOKUP(A32,'[2]generale Varedo'!$A$214:$G$246,7,FALSE)</f>
        <v>5</v>
      </c>
      <c r="H32" s="159"/>
      <c r="I32" s="162"/>
      <c r="J32" s="162"/>
      <c r="K32" s="23"/>
      <c r="L32" s="23"/>
      <c r="M32" s="23"/>
      <c r="N32" s="24"/>
      <c r="O32" s="24"/>
      <c r="P32" s="256">
        <f t="shared" si="0"/>
        <v>10</v>
      </c>
      <c r="Q32" s="26">
        <f t="shared" si="1"/>
        <v>2</v>
      </c>
      <c r="R32" s="144">
        <f t="shared" si="4"/>
        <v>10</v>
      </c>
      <c r="S32" s="27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70">
        <v>135539</v>
      </c>
      <c r="B33" s="227" t="s">
        <v>114</v>
      </c>
      <c r="C33" s="172" t="s">
        <v>375</v>
      </c>
      <c r="D33" s="233" t="s">
        <v>322</v>
      </c>
      <c r="E33" s="172" t="s">
        <v>407</v>
      </c>
      <c r="F33" s="175">
        <v>8</v>
      </c>
      <c r="G33" s="188"/>
      <c r="H33" s="159"/>
      <c r="I33" s="162"/>
      <c r="J33" s="162"/>
      <c r="K33" s="23"/>
      <c r="L33" s="23"/>
      <c r="M33" s="23"/>
      <c r="N33" s="24"/>
      <c r="O33" s="24"/>
      <c r="P33" s="256">
        <f t="shared" si="0"/>
        <v>8</v>
      </c>
      <c r="Q33" s="26">
        <f t="shared" si="1"/>
        <v>1</v>
      </c>
      <c r="R33" s="144">
        <f t="shared" si="4"/>
        <v>8</v>
      </c>
      <c r="S33" s="27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5">
      <c r="A34" s="170">
        <v>93587</v>
      </c>
      <c r="B34" s="227" t="s">
        <v>114</v>
      </c>
      <c r="C34" s="172" t="s">
        <v>380</v>
      </c>
      <c r="D34" s="267" t="s">
        <v>373</v>
      </c>
      <c r="E34" s="172" t="s">
        <v>112</v>
      </c>
      <c r="F34" s="248">
        <v>5</v>
      </c>
      <c r="G34" s="188">
        <f>VLOOKUP(A34,'[2]generale Varedo'!$A$214:$G$246,7,FALSE)</f>
        <v>2</v>
      </c>
      <c r="H34" s="159"/>
      <c r="I34" s="162"/>
      <c r="J34" s="162"/>
      <c r="K34" s="23"/>
      <c r="L34" s="154"/>
      <c r="M34" s="154"/>
      <c r="N34" s="155"/>
      <c r="O34" s="24"/>
      <c r="P34" s="256">
        <f t="shared" si="0"/>
        <v>7</v>
      </c>
      <c r="Q34" s="26">
        <f t="shared" si="1"/>
        <v>2</v>
      </c>
      <c r="R34" s="144">
        <f t="shared" si="4"/>
        <v>7</v>
      </c>
      <c r="S34" s="27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70">
        <v>126428</v>
      </c>
      <c r="B35" s="227" t="s">
        <v>114</v>
      </c>
      <c r="C35" s="172" t="s">
        <v>386</v>
      </c>
      <c r="D35" s="233" t="s">
        <v>309</v>
      </c>
      <c r="E35" s="172" t="s">
        <v>311</v>
      </c>
      <c r="F35" s="175">
        <v>5</v>
      </c>
      <c r="G35" s="188">
        <f>VLOOKUP(A35,'[2]generale Varedo'!$A$214:$G$246,7,FALSE)</f>
        <v>2</v>
      </c>
      <c r="H35" s="159"/>
      <c r="I35" s="162"/>
      <c r="J35" s="162"/>
      <c r="K35" s="23"/>
      <c r="L35" s="23"/>
      <c r="M35" s="23"/>
      <c r="N35" s="24"/>
      <c r="O35" s="24"/>
      <c r="P35" s="256">
        <f t="shared" si="0"/>
        <v>7</v>
      </c>
      <c r="Q35" s="26">
        <f t="shared" si="1"/>
        <v>2</v>
      </c>
      <c r="R35" s="144">
        <f t="shared" si="4"/>
        <v>7</v>
      </c>
      <c r="S35" s="27"/>
      <c r="T35" s="28"/>
      <c r="U35" s="29"/>
      <c r="V35" s="30">
        <f t="shared" si="5"/>
        <v>0</v>
      </c>
      <c r="W35" s="31"/>
      <c r="X35" s="32">
        <f t="shared" si="3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70">
        <v>131041</v>
      </c>
      <c r="B36" s="227" t="s">
        <v>114</v>
      </c>
      <c r="C36" s="172" t="s">
        <v>389</v>
      </c>
      <c r="D36" s="233" t="s">
        <v>330</v>
      </c>
      <c r="E36" s="172" t="s">
        <v>113</v>
      </c>
      <c r="F36" s="175">
        <v>5</v>
      </c>
      <c r="G36" s="188">
        <f>VLOOKUP(A36,'[2]generale Varedo'!$A$214:$G$246,7,FALSE)</f>
        <v>2</v>
      </c>
      <c r="H36" s="159"/>
      <c r="I36" s="162"/>
      <c r="J36" s="162"/>
      <c r="K36" s="23"/>
      <c r="L36" s="23"/>
      <c r="M36" s="23"/>
      <c r="N36" s="24"/>
      <c r="O36" s="23"/>
      <c r="P36" s="256">
        <f t="shared" si="0"/>
        <v>7</v>
      </c>
      <c r="Q36" s="26">
        <f t="shared" si="1"/>
        <v>2</v>
      </c>
      <c r="R36" s="144">
        <f t="shared" si="4"/>
        <v>7</v>
      </c>
      <c r="S36" s="27"/>
      <c r="T36" s="28"/>
      <c r="U36" s="29"/>
      <c r="V36" s="30">
        <f t="shared" si="5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70">
        <v>103472</v>
      </c>
      <c r="B37" s="227" t="s">
        <v>114</v>
      </c>
      <c r="C37" s="172" t="s">
        <v>385</v>
      </c>
      <c r="D37" s="233" t="s">
        <v>319</v>
      </c>
      <c r="E37" s="172" t="s">
        <v>320</v>
      </c>
      <c r="F37" s="175">
        <v>5</v>
      </c>
      <c r="G37" s="188"/>
      <c r="H37" s="159"/>
      <c r="I37" s="162"/>
      <c r="J37" s="162"/>
      <c r="K37" s="23"/>
      <c r="L37" s="23"/>
      <c r="M37" s="23"/>
      <c r="N37" s="24"/>
      <c r="O37" s="24"/>
      <c r="P37" s="256">
        <f t="shared" si="0"/>
        <v>5</v>
      </c>
      <c r="Q37" s="26">
        <f t="shared" si="1"/>
        <v>1</v>
      </c>
      <c r="R37" s="144">
        <f t="shared" si="4"/>
        <v>5</v>
      </c>
      <c r="S37" s="27"/>
      <c r="T37" s="28"/>
      <c r="U37" s="29"/>
      <c r="V37" s="30">
        <f t="shared" si="5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70">
        <v>132081</v>
      </c>
      <c r="B38" s="227" t="s">
        <v>114</v>
      </c>
      <c r="C38" s="172" t="s">
        <v>388</v>
      </c>
      <c r="D38" s="267" t="s">
        <v>309</v>
      </c>
      <c r="E38" s="172" t="s">
        <v>311</v>
      </c>
      <c r="F38" s="248">
        <v>5</v>
      </c>
      <c r="G38" s="188"/>
      <c r="H38" s="159"/>
      <c r="I38" s="162"/>
      <c r="J38" s="162"/>
      <c r="K38" s="23"/>
      <c r="L38" s="23"/>
      <c r="M38" s="23"/>
      <c r="N38" s="24"/>
      <c r="O38" s="24"/>
      <c r="P38" s="256">
        <f t="shared" si="0"/>
        <v>5</v>
      </c>
      <c r="Q38" s="26">
        <f t="shared" si="1"/>
        <v>1</v>
      </c>
      <c r="R38" s="144">
        <f t="shared" si="4"/>
        <v>5</v>
      </c>
      <c r="S38" s="27"/>
      <c r="T38" s="28"/>
      <c r="U38" s="29"/>
      <c r="V38" s="30">
        <f t="shared" si="5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70">
        <v>135987</v>
      </c>
      <c r="B39" s="227" t="s">
        <v>114</v>
      </c>
      <c r="C39" s="172" t="s">
        <v>396</v>
      </c>
      <c r="D39" s="233" t="s">
        <v>397</v>
      </c>
      <c r="E39" s="172" t="s">
        <v>398</v>
      </c>
      <c r="F39" s="175">
        <v>5</v>
      </c>
      <c r="G39" s="188"/>
      <c r="H39" s="159"/>
      <c r="I39" s="162"/>
      <c r="J39" s="162"/>
      <c r="K39" s="23"/>
      <c r="L39" s="23"/>
      <c r="M39" s="23"/>
      <c r="N39" s="24"/>
      <c r="O39" s="24"/>
      <c r="P39" s="256">
        <f t="shared" si="0"/>
        <v>5</v>
      </c>
      <c r="Q39" s="26">
        <f t="shared" si="1"/>
        <v>1</v>
      </c>
      <c r="R39" s="144">
        <f t="shared" si="4"/>
        <v>5</v>
      </c>
      <c r="S39" s="27"/>
      <c r="T39" s="28"/>
      <c r="U39" s="29"/>
      <c r="V39" s="30">
        <f t="shared" si="5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232">
        <v>97387</v>
      </c>
      <c r="B40" s="227" t="s">
        <v>114</v>
      </c>
      <c r="C40" s="172" t="s">
        <v>399</v>
      </c>
      <c r="D40" s="233" t="s">
        <v>313</v>
      </c>
      <c r="E40" s="172" t="s">
        <v>314</v>
      </c>
      <c r="F40" s="175">
        <v>5</v>
      </c>
      <c r="G40" s="188"/>
      <c r="H40" s="159"/>
      <c r="I40" s="162"/>
      <c r="J40" s="162"/>
      <c r="K40" s="23"/>
      <c r="L40" s="23"/>
      <c r="M40" s="23"/>
      <c r="N40" s="24"/>
      <c r="O40" s="24"/>
      <c r="P40" s="256">
        <f t="shared" si="0"/>
        <v>5</v>
      </c>
      <c r="Q40" s="26">
        <f t="shared" si="1"/>
        <v>1</v>
      </c>
      <c r="R40" s="144">
        <f t="shared" si="4"/>
        <v>5</v>
      </c>
      <c r="S40" s="27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232">
        <v>108511</v>
      </c>
      <c r="B41" s="227" t="s">
        <v>114</v>
      </c>
      <c r="C41" s="172" t="s">
        <v>401</v>
      </c>
      <c r="D41" s="233" t="s">
        <v>373</v>
      </c>
      <c r="E41" s="172" t="s">
        <v>112</v>
      </c>
      <c r="F41" s="23">
        <v>5</v>
      </c>
      <c r="G41" s="188"/>
      <c r="H41" s="162"/>
      <c r="I41" s="162"/>
      <c r="J41" s="162"/>
      <c r="K41" s="23"/>
      <c r="L41" s="23"/>
      <c r="M41" s="23"/>
      <c r="N41" s="24"/>
      <c r="O41" s="24"/>
      <c r="P41" s="256">
        <f t="shared" si="0"/>
        <v>5</v>
      </c>
      <c r="Q41" s="26">
        <f t="shared" si="1"/>
        <v>1</v>
      </c>
      <c r="R41" s="144">
        <f t="shared" si="4"/>
        <v>5</v>
      </c>
      <c r="S41" s="27"/>
      <c r="T41" s="28"/>
      <c r="U41" s="29"/>
      <c r="V41" s="30">
        <f t="shared" si="5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232">
        <v>103462</v>
      </c>
      <c r="B42" s="227" t="s">
        <v>114</v>
      </c>
      <c r="C42" s="172" t="s">
        <v>404</v>
      </c>
      <c r="D42" s="233" t="s">
        <v>342</v>
      </c>
      <c r="E42" s="172" t="s">
        <v>343</v>
      </c>
      <c r="F42" s="23">
        <v>5</v>
      </c>
      <c r="G42" s="188"/>
      <c r="H42" s="162"/>
      <c r="I42" s="162"/>
      <c r="J42" s="162"/>
      <c r="K42" s="23"/>
      <c r="L42" s="23"/>
      <c r="M42" s="23"/>
      <c r="N42" s="24"/>
      <c r="O42" s="24"/>
      <c r="P42" s="256">
        <f t="shared" si="0"/>
        <v>5</v>
      </c>
      <c r="Q42" s="26">
        <f t="shared" si="1"/>
        <v>1</v>
      </c>
      <c r="R42" s="144">
        <f t="shared" si="4"/>
        <v>5</v>
      </c>
      <c r="S42" s="27"/>
      <c r="T42" s="28"/>
      <c r="U42" s="29"/>
      <c r="V42" s="30">
        <f t="shared" si="5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70">
        <v>128507</v>
      </c>
      <c r="B43" s="227" t="s">
        <v>114</v>
      </c>
      <c r="C43" s="172" t="s">
        <v>405</v>
      </c>
      <c r="D43" s="233" t="s">
        <v>330</v>
      </c>
      <c r="E43" s="172" t="s">
        <v>113</v>
      </c>
      <c r="F43" s="23">
        <v>5</v>
      </c>
      <c r="G43" s="188"/>
      <c r="H43" s="162"/>
      <c r="I43" s="162"/>
      <c r="J43" s="162"/>
      <c r="K43" s="23"/>
      <c r="L43" s="23"/>
      <c r="M43" s="23"/>
      <c r="N43" s="24"/>
      <c r="O43" s="24"/>
      <c r="P43" s="256">
        <f t="shared" si="0"/>
        <v>5</v>
      </c>
      <c r="Q43" s="26">
        <f t="shared" si="1"/>
        <v>1</v>
      </c>
      <c r="R43" s="144">
        <f t="shared" si="4"/>
        <v>5</v>
      </c>
      <c r="S43" s="27"/>
      <c r="T43" s="28"/>
      <c r="U43" s="29"/>
      <c r="V43" s="30">
        <f t="shared" si="5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9">
        <v>134010</v>
      </c>
      <c r="B44" s="227" t="s">
        <v>114</v>
      </c>
      <c r="C44" s="172" t="s">
        <v>490</v>
      </c>
      <c r="D44" s="267">
        <v>2612</v>
      </c>
      <c r="E44" s="172" t="s">
        <v>328</v>
      </c>
      <c r="F44" s="23"/>
      <c r="G44" s="188">
        <f>VLOOKUP(A44,'[2]generale Varedo'!$A$214:$G$246,7,FALSE)</f>
        <v>5</v>
      </c>
      <c r="H44" s="162"/>
      <c r="I44" s="162"/>
      <c r="J44" s="162"/>
      <c r="K44" s="23"/>
      <c r="L44" s="23"/>
      <c r="M44" s="23"/>
      <c r="N44" s="24"/>
      <c r="O44" s="24"/>
      <c r="P44" s="256">
        <f t="shared" si="0"/>
        <v>5</v>
      </c>
      <c r="Q44" s="26">
        <f t="shared" si="1"/>
        <v>1</v>
      </c>
      <c r="R44" s="144">
        <f t="shared" si="4"/>
        <v>5</v>
      </c>
      <c r="S44" s="27"/>
      <c r="T44" s="28"/>
      <c r="U44" s="142"/>
      <c r="V44" s="30">
        <f t="shared" si="5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9">
        <v>140126</v>
      </c>
      <c r="B45" s="227" t="s">
        <v>114</v>
      </c>
      <c r="C45" s="172" t="s">
        <v>491</v>
      </c>
      <c r="D45" s="233">
        <v>2465</v>
      </c>
      <c r="E45" s="172" t="s">
        <v>480</v>
      </c>
      <c r="F45" s="23"/>
      <c r="G45" s="188">
        <f>VLOOKUP(A45,'[2]generale Varedo'!$A$214:$G$246,7,FALSE)</f>
        <v>5</v>
      </c>
      <c r="H45" s="23"/>
      <c r="I45" s="162"/>
      <c r="J45" s="162"/>
      <c r="K45" s="23"/>
      <c r="L45" s="23"/>
      <c r="M45" s="23"/>
      <c r="N45" s="24"/>
      <c r="O45" s="251"/>
      <c r="P45" s="25">
        <f>IF(Q45=7,SUM(F45:N45)-SMALL(F45:N45,1)-SMALL(F45:N45,2),IF(Q45=6,SUM(F45:N45)-SMALL(F45:N45,1),SUM(F45:N45)))</f>
        <v>5</v>
      </c>
      <c r="Q45" s="26">
        <f t="shared" si="1"/>
        <v>1</v>
      </c>
      <c r="R45" s="144">
        <f>SUM(F45:N45)+O45</f>
        <v>5</v>
      </c>
      <c r="S45" s="27"/>
      <c r="T45" s="28"/>
      <c r="U45" s="29"/>
      <c r="V45" s="30">
        <f t="shared" si="5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9">
        <v>139566</v>
      </c>
      <c r="B46" s="227" t="s">
        <v>114</v>
      </c>
      <c r="C46" s="20" t="s">
        <v>492</v>
      </c>
      <c r="D46" s="236">
        <v>2144</v>
      </c>
      <c r="E46" s="20" t="s">
        <v>317</v>
      </c>
      <c r="F46" s="23"/>
      <c r="G46" s="188">
        <f>VLOOKUP(A46,'[2]generale Varedo'!$A$214:$G$246,7,FALSE)</f>
        <v>5</v>
      </c>
      <c r="H46" s="23"/>
      <c r="I46" s="23"/>
      <c r="J46" s="23"/>
      <c r="K46" s="23"/>
      <c r="L46" s="23"/>
      <c r="M46" s="23"/>
      <c r="N46" s="24"/>
      <c r="O46" s="251"/>
      <c r="P46" s="25">
        <f>IF(Q46=9,SUM(F46:N46)-SMALL(F46:N46,1)-SMALL(F46:N46,2),IF(Q46=8,SUM(F46:N46)-SMALL(F46:N46,1),SUM(F46:N46)))</f>
        <v>5</v>
      </c>
      <c r="Q46" s="26">
        <f t="shared" si="1"/>
        <v>1</v>
      </c>
      <c r="R46" s="144">
        <f t="shared" si="4"/>
        <v>5</v>
      </c>
      <c r="S46" s="35"/>
      <c r="T46" s="28"/>
      <c r="U46" s="29"/>
      <c r="V46" s="30">
        <f t="shared" si="5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9"/>
      <c r="B47" s="149" t="str">
        <f t="shared" ref="B47:B62" si="6">IF(Q47&lt;2,"NO","SI")</f>
        <v>NO</v>
      </c>
      <c r="C47" s="20"/>
      <c r="D47" s="236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51"/>
      <c r="P47" s="25">
        <f t="shared" ref="P47:P62" si="7">IF(Q47=9,SUM(F47:N47)-SMALL(F47:N47,1)-SMALL(F47:N47,2),IF(Q47=8,SUM(F47:N47)-SMALL(F47:N47,1),SUM(F47:N47)))</f>
        <v>0</v>
      </c>
      <c r="Q47" s="26">
        <f t="shared" ref="Q47:Q62" si="8">COUNTA(F47:N47)</f>
        <v>0</v>
      </c>
      <c r="R47" s="144">
        <f t="shared" ref="R47:R62" si="9">SUM(F47:N47)</f>
        <v>0</v>
      </c>
      <c r="S47" s="35"/>
      <c r="T47" s="28"/>
      <c r="U47" s="29"/>
      <c r="V47" s="30">
        <f t="shared" si="5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9"/>
      <c r="B48" s="149" t="str">
        <f t="shared" si="6"/>
        <v>NO</v>
      </c>
      <c r="C48" s="20"/>
      <c r="D48" s="236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51"/>
      <c r="P48" s="25">
        <f t="shared" si="7"/>
        <v>0</v>
      </c>
      <c r="Q48" s="26">
        <f t="shared" si="8"/>
        <v>0</v>
      </c>
      <c r="R48" s="144">
        <f t="shared" si="9"/>
        <v>0</v>
      </c>
      <c r="S48" s="19"/>
      <c r="T48" s="28"/>
      <c r="U48" s="29"/>
      <c r="V48" s="30">
        <f t="shared" si="5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9"/>
      <c r="B49" s="149" t="str">
        <f t="shared" si="6"/>
        <v>NO</v>
      </c>
      <c r="C49" s="20"/>
      <c r="D49" s="236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51"/>
      <c r="P49" s="25">
        <f t="shared" si="7"/>
        <v>0</v>
      </c>
      <c r="Q49" s="26">
        <f t="shared" si="8"/>
        <v>0</v>
      </c>
      <c r="R49" s="144">
        <f t="shared" si="9"/>
        <v>0</v>
      </c>
      <c r="S49" s="35"/>
      <c r="T49" s="28"/>
      <c r="U49" s="29"/>
      <c r="V49" s="30">
        <f t="shared" si="5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9"/>
      <c r="B50" s="149" t="str">
        <f t="shared" si="6"/>
        <v>NO</v>
      </c>
      <c r="C50" s="20"/>
      <c r="D50" s="236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51"/>
      <c r="P50" s="25">
        <f t="shared" si="7"/>
        <v>0</v>
      </c>
      <c r="Q50" s="26">
        <f t="shared" si="8"/>
        <v>0</v>
      </c>
      <c r="R50" s="144">
        <f t="shared" si="9"/>
        <v>0</v>
      </c>
      <c r="S50" s="35"/>
      <c r="T50" s="28"/>
      <c r="U50" s="29"/>
      <c r="V50" s="30">
        <f t="shared" si="5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9"/>
      <c r="B51" s="149" t="str">
        <f t="shared" si="6"/>
        <v>NO</v>
      </c>
      <c r="C51" s="20"/>
      <c r="D51" s="236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1"/>
      <c r="P51" s="25">
        <f t="shared" si="7"/>
        <v>0</v>
      </c>
      <c r="Q51" s="26">
        <f t="shared" si="8"/>
        <v>0</v>
      </c>
      <c r="R51" s="144">
        <f t="shared" si="9"/>
        <v>0</v>
      </c>
      <c r="S51" s="35"/>
      <c r="T51" s="28"/>
      <c r="U51" s="29"/>
      <c r="V51" s="30">
        <f t="shared" si="5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9"/>
      <c r="B52" s="149" t="str">
        <f t="shared" si="6"/>
        <v>NO</v>
      </c>
      <c r="C52" s="134"/>
      <c r="D52" s="236"/>
      <c r="E52" s="21"/>
      <c r="F52" s="23"/>
      <c r="G52" s="23"/>
      <c r="H52" s="23"/>
      <c r="I52" s="23"/>
      <c r="J52" s="23"/>
      <c r="K52" s="23"/>
      <c r="L52" s="23"/>
      <c r="M52" s="23"/>
      <c r="N52" s="24"/>
      <c r="O52" s="251"/>
      <c r="P52" s="25">
        <f t="shared" si="7"/>
        <v>0</v>
      </c>
      <c r="Q52" s="26">
        <f t="shared" si="8"/>
        <v>0</v>
      </c>
      <c r="R52" s="144">
        <f t="shared" si="9"/>
        <v>0</v>
      </c>
      <c r="S52" s="35"/>
      <c r="T52" s="28"/>
      <c r="U52" s="29"/>
      <c r="V52" s="30">
        <f t="shared" si="5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9"/>
      <c r="B53" s="149" t="str">
        <f t="shared" si="6"/>
        <v>NO</v>
      </c>
      <c r="C53" s="134"/>
      <c r="D53" s="236"/>
      <c r="E53" s="21"/>
      <c r="F53" s="23"/>
      <c r="G53" s="23"/>
      <c r="H53" s="23"/>
      <c r="I53" s="23"/>
      <c r="J53" s="23"/>
      <c r="K53" s="23"/>
      <c r="L53" s="23"/>
      <c r="M53" s="23"/>
      <c r="N53" s="24"/>
      <c r="O53" s="251"/>
      <c r="P53" s="25">
        <f t="shared" si="7"/>
        <v>0</v>
      </c>
      <c r="Q53" s="26">
        <f t="shared" si="8"/>
        <v>0</v>
      </c>
      <c r="R53" s="144">
        <f t="shared" si="9"/>
        <v>0</v>
      </c>
      <c r="S53" s="19"/>
      <c r="T53" s="28"/>
      <c r="U53" s="29"/>
      <c r="V53" s="30">
        <f t="shared" si="5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9"/>
      <c r="B54" s="149" t="str">
        <f t="shared" si="6"/>
        <v>NO</v>
      </c>
      <c r="C54" s="134"/>
      <c r="D54" s="236"/>
      <c r="E54" s="21"/>
      <c r="F54" s="23"/>
      <c r="G54" s="23"/>
      <c r="H54" s="23"/>
      <c r="I54" s="23"/>
      <c r="J54" s="23"/>
      <c r="K54" s="23"/>
      <c r="L54" s="23"/>
      <c r="M54" s="23"/>
      <c r="N54" s="24"/>
      <c r="O54" s="251"/>
      <c r="P54" s="25">
        <f t="shared" si="7"/>
        <v>0</v>
      </c>
      <c r="Q54" s="26">
        <f t="shared" si="8"/>
        <v>0</v>
      </c>
      <c r="R54" s="144">
        <f t="shared" si="9"/>
        <v>0</v>
      </c>
      <c r="S54" s="19"/>
      <c r="T54" s="28"/>
      <c r="U54" s="29"/>
      <c r="V54" s="30">
        <f t="shared" si="5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9"/>
      <c r="B55" s="149" t="str">
        <f t="shared" si="6"/>
        <v>NO</v>
      </c>
      <c r="C55" s="20"/>
      <c r="D55" s="236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1"/>
      <c r="P55" s="25">
        <f t="shared" si="7"/>
        <v>0</v>
      </c>
      <c r="Q55" s="26">
        <f t="shared" si="8"/>
        <v>0</v>
      </c>
      <c r="R55" s="144">
        <f t="shared" si="9"/>
        <v>0</v>
      </c>
      <c r="S55" s="19"/>
      <c r="T55" s="28"/>
      <c r="U55" s="29"/>
      <c r="V55" s="30">
        <f t="shared" si="5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9"/>
      <c r="B56" s="149" t="str">
        <f t="shared" si="6"/>
        <v>NO</v>
      </c>
      <c r="C56" s="21"/>
      <c r="D56" s="236"/>
      <c r="E56" s="21"/>
      <c r="F56" s="23"/>
      <c r="G56" s="23"/>
      <c r="H56" s="23"/>
      <c r="I56" s="23"/>
      <c r="J56" s="23"/>
      <c r="K56" s="23"/>
      <c r="L56" s="23"/>
      <c r="M56" s="23"/>
      <c r="N56" s="24"/>
      <c r="O56" s="251"/>
      <c r="P56" s="25">
        <f t="shared" si="7"/>
        <v>0</v>
      </c>
      <c r="Q56" s="26">
        <f t="shared" si="8"/>
        <v>0</v>
      </c>
      <c r="R56" s="144">
        <f t="shared" si="9"/>
        <v>0</v>
      </c>
      <c r="S56" s="19"/>
      <c r="T56" s="28"/>
      <c r="U56" s="29"/>
      <c r="V56" s="30">
        <f t="shared" si="5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49"/>
      <c r="B57" s="149" t="str">
        <f t="shared" si="6"/>
        <v>NO</v>
      </c>
      <c r="C57" s="21"/>
      <c r="D57" s="236"/>
      <c r="E57" s="21"/>
      <c r="F57" s="23"/>
      <c r="G57" s="23"/>
      <c r="H57" s="23"/>
      <c r="I57" s="23"/>
      <c r="J57" s="23"/>
      <c r="K57" s="23"/>
      <c r="L57" s="23"/>
      <c r="M57" s="23"/>
      <c r="N57" s="24"/>
      <c r="O57" s="251"/>
      <c r="P57" s="25">
        <f t="shared" si="7"/>
        <v>0</v>
      </c>
      <c r="Q57" s="26">
        <f t="shared" si="8"/>
        <v>0</v>
      </c>
      <c r="R57" s="144">
        <f t="shared" si="9"/>
        <v>0</v>
      </c>
      <c r="S57" s="19"/>
      <c r="T57" s="28"/>
      <c r="U57" s="29"/>
      <c r="V57" s="30">
        <f t="shared" si="5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49"/>
      <c r="B58" s="149" t="str">
        <f t="shared" si="6"/>
        <v>NO</v>
      </c>
      <c r="C58" s="21"/>
      <c r="D58" s="236"/>
      <c r="E58" s="21"/>
      <c r="F58" s="23"/>
      <c r="G58" s="23"/>
      <c r="H58" s="23"/>
      <c r="I58" s="23"/>
      <c r="J58" s="23"/>
      <c r="K58" s="23"/>
      <c r="L58" s="23"/>
      <c r="M58" s="23"/>
      <c r="N58" s="24"/>
      <c r="O58" s="251"/>
      <c r="P58" s="25">
        <f t="shared" si="7"/>
        <v>0</v>
      </c>
      <c r="Q58" s="26">
        <f t="shared" si="8"/>
        <v>0</v>
      </c>
      <c r="R58" s="144">
        <f t="shared" si="9"/>
        <v>0</v>
      </c>
      <c r="S58" s="19"/>
      <c r="T58" s="28"/>
      <c r="U58" s="29"/>
      <c r="V58" s="30">
        <f t="shared" si="5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49"/>
      <c r="B59" s="149" t="str">
        <f t="shared" si="6"/>
        <v>NO</v>
      </c>
      <c r="C59" s="21"/>
      <c r="D59" s="236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51"/>
      <c r="P59" s="25">
        <f t="shared" si="7"/>
        <v>0</v>
      </c>
      <c r="Q59" s="26">
        <f t="shared" si="8"/>
        <v>0</v>
      </c>
      <c r="R59" s="144">
        <f t="shared" si="9"/>
        <v>0</v>
      </c>
      <c r="S59" s="19"/>
      <c r="T59" s="28"/>
      <c r="U59" s="142"/>
      <c r="V59" s="30">
        <f t="shared" si="5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49"/>
      <c r="B60" s="149" t="str">
        <f t="shared" si="6"/>
        <v>NO</v>
      </c>
      <c r="C60" s="21"/>
      <c r="D60" s="236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51"/>
      <c r="P60" s="25">
        <f t="shared" si="7"/>
        <v>0</v>
      </c>
      <c r="Q60" s="26">
        <f t="shared" si="8"/>
        <v>0</v>
      </c>
      <c r="R60" s="144">
        <f t="shared" si="9"/>
        <v>0</v>
      </c>
      <c r="S60" s="19"/>
      <c r="T60" s="28"/>
      <c r="U60" s="29"/>
      <c r="V60" s="30">
        <f t="shared" si="5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49"/>
      <c r="B61" s="149" t="str">
        <f t="shared" si="6"/>
        <v>NO</v>
      </c>
      <c r="C61" s="21"/>
      <c r="D61" s="236"/>
      <c r="E61" s="21"/>
      <c r="F61" s="23"/>
      <c r="G61" s="23"/>
      <c r="H61" s="23"/>
      <c r="I61" s="23"/>
      <c r="J61" s="23"/>
      <c r="K61" s="23"/>
      <c r="L61" s="23"/>
      <c r="M61" s="23"/>
      <c r="N61" s="24"/>
      <c r="O61" s="251"/>
      <c r="P61" s="25">
        <f t="shared" si="7"/>
        <v>0</v>
      </c>
      <c r="Q61" s="26">
        <f t="shared" si="8"/>
        <v>0</v>
      </c>
      <c r="R61" s="144">
        <f t="shared" si="9"/>
        <v>0</v>
      </c>
      <c r="S61" s="19"/>
      <c r="T61" s="28"/>
      <c r="U61" s="29"/>
      <c r="V61" s="30">
        <f t="shared" si="5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49"/>
      <c r="B62" s="149" t="str">
        <f t="shared" si="6"/>
        <v>NO</v>
      </c>
      <c r="C62" s="21"/>
      <c r="D62" s="236"/>
      <c r="E62" s="21"/>
      <c r="F62" s="23"/>
      <c r="G62" s="23"/>
      <c r="H62" s="23"/>
      <c r="I62" s="23"/>
      <c r="J62" s="23"/>
      <c r="K62" s="23"/>
      <c r="L62" s="23"/>
      <c r="M62" s="23"/>
      <c r="N62" s="24"/>
      <c r="O62" s="251"/>
      <c r="P62" s="25">
        <f t="shared" si="7"/>
        <v>0</v>
      </c>
      <c r="Q62" s="26">
        <f t="shared" si="8"/>
        <v>0</v>
      </c>
      <c r="R62" s="144">
        <f t="shared" si="9"/>
        <v>0</v>
      </c>
      <c r="S62" s="19"/>
      <c r="T62" s="28"/>
      <c r="U62" s="142"/>
      <c r="V62" s="30">
        <f t="shared" si="5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8.5" customHeight="1" thickBot="1" x14ac:dyDescent="0.4">
      <c r="A63" s="80"/>
      <c r="B63" s="80">
        <f>COUNTIF(B3:B62,"SI")</f>
        <v>44</v>
      </c>
      <c r="C63" s="80">
        <f>COUNTA(C3:C62)</f>
        <v>44</v>
      </c>
      <c r="D63" s="268"/>
      <c r="E63" s="81"/>
      <c r="F63" s="189">
        <f>COUNTA(F3:F62)</f>
        <v>38</v>
      </c>
      <c r="G63" s="189">
        <f>COUNTA(G3:G62)</f>
        <v>33</v>
      </c>
      <c r="H63" s="189">
        <f>COUNTA(H3:H62)</f>
        <v>0</v>
      </c>
      <c r="I63" s="189"/>
      <c r="J63" s="189"/>
      <c r="K63" s="189"/>
      <c r="L63" s="81"/>
      <c r="M63" s="81"/>
      <c r="N63" s="82"/>
      <c r="O63" s="254"/>
      <c r="P63" s="64">
        <f>SUM(P3:P62)</f>
        <v>1257</v>
      </c>
      <c r="Q63" s="46"/>
      <c r="R63" s="65">
        <f>SUM(R3:R62)</f>
        <v>1257</v>
      </c>
      <c r="S63" s="19"/>
      <c r="T63" s="28"/>
      <c r="U63" s="29"/>
      <c r="V63" s="30">
        <f t="shared" si="5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239"/>
      <c r="E64" s="6"/>
      <c r="F64" s="195"/>
      <c r="G64" s="6"/>
      <c r="H64" s="6"/>
      <c r="I64" s="6"/>
      <c r="J64" s="6"/>
      <c r="K64" s="6"/>
      <c r="L64" s="6"/>
      <c r="M64" s="6"/>
      <c r="N64" s="6"/>
      <c r="O64" s="69"/>
      <c r="P64" s="69"/>
      <c r="Q64" s="6"/>
      <c r="R64" s="69"/>
      <c r="S64" s="6"/>
      <c r="T64" s="28"/>
      <c r="U64" s="29"/>
      <c r="V64" s="30">
        <f t="shared" si="5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:29" ht="25.5" x14ac:dyDescent="0.35">
      <c r="A65" s="178"/>
      <c r="B65" s="6"/>
      <c r="C65" s="48"/>
      <c r="D65" s="240"/>
      <c r="E65" s="49"/>
      <c r="F65" s="196"/>
      <c r="G65" s="49"/>
      <c r="H65" s="49"/>
      <c r="I65" s="49"/>
      <c r="J65" s="49"/>
      <c r="K65" s="49"/>
      <c r="L65" s="49"/>
      <c r="M65" s="49"/>
      <c r="N65" s="50"/>
      <c r="O65" s="50"/>
      <c r="P65" s="6"/>
      <c r="Q65" s="6"/>
      <c r="R65" s="6"/>
      <c r="S65" s="6"/>
      <c r="T65" s="6"/>
      <c r="U65" s="6"/>
      <c r="V65" s="39">
        <f>SUM(V3:V64)</f>
        <v>1257</v>
      </c>
      <c r="W65" s="6"/>
      <c r="X65" s="41">
        <f>SUM(X3:X64)</f>
        <v>1257</v>
      </c>
      <c r="Y65" s="6"/>
      <c r="Z65" s="6"/>
      <c r="AA65" s="6"/>
      <c r="AB65" s="6"/>
      <c r="AC65" s="6"/>
    </row>
    <row r="66" spans="1:29" ht="15.6" customHeight="1" x14ac:dyDescent="0.2">
      <c r="A66" s="182"/>
      <c r="B66" s="6"/>
      <c r="C66" s="51"/>
      <c r="D66" s="241"/>
      <c r="E66" s="52"/>
      <c r="F66" s="197"/>
      <c r="G66" s="52"/>
      <c r="H66" s="52"/>
      <c r="I66" s="52"/>
      <c r="J66" s="52"/>
      <c r="K66" s="52"/>
      <c r="L66" s="52"/>
      <c r="M66" s="52"/>
      <c r="N66" s="52"/>
      <c r="O66" s="52"/>
      <c r="P66" s="50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82"/>
      <c r="B67" s="6"/>
      <c r="C67" s="51"/>
      <c r="D67" s="241"/>
      <c r="E67" s="52"/>
      <c r="F67" s="197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79"/>
      <c r="B68" s="6"/>
      <c r="C68" s="54"/>
      <c r="D68" s="242"/>
      <c r="E68" s="55"/>
      <c r="F68" s="198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8.600000000000001" customHeight="1" x14ac:dyDescent="0.2">
      <c r="T69" s="6"/>
      <c r="U69" s="6"/>
      <c r="V69" s="6"/>
      <c r="W69" s="6"/>
      <c r="X69" s="6"/>
    </row>
    <row r="70" spans="1:29" ht="18.600000000000001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46">
    <sortCondition descending="1" ref="P3:P46"/>
  </sortState>
  <mergeCells count="1">
    <mergeCell ref="B1:G1"/>
  </mergeCells>
  <conditionalFormatting sqref="A3:B62">
    <cfRule type="containsText" dxfId="7" priority="1" stopIfTrue="1" operator="containsText" text="SI">
      <formula>NOT(ISERROR(SEARCH("SI",A3)))</formula>
    </cfRule>
    <cfRule type="containsText" dxfId="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M</oddHeader>
    <oddFooter>&amp;L&amp;"Helvetica,Regular"&amp;12&amp;K000000&amp;P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customWidth="1"/>
    <col min="2" max="2" width="11.42578125" style="1" customWidth="1"/>
    <col min="3" max="3" width="56.85546875" style="1" customWidth="1"/>
    <col min="4" max="4" width="13.7109375" style="1" customWidth="1"/>
    <col min="5" max="5" width="70.140625" style="1" customWidth="1"/>
    <col min="6" max="7" width="23.42578125" style="1" customWidth="1"/>
    <col min="8" max="8" width="22.42578125" style="1" customWidth="1"/>
    <col min="9" max="14" width="23" style="1" customWidth="1"/>
    <col min="15" max="15" width="31.28515625" style="1" bestFit="1" customWidth="1"/>
    <col min="16" max="16" width="24.285156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82</v>
      </c>
      <c r="C1" s="278"/>
      <c r="D1" s="278"/>
      <c r="E1" s="278"/>
      <c r="F1" s="278"/>
      <c r="G1" s="279"/>
      <c r="H1" s="83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123</v>
      </c>
      <c r="B2" s="8" t="s">
        <v>69</v>
      </c>
      <c r="C2" s="157" t="s">
        <v>1</v>
      </c>
      <c r="D2" s="157" t="s">
        <v>70</v>
      </c>
      <c r="E2" s="157" t="s">
        <v>3</v>
      </c>
      <c r="F2" s="9" t="s">
        <v>362</v>
      </c>
      <c r="G2" s="9" t="s">
        <v>481</v>
      </c>
      <c r="H2" s="9" t="s">
        <v>133</v>
      </c>
      <c r="I2" s="9" t="s">
        <v>134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0">
        <v>118842</v>
      </c>
      <c r="B3" s="149" t="s">
        <v>114</v>
      </c>
      <c r="C3" s="170" t="s">
        <v>409</v>
      </c>
      <c r="D3" s="170" t="s">
        <v>342</v>
      </c>
      <c r="E3" s="170" t="s">
        <v>343</v>
      </c>
      <c r="F3" s="150">
        <v>100</v>
      </c>
      <c r="G3" s="159">
        <v>100</v>
      </c>
      <c r="H3" s="162"/>
      <c r="I3" s="162"/>
      <c r="J3" s="23"/>
      <c r="K3" s="23"/>
      <c r="L3" s="23"/>
      <c r="M3" s="23"/>
      <c r="N3" s="24"/>
      <c r="O3" s="24"/>
      <c r="P3" s="256">
        <f t="shared" ref="P3:P29" si="0">IF(Q3=6,SUM(F3:N3)-SMALL(F3:N3,1),IF(Q3=8,SUM(F3:N3),SUM(F3:N3)))+O3</f>
        <v>200</v>
      </c>
      <c r="Q3" s="26">
        <f t="shared" ref="Q3:Q29" si="1">COUNTA(F3:N3)</f>
        <v>2</v>
      </c>
      <c r="R3" s="144">
        <f>SUM(F3:N3)</f>
        <v>200</v>
      </c>
      <c r="S3" s="27"/>
      <c r="T3" s="28">
        <v>10</v>
      </c>
      <c r="U3" s="29" t="s">
        <v>16</v>
      </c>
      <c r="V3" s="30">
        <f>SUMIF($D$3:$D$76,T3,$R$3:$R$76)</f>
        <v>10</v>
      </c>
      <c r="W3" s="31"/>
      <c r="X3" s="32">
        <f>SUMIF($D$3:$D$101,T3,$P$3:$P$101)</f>
        <v>10</v>
      </c>
      <c r="Y3" s="19"/>
      <c r="Z3" s="33"/>
      <c r="AA3" s="33"/>
      <c r="AB3" s="33"/>
      <c r="AC3" s="33"/>
    </row>
    <row r="4" spans="1:29" ht="29.1" customHeight="1" thickBot="1" x14ac:dyDescent="0.4">
      <c r="A4" s="180">
        <v>115261</v>
      </c>
      <c r="B4" s="149" t="s">
        <v>114</v>
      </c>
      <c r="C4" s="172" t="s">
        <v>411</v>
      </c>
      <c r="D4" s="177" t="s">
        <v>316</v>
      </c>
      <c r="E4" s="172" t="s">
        <v>317</v>
      </c>
      <c r="F4" s="150">
        <v>80</v>
      </c>
      <c r="G4" s="159">
        <v>60</v>
      </c>
      <c r="H4" s="162"/>
      <c r="I4" s="162"/>
      <c r="J4" s="23"/>
      <c r="K4" s="23"/>
      <c r="L4" s="23"/>
      <c r="M4" s="23"/>
      <c r="N4" s="24"/>
      <c r="O4" s="24"/>
      <c r="P4" s="256">
        <f t="shared" si="0"/>
        <v>140</v>
      </c>
      <c r="Q4" s="26">
        <f t="shared" si="1"/>
        <v>2</v>
      </c>
      <c r="R4" s="144">
        <f>SUM(F4:N4)</f>
        <v>140</v>
      </c>
      <c r="S4" s="27"/>
      <c r="T4" s="28">
        <v>1172</v>
      </c>
      <c r="U4" s="29" t="s">
        <v>116</v>
      </c>
      <c r="V4" s="30">
        <f t="shared" ref="V4:V23" si="2">SUMIF($D$3:$D$76,T4,$R$3:$R$76)</f>
        <v>10</v>
      </c>
      <c r="W4" s="31"/>
      <c r="X4" s="32">
        <f t="shared" ref="X4:X64" si="3">SUMIF($D$3:$D$101,T4,$P$3:$P$101)</f>
        <v>10</v>
      </c>
      <c r="Y4" s="19"/>
      <c r="Z4" s="33"/>
      <c r="AA4" s="33"/>
      <c r="AB4" s="33"/>
      <c r="AC4" s="33"/>
    </row>
    <row r="5" spans="1:29" ht="29.1" customHeight="1" thickBot="1" x14ac:dyDescent="0.4">
      <c r="A5" s="180">
        <v>115788</v>
      </c>
      <c r="B5" s="149" t="s">
        <v>114</v>
      </c>
      <c r="C5" s="170" t="s">
        <v>410</v>
      </c>
      <c r="D5" s="231" t="s">
        <v>327</v>
      </c>
      <c r="E5" s="170" t="s">
        <v>328</v>
      </c>
      <c r="F5" s="150">
        <v>90</v>
      </c>
      <c r="G5" s="159">
        <v>30</v>
      </c>
      <c r="H5" s="162"/>
      <c r="I5" s="162"/>
      <c r="J5" s="23"/>
      <c r="K5" s="23"/>
      <c r="L5" s="23"/>
      <c r="M5" s="23"/>
      <c r="N5" s="24"/>
      <c r="O5" s="24"/>
      <c r="P5" s="256">
        <f t="shared" si="0"/>
        <v>120</v>
      </c>
      <c r="Q5" s="26">
        <f t="shared" si="1"/>
        <v>2</v>
      </c>
      <c r="R5" s="144">
        <f>SUM(F5:N5)</f>
        <v>120</v>
      </c>
      <c r="S5" s="27"/>
      <c r="T5" s="28">
        <v>1174</v>
      </c>
      <c r="U5" s="29" t="s">
        <v>110</v>
      </c>
      <c r="V5" s="30">
        <f t="shared" si="2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80">
        <v>91727</v>
      </c>
      <c r="B6" s="149" t="s">
        <v>114</v>
      </c>
      <c r="C6" s="172" t="s">
        <v>417</v>
      </c>
      <c r="D6" s="177" t="s">
        <v>322</v>
      </c>
      <c r="E6" s="172" t="s">
        <v>323</v>
      </c>
      <c r="F6" s="150">
        <v>15</v>
      </c>
      <c r="G6" s="159">
        <v>90</v>
      </c>
      <c r="H6" s="162"/>
      <c r="I6" s="162"/>
      <c r="J6" s="23"/>
      <c r="K6" s="23"/>
      <c r="L6" s="23"/>
      <c r="M6" s="23"/>
      <c r="N6" s="24"/>
      <c r="O6" s="24"/>
      <c r="P6" s="256">
        <f t="shared" si="0"/>
        <v>105</v>
      </c>
      <c r="Q6" s="26">
        <f t="shared" si="1"/>
        <v>2</v>
      </c>
      <c r="R6" s="144">
        <f>SUM(F6:N6)</f>
        <v>105</v>
      </c>
      <c r="S6" s="27"/>
      <c r="T6" s="28">
        <v>1180</v>
      </c>
      <c r="U6" s="29" t="s">
        <v>120</v>
      </c>
      <c r="V6" s="30">
        <f t="shared" si="2"/>
        <v>396</v>
      </c>
      <c r="W6" s="31"/>
      <c r="X6" s="32">
        <f t="shared" si="3"/>
        <v>396</v>
      </c>
      <c r="Y6" s="19"/>
      <c r="Z6" s="33"/>
      <c r="AA6" s="33"/>
      <c r="AB6" s="33"/>
      <c r="AC6" s="33"/>
    </row>
    <row r="7" spans="1:29" ht="29.1" customHeight="1" thickBot="1" x14ac:dyDescent="0.4">
      <c r="A7" s="170">
        <v>106064</v>
      </c>
      <c r="B7" s="149" t="s">
        <v>114</v>
      </c>
      <c r="C7" s="170" t="s">
        <v>416</v>
      </c>
      <c r="D7" s="172" t="s">
        <v>322</v>
      </c>
      <c r="E7" s="172" t="s">
        <v>323</v>
      </c>
      <c r="F7" s="150">
        <v>20</v>
      </c>
      <c r="G7" s="159">
        <v>80</v>
      </c>
      <c r="H7" s="162"/>
      <c r="I7" s="162"/>
      <c r="J7" s="23"/>
      <c r="K7" s="23"/>
      <c r="L7" s="23"/>
      <c r="M7" s="23"/>
      <c r="N7" s="24"/>
      <c r="O7" s="24"/>
      <c r="P7" s="256">
        <f t="shared" si="0"/>
        <v>100</v>
      </c>
      <c r="Q7" s="26">
        <f t="shared" si="1"/>
        <v>2</v>
      </c>
      <c r="R7" s="144">
        <f>SUM(F7:N7)</f>
        <v>100</v>
      </c>
      <c r="S7" s="27"/>
      <c r="T7" s="28">
        <v>1213</v>
      </c>
      <c r="U7" s="29" t="s">
        <v>109</v>
      </c>
      <c r="V7" s="30">
        <f t="shared" si="2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257">
        <v>110549</v>
      </c>
      <c r="B8" s="149" t="s">
        <v>114</v>
      </c>
      <c r="C8" s="170" t="s">
        <v>412</v>
      </c>
      <c r="D8" s="170" t="s">
        <v>322</v>
      </c>
      <c r="E8" s="170" t="s">
        <v>323</v>
      </c>
      <c r="F8" s="150">
        <v>60</v>
      </c>
      <c r="G8" s="159">
        <v>20</v>
      </c>
      <c r="H8" s="162"/>
      <c r="I8" s="162"/>
      <c r="J8" s="23"/>
      <c r="K8" s="23"/>
      <c r="L8" s="23"/>
      <c r="M8" s="23"/>
      <c r="N8" s="24"/>
      <c r="O8" s="24"/>
      <c r="P8" s="256">
        <f t="shared" si="0"/>
        <v>80</v>
      </c>
      <c r="Q8" s="26">
        <f t="shared" si="1"/>
        <v>2</v>
      </c>
      <c r="R8" s="144">
        <f>SUM(F8:N8)+O8</f>
        <v>80</v>
      </c>
      <c r="S8" s="27"/>
      <c r="T8" s="28">
        <v>1298</v>
      </c>
      <c r="U8" s="29" t="s">
        <v>35</v>
      </c>
      <c r="V8" s="30">
        <f t="shared" si="2"/>
        <v>200</v>
      </c>
      <c r="W8" s="31"/>
      <c r="X8" s="32">
        <f t="shared" si="3"/>
        <v>200</v>
      </c>
      <c r="Y8" s="19"/>
      <c r="Z8" s="33"/>
      <c r="AA8" s="33"/>
      <c r="AB8" s="33"/>
      <c r="AC8" s="33"/>
    </row>
    <row r="9" spans="1:29" ht="29.1" customHeight="1" thickBot="1" x14ac:dyDescent="0.45">
      <c r="A9" s="232">
        <v>90467</v>
      </c>
      <c r="B9" s="149" t="s">
        <v>114</v>
      </c>
      <c r="C9" s="170" t="s">
        <v>414</v>
      </c>
      <c r="D9" s="170" t="s">
        <v>322</v>
      </c>
      <c r="E9" s="170" t="s">
        <v>323</v>
      </c>
      <c r="F9" s="159">
        <v>40</v>
      </c>
      <c r="G9" s="159">
        <v>40</v>
      </c>
      <c r="H9" s="162"/>
      <c r="I9" s="162"/>
      <c r="J9" s="23"/>
      <c r="K9" s="23"/>
      <c r="L9" s="154"/>
      <c r="M9" s="154"/>
      <c r="N9" s="155"/>
      <c r="O9" s="24"/>
      <c r="P9" s="256">
        <f t="shared" si="0"/>
        <v>80</v>
      </c>
      <c r="Q9" s="26">
        <f t="shared" si="1"/>
        <v>2</v>
      </c>
      <c r="R9" s="144">
        <f t="shared" ref="R9:R29" si="4">SUM(F9:N9)</f>
        <v>80</v>
      </c>
      <c r="S9" s="27"/>
      <c r="T9" s="28">
        <v>1317</v>
      </c>
      <c r="U9" s="29" t="s">
        <v>28</v>
      </c>
      <c r="V9" s="30">
        <f t="shared" si="2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5">
      <c r="A10" s="149">
        <v>103332</v>
      </c>
      <c r="B10" s="149" t="s">
        <v>114</v>
      </c>
      <c r="C10" s="170" t="s">
        <v>415</v>
      </c>
      <c r="D10" s="231" t="s">
        <v>306</v>
      </c>
      <c r="E10" s="170" t="s">
        <v>307</v>
      </c>
      <c r="F10" s="159">
        <v>30</v>
      </c>
      <c r="G10" s="159">
        <v>50</v>
      </c>
      <c r="H10" s="162"/>
      <c r="I10" s="162"/>
      <c r="J10" s="23"/>
      <c r="K10" s="23"/>
      <c r="L10" s="154"/>
      <c r="M10" s="154"/>
      <c r="N10" s="155"/>
      <c r="O10" s="24"/>
      <c r="P10" s="256">
        <f t="shared" si="0"/>
        <v>80</v>
      </c>
      <c r="Q10" s="26">
        <f t="shared" si="1"/>
        <v>2</v>
      </c>
      <c r="R10" s="144">
        <f t="shared" si="4"/>
        <v>80</v>
      </c>
      <c r="S10" s="27"/>
      <c r="T10" s="28">
        <v>2658</v>
      </c>
      <c r="U10" s="29" t="s">
        <v>138</v>
      </c>
      <c r="V10" s="30">
        <f t="shared" si="2"/>
        <v>0</v>
      </c>
      <c r="W10" s="31"/>
      <c r="X10" s="32">
        <f t="shared" si="3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149">
        <v>100416</v>
      </c>
      <c r="B11" s="149" t="s">
        <v>114</v>
      </c>
      <c r="C11" s="172" t="s">
        <v>413</v>
      </c>
      <c r="D11" s="231" t="s">
        <v>319</v>
      </c>
      <c r="E11" s="170" t="s">
        <v>320</v>
      </c>
      <c r="F11" s="150">
        <v>50</v>
      </c>
      <c r="G11" s="159"/>
      <c r="H11" s="162"/>
      <c r="I11" s="162"/>
      <c r="J11" s="23"/>
      <c r="K11" s="23"/>
      <c r="L11" s="23"/>
      <c r="M11" s="23"/>
      <c r="N11" s="24"/>
      <c r="O11" s="24"/>
      <c r="P11" s="256">
        <f t="shared" si="0"/>
        <v>50</v>
      </c>
      <c r="Q11" s="26">
        <f t="shared" si="1"/>
        <v>1</v>
      </c>
      <c r="R11" s="144">
        <f t="shared" si="4"/>
        <v>50</v>
      </c>
      <c r="S11" s="27"/>
      <c r="T11" s="28">
        <v>1773</v>
      </c>
      <c r="U11" s="29" t="s">
        <v>71</v>
      </c>
      <c r="V11" s="30">
        <f t="shared" si="2"/>
        <v>5</v>
      </c>
      <c r="W11" s="31"/>
      <c r="X11" s="32">
        <f t="shared" si="3"/>
        <v>5</v>
      </c>
      <c r="Y11" s="19"/>
      <c r="Z11" s="33"/>
      <c r="AA11" s="33"/>
      <c r="AB11" s="33"/>
      <c r="AC11" s="33"/>
    </row>
    <row r="12" spans="1:29" ht="29.1" customHeight="1" thickBot="1" x14ac:dyDescent="0.4">
      <c r="A12" s="149">
        <v>109685</v>
      </c>
      <c r="B12" s="149" t="s">
        <v>114</v>
      </c>
      <c r="C12" s="172" t="s">
        <v>419</v>
      </c>
      <c r="D12" s="177" t="s">
        <v>327</v>
      </c>
      <c r="E12" s="172" t="s">
        <v>328</v>
      </c>
      <c r="F12" s="150">
        <v>9</v>
      </c>
      <c r="G12" s="159">
        <v>15</v>
      </c>
      <c r="H12" s="162"/>
      <c r="I12" s="162"/>
      <c r="J12" s="23"/>
      <c r="K12" s="23"/>
      <c r="L12" s="23"/>
      <c r="M12" s="23"/>
      <c r="N12" s="24"/>
      <c r="O12" s="24"/>
      <c r="P12" s="256">
        <f t="shared" si="0"/>
        <v>24</v>
      </c>
      <c r="Q12" s="26">
        <f t="shared" si="1"/>
        <v>2</v>
      </c>
      <c r="R12" s="144">
        <f t="shared" si="4"/>
        <v>24</v>
      </c>
      <c r="S12" s="27"/>
      <c r="T12" s="28">
        <v>1886</v>
      </c>
      <c r="U12" s="29" t="s">
        <v>129</v>
      </c>
      <c r="V12" s="30">
        <f t="shared" si="2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49">
        <v>116705</v>
      </c>
      <c r="B13" s="149" t="s">
        <v>114</v>
      </c>
      <c r="C13" s="172" t="s">
        <v>418</v>
      </c>
      <c r="D13" s="177" t="s">
        <v>319</v>
      </c>
      <c r="E13" s="172" t="s">
        <v>320</v>
      </c>
      <c r="F13" s="150">
        <v>12</v>
      </c>
      <c r="G13" s="159">
        <v>9</v>
      </c>
      <c r="H13" s="162"/>
      <c r="I13" s="162"/>
      <c r="J13" s="23"/>
      <c r="K13" s="23"/>
      <c r="L13" s="23"/>
      <c r="M13" s="23"/>
      <c r="N13" s="24"/>
      <c r="O13" s="24"/>
      <c r="P13" s="256">
        <f t="shared" si="0"/>
        <v>21</v>
      </c>
      <c r="Q13" s="26">
        <f t="shared" si="1"/>
        <v>2</v>
      </c>
      <c r="R13" s="144">
        <f t="shared" si="4"/>
        <v>21</v>
      </c>
      <c r="S13" s="27"/>
      <c r="T13" s="28">
        <v>2027</v>
      </c>
      <c r="U13" s="29" t="s">
        <v>20</v>
      </c>
      <c r="V13" s="30">
        <f t="shared" si="2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149">
        <v>96350</v>
      </c>
      <c r="B14" s="149" t="s">
        <v>114</v>
      </c>
      <c r="C14" s="172" t="s">
        <v>421</v>
      </c>
      <c r="D14" s="177" t="s">
        <v>322</v>
      </c>
      <c r="E14" s="172" t="s">
        <v>323</v>
      </c>
      <c r="F14" s="150">
        <v>7</v>
      </c>
      <c r="G14" s="159">
        <v>12</v>
      </c>
      <c r="H14" s="162"/>
      <c r="I14" s="162"/>
      <c r="J14" s="23"/>
      <c r="K14" s="23"/>
      <c r="L14" s="23"/>
      <c r="M14" s="23"/>
      <c r="N14" s="24"/>
      <c r="O14" s="24"/>
      <c r="P14" s="256">
        <f t="shared" si="0"/>
        <v>19</v>
      </c>
      <c r="Q14" s="26">
        <f t="shared" si="1"/>
        <v>2</v>
      </c>
      <c r="R14" s="144">
        <f t="shared" si="4"/>
        <v>19</v>
      </c>
      <c r="S14" s="27"/>
      <c r="T14" s="28">
        <v>2057</v>
      </c>
      <c r="U14" s="29" t="s">
        <v>113</v>
      </c>
      <c r="V14" s="30">
        <f t="shared" si="2"/>
        <v>10</v>
      </c>
      <c r="W14" s="31"/>
      <c r="X14" s="32">
        <f t="shared" si="3"/>
        <v>10</v>
      </c>
      <c r="Y14" s="19"/>
      <c r="Z14" s="6"/>
      <c r="AA14" s="6"/>
      <c r="AB14" s="6"/>
      <c r="AC14" s="6"/>
    </row>
    <row r="15" spans="1:29" ht="29.1" customHeight="1" thickBot="1" x14ac:dyDescent="0.4">
      <c r="A15" s="149">
        <v>139555</v>
      </c>
      <c r="B15" s="149" t="s">
        <v>114</v>
      </c>
      <c r="C15" s="172" t="s">
        <v>430</v>
      </c>
      <c r="D15" s="172" t="s">
        <v>322</v>
      </c>
      <c r="E15" s="172" t="s">
        <v>323</v>
      </c>
      <c r="F15" s="150">
        <v>5</v>
      </c>
      <c r="G15" s="159">
        <v>7</v>
      </c>
      <c r="H15" s="23"/>
      <c r="I15" s="23"/>
      <c r="J15" s="23"/>
      <c r="K15" s="23"/>
      <c r="L15" s="23"/>
      <c r="M15" s="23"/>
      <c r="N15" s="24"/>
      <c r="O15" s="24"/>
      <c r="P15" s="256">
        <f t="shared" si="0"/>
        <v>12</v>
      </c>
      <c r="Q15" s="26">
        <f t="shared" si="1"/>
        <v>2</v>
      </c>
      <c r="R15" s="144">
        <f t="shared" si="4"/>
        <v>12</v>
      </c>
      <c r="S15" s="27"/>
      <c r="T15" s="28">
        <v>2072</v>
      </c>
      <c r="U15" s="29" t="s">
        <v>119</v>
      </c>
      <c r="V15" s="30">
        <f t="shared" si="2"/>
        <v>95</v>
      </c>
      <c r="W15" s="31"/>
      <c r="X15" s="32">
        <f t="shared" si="3"/>
        <v>95</v>
      </c>
      <c r="Y15" s="19"/>
      <c r="Z15" s="33"/>
      <c r="AA15" s="33"/>
      <c r="AB15" s="33"/>
      <c r="AC15" s="33"/>
    </row>
    <row r="16" spans="1:29" ht="29.1" customHeight="1" thickBot="1" x14ac:dyDescent="0.4">
      <c r="A16" s="149">
        <v>124336</v>
      </c>
      <c r="B16" s="149" t="s">
        <v>114</v>
      </c>
      <c r="C16" s="172" t="s">
        <v>423</v>
      </c>
      <c r="D16" s="177" t="s">
        <v>319</v>
      </c>
      <c r="E16" s="172" t="s">
        <v>320</v>
      </c>
      <c r="F16" s="150">
        <v>5</v>
      </c>
      <c r="G16" s="159">
        <v>6</v>
      </c>
      <c r="H16" s="162"/>
      <c r="I16" s="162"/>
      <c r="J16" s="23"/>
      <c r="K16" s="23"/>
      <c r="L16" s="23"/>
      <c r="M16" s="23"/>
      <c r="N16" s="24"/>
      <c r="O16" s="24"/>
      <c r="P16" s="256">
        <f t="shared" si="0"/>
        <v>11</v>
      </c>
      <c r="Q16" s="26">
        <f t="shared" si="1"/>
        <v>2</v>
      </c>
      <c r="R16" s="144">
        <f t="shared" si="4"/>
        <v>11</v>
      </c>
      <c r="S16" s="27"/>
      <c r="T16" s="28">
        <v>2142</v>
      </c>
      <c r="U16" s="29" t="s">
        <v>124</v>
      </c>
      <c r="V16" s="30">
        <f t="shared" si="2"/>
        <v>5</v>
      </c>
      <c r="W16" s="31"/>
      <c r="X16" s="32">
        <f t="shared" si="3"/>
        <v>5</v>
      </c>
      <c r="Y16" s="19"/>
      <c r="Z16" s="33"/>
      <c r="AA16" s="33"/>
      <c r="AB16" s="33"/>
      <c r="AC16" s="33"/>
    </row>
    <row r="17" spans="1:29" ht="29.1" customHeight="1" thickBot="1" x14ac:dyDescent="0.45">
      <c r="A17" s="149">
        <v>112852</v>
      </c>
      <c r="B17" s="149" t="s">
        <v>114</v>
      </c>
      <c r="C17" s="172" t="s">
        <v>424</v>
      </c>
      <c r="D17" s="177" t="s">
        <v>316</v>
      </c>
      <c r="E17" s="172" t="s">
        <v>317</v>
      </c>
      <c r="F17" s="159">
        <v>5</v>
      </c>
      <c r="G17" s="159">
        <v>5</v>
      </c>
      <c r="H17" s="162"/>
      <c r="I17" s="162"/>
      <c r="J17" s="23"/>
      <c r="K17" s="23"/>
      <c r="L17" s="154"/>
      <c r="M17" s="154"/>
      <c r="N17" s="155"/>
      <c r="O17" s="24"/>
      <c r="P17" s="256">
        <f t="shared" si="0"/>
        <v>10</v>
      </c>
      <c r="Q17" s="26">
        <f t="shared" si="1"/>
        <v>2</v>
      </c>
      <c r="R17" s="144">
        <f t="shared" si="4"/>
        <v>10</v>
      </c>
      <c r="S17" s="27"/>
      <c r="T17" s="28">
        <v>2144</v>
      </c>
      <c r="U17" s="29" t="s">
        <v>121</v>
      </c>
      <c r="V17" s="30">
        <f t="shared" si="2"/>
        <v>166</v>
      </c>
      <c r="W17" s="31"/>
      <c r="X17" s="32">
        <f t="shared" si="3"/>
        <v>166</v>
      </c>
      <c r="Y17" s="19"/>
      <c r="Z17" s="33"/>
      <c r="AA17" s="33"/>
      <c r="AB17" s="33"/>
      <c r="AC17" s="33"/>
    </row>
    <row r="18" spans="1:29" ht="29.1" customHeight="1" thickBot="1" x14ac:dyDescent="0.4">
      <c r="A18" s="149">
        <v>91985</v>
      </c>
      <c r="B18" s="149" t="s">
        <v>114</v>
      </c>
      <c r="C18" s="172" t="s">
        <v>425</v>
      </c>
      <c r="D18" s="231" t="s">
        <v>330</v>
      </c>
      <c r="E18" s="170" t="s">
        <v>113</v>
      </c>
      <c r="F18" s="150">
        <v>5</v>
      </c>
      <c r="G18" s="159">
        <v>5</v>
      </c>
      <c r="H18" s="162"/>
      <c r="I18" s="162"/>
      <c r="J18" s="23"/>
      <c r="K18" s="23"/>
      <c r="L18" s="23"/>
      <c r="M18" s="23"/>
      <c r="N18" s="24"/>
      <c r="O18" s="24"/>
      <c r="P18" s="256">
        <f t="shared" si="0"/>
        <v>10</v>
      </c>
      <c r="Q18" s="26">
        <f t="shared" si="1"/>
        <v>2</v>
      </c>
      <c r="R18" s="144">
        <f t="shared" si="4"/>
        <v>10</v>
      </c>
      <c r="S18" s="27"/>
      <c r="T18" s="28">
        <v>2186</v>
      </c>
      <c r="U18" s="29" t="s">
        <v>111</v>
      </c>
      <c r="V18" s="30">
        <f t="shared" si="2"/>
        <v>0</v>
      </c>
      <c r="W18" s="31"/>
      <c r="X18" s="32">
        <f t="shared" si="3"/>
        <v>0</v>
      </c>
      <c r="Y18" s="19"/>
      <c r="Z18" s="6"/>
      <c r="AA18" s="6"/>
      <c r="AB18" s="6"/>
      <c r="AC18" s="6"/>
    </row>
    <row r="19" spans="1:29" ht="29.1" customHeight="1" thickBot="1" x14ac:dyDescent="0.4">
      <c r="A19" s="149">
        <v>140253</v>
      </c>
      <c r="B19" s="149" t="s">
        <v>114</v>
      </c>
      <c r="C19" s="172" t="s">
        <v>426</v>
      </c>
      <c r="D19" s="177" t="s">
        <v>350</v>
      </c>
      <c r="E19" s="172" t="s">
        <v>351</v>
      </c>
      <c r="F19" s="150">
        <v>5</v>
      </c>
      <c r="G19" s="159">
        <v>5</v>
      </c>
      <c r="H19" s="162"/>
      <c r="I19" s="162"/>
      <c r="J19" s="23"/>
      <c r="K19" s="23"/>
      <c r="L19" s="23"/>
      <c r="M19" s="23"/>
      <c r="N19" s="24"/>
      <c r="O19" s="24"/>
      <c r="P19" s="256">
        <f t="shared" si="0"/>
        <v>10</v>
      </c>
      <c r="Q19" s="26">
        <f t="shared" si="1"/>
        <v>2</v>
      </c>
      <c r="R19" s="144">
        <f t="shared" si="4"/>
        <v>10</v>
      </c>
      <c r="S19" s="27"/>
      <c r="T19" s="28"/>
      <c r="U19" s="29"/>
      <c r="V19" s="30">
        <f t="shared" si="2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9">
        <v>130816</v>
      </c>
      <c r="B20" s="149" t="s">
        <v>114</v>
      </c>
      <c r="C20" s="172" t="s">
        <v>427</v>
      </c>
      <c r="D20" s="177" t="s">
        <v>327</v>
      </c>
      <c r="E20" s="172" t="s">
        <v>328</v>
      </c>
      <c r="F20" s="150">
        <v>5</v>
      </c>
      <c r="G20" s="159">
        <v>5</v>
      </c>
      <c r="H20" s="162"/>
      <c r="I20" s="162"/>
      <c r="J20" s="23"/>
      <c r="K20" s="23"/>
      <c r="L20" s="23"/>
      <c r="M20" s="23"/>
      <c r="N20" s="24"/>
      <c r="O20" s="24"/>
      <c r="P20" s="256">
        <f t="shared" si="0"/>
        <v>10</v>
      </c>
      <c r="Q20" s="26">
        <f t="shared" si="1"/>
        <v>2</v>
      </c>
      <c r="R20" s="144">
        <f t="shared" si="4"/>
        <v>10</v>
      </c>
      <c r="S20" s="27"/>
      <c r="T20" s="28">
        <v>2310</v>
      </c>
      <c r="U20" s="29" t="s">
        <v>112</v>
      </c>
      <c r="V20" s="30">
        <f t="shared" si="2"/>
        <v>0</v>
      </c>
      <c r="W20" s="31"/>
      <c r="X20" s="32">
        <f t="shared" si="3"/>
        <v>0</v>
      </c>
      <c r="Y20" s="19"/>
      <c r="Z20" s="6"/>
      <c r="AA20" s="6"/>
      <c r="AB20" s="6"/>
      <c r="AC20" s="6"/>
    </row>
    <row r="21" spans="1:29" ht="29.1" customHeight="1" thickBot="1" x14ac:dyDescent="0.4">
      <c r="A21" s="149">
        <v>116717</v>
      </c>
      <c r="B21" s="149" t="s">
        <v>114</v>
      </c>
      <c r="C21" s="172" t="s">
        <v>429</v>
      </c>
      <c r="D21" s="177" t="s">
        <v>327</v>
      </c>
      <c r="E21" s="172" t="s">
        <v>328</v>
      </c>
      <c r="F21" s="150">
        <v>5</v>
      </c>
      <c r="G21" s="159">
        <v>5</v>
      </c>
      <c r="H21" s="162"/>
      <c r="I21" s="162"/>
      <c r="J21" s="23"/>
      <c r="K21" s="23"/>
      <c r="L21" s="23"/>
      <c r="M21" s="23"/>
      <c r="N21" s="24"/>
      <c r="O21" s="24"/>
      <c r="P21" s="256">
        <f t="shared" si="0"/>
        <v>10</v>
      </c>
      <c r="Q21" s="26">
        <f t="shared" si="1"/>
        <v>2</v>
      </c>
      <c r="R21" s="144">
        <f t="shared" si="4"/>
        <v>10</v>
      </c>
      <c r="S21" s="27"/>
      <c r="T21" s="28">
        <v>2521</v>
      </c>
      <c r="U21" s="29" t="s">
        <v>118</v>
      </c>
      <c r="V21" s="30">
        <f t="shared" si="2"/>
        <v>80</v>
      </c>
      <c r="W21" s="31"/>
      <c r="X21" s="32">
        <f t="shared" si="3"/>
        <v>80</v>
      </c>
      <c r="Y21" s="19"/>
      <c r="Z21" s="6"/>
      <c r="AA21" s="6"/>
      <c r="AB21" s="6"/>
      <c r="AC21" s="6"/>
    </row>
    <row r="22" spans="1:29" ht="29.1" customHeight="1" thickBot="1" x14ac:dyDescent="0.4">
      <c r="A22" s="149">
        <v>111161</v>
      </c>
      <c r="B22" s="149" t="s">
        <v>114</v>
      </c>
      <c r="C22" s="172" t="s">
        <v>431</v>
      </c>
      <c r="D22" s="172" t="s">
        <v>316</v>
      </c>
      <c r="E22" s="172" t="s">
        <v>317</v>
      </c>
      <c r="F22" s="150">
        <v>5</v>
      </c>
      <c r="G22" s="159">
        <v>5</v>
      </c>
      <c r="H22" s="23"/>
      <c r="I22" s="23"/>
      <c r="J22" s="23"/>
      <c r="K22" s="23"/>
      <c r="L22" s="23"/>
      <c r="M22" s="23"/>
      <c r="N22" s="24"/>
      <c r="O22" s="24"/>
      <c r="P22" s="256">
        <f t="shared" si="0"/>
        <v>10</v>
      </c>
      <c r="Q22" s="26">
        <f t="shared" si="1"/>
        <v>2</v>
      </c>
      <c r="R22" s="144">
        <f t="shared" si="4"/>
        <v>10</v>
      </c>
      <c r="S22" s="27"/>
      <c r="T22" s="28">
        <v>2612</v>
      </c>
      <c r="U22" s="29" t="s">
        <v>127</v>
      </c>
      <c r="V22" s="30">
        <f t="shared" si="2"/>
        <v>172</v>
      </c>
      <c r="W22" s="31"/>
      <c r="X22" s="32">
        <f t="shared" si="3"/>
        <v>172</v>
      </c>
      <c r="Y22" s="19"/>
      <c r="Z22" s="6"/>
      <c r="AA22" s="6"/>
      <c r="AB22" s="6"/>
      <c r="AC22" s="6"/>
    </row>
    <row r="23" spans="1:29" ht="29.1" customHeight="1" thickBot="1" x14ac:dyDescent="0.4">
      <c r="A23" s="218">
        <v>120856</v>
      </c>
      <c r="B23" s="149" t="s">
        <v>114</v>
      </c>
      <c r="C23" s="219" t="s">
        <v>432</v>
      </c>
      <c r="D23" s="172" t="s">
        <v>397</v>
      </c>
      <c r="E23" s="172" t="s">
        <v>398</v>
      </c>
      <c r="F23" s="220">
        <v>5</v>
      </c>
      <c r="G23" s="159">
        <v>5</v>
      </c>
      <c r="H23" s="221"/>
      <c r="I23" s="221"/>
      <c r="J23" s="221"/>
      <c r="K23" s="221"/>
      <c r="L23" s="221"/>
      <c r="M23" s="221"/>
      <c r="N23" s="222"/>
      <c r="O23" s="24"/>
      <c r="P23" s="256">
        <f t="shared" si="0"/>
        <v>10</v>
      </c>
      <c r="Q23" s="26">
        <f t="shared" si="1"/>
        <v>2</v>
      </c>
      <c r="R23" s="144">
        <f t="shared" si="4"/>
        <v>10</v>
      </c>
      <c r="S23" s="27"/>
      <c r="T23" s="28">
        <v>2465</v>
      </c>
      <c r="U23" s="29" t="s">
        <v>493</v>
      </c>
      <c r="V23" s="30">
        <f t="shared" si="2"/>
        <v>0</v>
      </c>
      <c r="W23" s="31"/>
      <c r="X23" s="32">
        <f t="shared" si="3"/>
        <v>0</v>
      </c>
      <c r="Y23" s="19"/>
      <c r="Z23" s="6"/>
      <c r="AA23" s="6"/>
      <c r="AB23" s="6"/>
      <c r="AC23" s="6"/>
    </row>
    <row r="24" spans="1:29" ht="29.1" customHeight="1" thickBot="1" x14ac:dyDescent="0.45">
      <c r="A24" s="170">
        <v>110964</v>
      </c>
      <c r="B24" s="149" t="s">
        <v>114</v>
      </c>
      <c r="C24" s="170" t="s">
        <v>420</v>
      </c>
      <c r="D24" s="170" t="s">
        <v>319</v>
      </c>
      <c r="E24" s="170" t="s">
        <v>320</v>
      </c>
      <c r="F24" s="175">
        <v>8</v>
      </c>
      <c r="G24" s="159"/>
      <c r="H24" s="176"/>
      <c r="I24" s="176"/>
      <c r="J24" s="175"/>
      <c r="K24" s="175"/>
      <c r="L24" s="215"/>
      <c r="M24" s="215"/>
      <c r="N24" s="215"/>
      <c r="O24" s="24"/>
      <c r="P24" s="256">
        <f t="shared" si="0"/>
        <v>8</v>
      </c>
      <c r="Q24" s="26">
        <f t="shared" si="1"/>
        <v>1</v>
      </c>
      <c r="R24" s="144">
        <f t="shared" si="4"/>
        <v>8</v>
      </c>
      <c r="S24" s="216"/>
      <c r="T24" s="28">
        <v>2455</v>
      </c>
      <c r="U24" s="29" t="s">
        <v>516</v>
      </c>
      <c r="V24" s="30">
        <f t="shared" ref="V24:V64" si="5">SUMIF($D$3:$D$76,T24,$Q$3:$Q$76)</f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80">
        <v>94096</v>
      </c>
      <c r="B25" s="149" t="s">
        <v>114</v>
      </c>
      <c r="C25" s="172" t="s">
        <v>483</v>
      </c>
      <c r="D25" s="172">
        <v>2612</v>
      </c>
      <c r="E25" s="172" t="s">
        <v>328</v>
      </c>
      <c r="F25" s="175"/>
      <c r="G25" s="159">
        <v>8</v>
      </c>
      <c r="H25" s="175"/>
      <c r="I25" s="175"/>
      <c r="J25" s="175"/>
      <c r="K25" s="175"/>
      <c r="L25" s="175"/>
      <c r="M25" s="175"/>
      <c r="N25" s="175"/>
      <c r="O25" s="24"/>
      <c r="P25" s="256">
        <f t="shared" si="0"/>
        <v>8</v>
      </c>
      <c r="Q25" s="26">
        <f t="shared" si="1"/>
        <v>1</v>
      </c>
      <c r="R25" s="144">
        <f t="shared" si="4"/>
        <v>8</v>
      </c>
      <c r="S25" s="216"/>
      <c r="T25" s="28">
        <v>1886</v>
      </c>
      <c r="U25" s="29" t="s">
        <v>129</v>
      </c>
      <c r="V25" s="30">
        <f t="shared" si="5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80">
        <v>130249</v>
      </c>
      <c r="B26" s="149" t="s">
        <v>114</v>
      </c>
      <c r="C26" s="172" t="s">
        <v>422</v>
      </c>
      <c r="D26" s="177" t="s">
        <v>316</v>
      </c>
      <c r="E26" s="172" t="s">
        <v>317</v>
      </c>
      <c r="F26" s="175">
        <v>6</v>
      </c>
      <c r="G26" s="159"/>
      <c r="H26" s="176"/>
      <c r="I26" s="176"/>
      <c r="J26" s="175"/>
      <c r="K26" s="175"/>
      <c r="L26" s="175"/>
      <c r="M26" s="175"/>
      <c r="N26" s="175"/>
      <c r="O26" s="24"/>
      <c r="P26" s="256">
        <f t="shared" si="0"/>
        <v>6</v>
      </c>
      <c r="Q26" s="26">
        <f t="shared" si="1"/>
        <v>1</v>
      </c>
      <c r="R26" s="144">
        <f t="shared" si="4"/>
        <v>6</v>
      </c>
      <c r="S26" s="216"/>
      <c r="T26" s="28">
        <v>2526</v>
      </c>
      <c r="U26" s="29" t="s">
        <v>517</v>
      </c>
      <c r="V26" s="30">
        <f t="shared" si="5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80">
        <v>121865</v>
      </c>
      <c r="B27" s="149" t="s">
        <v>114</v>
      </c>
      <c r="C27" s="172" t="s">
        <v>428</v>
      </c>
      <c r="D27" s="177" t="s">
        <v>325</v>
      </c>
      <c r="E27" s="172" t="s">
        <v>71</v>
      </c>
      <c r="F27" s="175">
        <v>5</v>
      </c>
      <c r="G27" s="159"/>
      <c r="H27" s="176"/>
      <c r="I27" s="176"/>
      <c r="J27" s="175"/>
      <c r="K27" s="175"/>
      <c r="L27" s="175"/>
      <c r="M27" s="175"/>
      <c r="N27" s="175"/>
      <c r="O27" s="24"/>
      <c r="P27" s="256">
        <f t="shared" si="0"/>
        <v>5</v>
      </c>
      <c r="Q27" s="26">
        <f t="shared" si="1"/>
        <v>1</v>
      </c>
      <c r="R27" s="144">
        <f t="shared" si="4"/>
        <v>5</v>
      </c>
      <c r="S27" s="216"/>
      <c r="T27" s="28"/>
      <c r="U27" s="29"/>
      <c r="V27" s="30">
        <f t="shared" si="5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80">
        <v>140489</v>
      </c>
      <c r="B28" s="149" t="s">
        <v>114</v>
      </c>
      <c r="C28" s="172" t="s">
        <v>482</v>
      </c>
      <c r="D28" s="172">
        <v>2072</v>
      </c>
      <c r="E28" s="172" t="s">
        <v>320</v>
      </c>
      <c r="F28" s="175"/>
      <c r="G28" s="159">
        <v>5</v>
      </c>
      <c r="H28" s="175"/>
      <c r="I28" s="175"/>
      <c r="J28" s="175"/>
      <c r="K28" s="175"/>
      <c r="L28" s="175"/>
      <c r="M28" s="175"/>
      <c r="N28" s="175"/>
      <c r="O28" s="24"/>
      <c r="P28" s="256">
        <f t="shared" si="0"/>
        <v>5</v>
      </c>
      <c r="Q28" s="26">
        <f t="shared" si="1"/>
        <v>1</v>
      </c>
      <c r="R28" s="144">
        <f t="shared" si="4"/>
        <v>5</v>
      </c>
      <c r="S28" s="216"/>
      <c r="T28" s="28"/>
      <c r="U28" s="29"/>
      <c r="V28" s="30">
        <f t="shared" si="5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80">
        <v>137216</v>
      </c>
      <c r="B29" s="149" t="s">
        <v>114</v>
      </c>
      <c r="C29" s="172" t="s">
        <v>484</v>
      </c>
      <c r="D29" s="172">
        <v>2142</v>
      </c>
      <c r="E29" s="172" t="s">
        <v>124</v>
      </c>
      <c r="F29" s="175"/>
      <c r="G29" s="159">
        <v>5</v>
      </c>
      <c r="H29" s="176"/>
      <c r="I29" s="176"/>
      <c r="J29" s="175"/>
      <c r="K29" s="176"/>
      <c r="L29" s="175"/>
      <c r="M29" s="175"/>
      <c r="N29" s="175"/>
      <c r="O29" s="24"/>
      <c r="P29" s="256">
        <f t="shared" si="0"/>
        <v>5</v>
      </c>
      <c r="Q29" s="26">
        <f t="shared" si="1"/>
        <v>1</v>
      </c>
      <c r="R29" s="144">
        <f t="shared" si="4"/>
        <v>5</v>
      </c>
      <c r="S29" s="216"/>
      <c r="T29" s="28"/>
      <c r="U29" s="29"/>
      <c r="V29" s="30">
        <f t="shared" si="5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80"/>
      <c r="B30" s="149" t="s">
        <v>117</v>
      </c>
      <c r="C30" s="172"/>
      <c r="D30" s="172"/>
      <c r="E30" s="172"/>
      <c r="F30" s="175"/>
      <c r="G30" s="176"/>
      <c r="H30" s="176"/>
      <c r="I30" s="176"/>
      <c r="J30" s="175"/>
      <c r="K30" s="176"/>
      <c r="L30" s="175"/>
      <c r="M30" s="175"/>
      <c r="N30" s="175"/>
      <c r="O30" s="24"/>
      <c r="P30" s="256">
        <f t="shared" ref="P30:P33" si="6">IF(Q30=6,SUM(F30:N30)-SMALL(F30:N30,1),IF(Q30=8,SUM(F30:N30),SUM(F30:N30)))+O30</f>
        <v>0</v>
      </c>
      <c r="Q30" s="26">
        <f t="shared" ref="Q30:Q33" si="7">COUNTA(F30:N30)</f>
        <v>0</v>
      </c>
      <c r="R30" s="144">
        <f t="shared" ref="R30:R33" si="8">SUM(F30:N30)</f>
        <v>0</v>
      </c>
      <c r="S30" s="216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80"/>
      <c r="B31" s="149" t="s">
        <v>117</v>
      </c>
      <c r="C31" s="172"/>
      <c r="D31" s="172"/>
      <c r="E31" s="172"/>
      <c r="F31" s="175"/>
      <c r="G31" s="176"/>
      <c r="H31" s="175"/>
      <c r="I31" s="175"/>
      <c r="J31" s="175"/>
      <c r="K31" s="175"/>
      <c r="L31" s="175"/>
      <c r="M31" s="175"/>
      <c r="N31" s="175"/>
      <c r="O31" s="24"/>
      <c r="P31" s="256">
        <f t="shared" si="6"/>
        <v>0</v>
      </c>
      <c r="Q31" s="26">
        <f t="shared" si="7"/>
        <v>0</v>
      </c>
      <c r="R31" s="144">
        <f t="shared" si="8"/>
        <v>0</v>
      </c>
      <c r="S31" s="216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80"/>
      <c r="B32" s="180"/>
      <c r="C32" s="172"/>
      <c r="D32" s="172"/>
      <c r="E32" s="172"/>
      <c r="F32" s="175"/>
      <c r="G32" s="175"/>
      <c r="H32" s="175"/>
      <c r="I32" s="175"/>
      <c r="J32" s="175"/>
      <c r="K32" s="175"/>
      <c r="L32" s="175"/>
      <c r="M32" s="175"/>
      <c r="N32" s="175"/>
      <c r="O32" s="24"/>
      <c r="P32" s="256">
        <f t="shared" si="6"/>
        <v>0</v>
      </c>
      <c r="Q32" s="26">
        <f t="shared" si="7"/>
        <v>0</v>
      </c>
      <c r="R32" s="144">
        <f t="shared" si="8"/>
        <v>0</v>
      </c>
      <c r="S32" s="216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80"/>
      <c r="B33" s="180"/>
      <c r="C33" s="172"/>
      <c r="D33" s="172"/>
      <c r="E33" s="172"/>
      <c r="F33" s="175"/>
      <c r="G33" s="175"/>
      <c r="H33" s="175"/>
      <c r="I33" s="175"/>
      <c r="J33" s="175"/>
      <c r="K33" s="175"/>
      <c r="L33" s="175"/>
      <c r="M33" s="175"/>
      <c r="N33" s="175"/>
      <c r="O33" s="24"/>
      <c r="P33" s="256">
        <f t="shared" si="6"/>
        <v>0</v>
      </c>
      <c r="Q33" s="26">
        <f t="shared" si="7"/>
        <v>0</v>
      </c>
      <c r="R33" s="144">
        <f t="shared" si="8"/>
        <v>0</v>
      </c>
      <c r="S33" s="216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80"/>
      <c r="B34" s="180"/>
      <c r="C34" s="172"/>
      <c r="D34" s="172"/>
      <c r="E34" s="172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223"/>
      <c r="Q34" s="224"/>
      <c r="R34" s="225"/>
      <c r="S34" s="216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5">
      <c r="A35" s="180"/>
      <c r="B35" s="180"/>
      <c r="C35" s="170"/>
      <c r="D35" s="170"/>
      <c r="E35" s="170"/>
      <c r="F35" s="175"/>
      <c r="G35" s="176"/>
      <c r="H35" s="176"/>
      <c r="I35" s="176"/>
      <c r="J35" s="175"/>
      <c r="K35" s="176"/>
      <c r="L35" s="215"/>
      <c r="M35" s="215"/>
      <c r="N35" s="215"/>
      <c r="O35" s="215"/>
      <c r="P35" s="223"/>
      <c r="Q35" s="224"/>
      <c r="R35" s="225"/>
      <c r="S35" s="216"/>
      <c r="T35" s="28"/>
      <c r="U35" s="29"/>
      <c r="V35" s="30">
        <f t="shared" si="5"/>
        <v>0</v>
      </c>
      <c r="W35" s="31"/>
      <c r="X35" s="32">
        <f t="shared" si="3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80"/>
      <c r="B36" s="180"/>
      <c r="C36" s="172"/>
      <c r="D36" s="172"/>
      <c r="E36" s="172"/>
      <c r="F36" s="175"/>
      <c r="G36" s="176"/>
      <c r="H36" s="176"/>
      <c r="I36" s="176"/>
      <c r="J36" s="175"/>
      <c r="K36" s="176"/>
      <c r="L36" s="175"/>
      <c r="M36" s="175"/>
      <c r="N36" s="175"/>
      <c r="O36" s="175"/>
      <c r="P36" s="223"/>
      <c r="Q36" s="224"/>
      <c r="R36" s="225"/>
      <c r="S36" s="216"/>
      <c r="T36" s="28"/>
      <c r="U36" s="29"/>
      <c r="V36" s="30">
        <f t="shared" si="5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80"/>
      <c r="B37" s="180"/>
      <c r="C37" s="172"/>
      <c r="D37" s="172"/>
      <c r="E37" s="172"/>
      <c r="F37" s="175"/>
      <c r="G37" s="176"/>
      <c r="H37" s="175"/>
      <c r="I37" s="175"/>
      <c r="J37" s="175"/>
      <c r="K37" s="175"/>
      <c r="L37" s="175"/>
      <c r="M37" s="175"/>
      <c r="N37" s="175"/>
      <c r="O37" s="175"/>
      <c r="P37" s="223"/>
      <c r="Q37" s="224"/>
      <c r="R37" s="225"/>
      <c r="S37" s="216"/>
      <c r="T37" s="28"/>
      <c r="U37" s="29"/>
      <c r="V37" s="30">
        <f t="shared" si="5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80"/>
      <c r="B38" s="180"/>
      <c r="C38" s="172"/>
      <c r="D38" s="172"/>
      <c r="E38" s="172"/>
      <c r="F38" s="175"/>
      <c r="G38" s="176"/>
      <c r="H38" s="175"/>
      <c r="I38" s="175"/>
      <c r="J38" s="175"/>
      <c r="K38" s="175"/>
      <c r="L38" s="175"/>
      <c r="M38" s="175"/>
      <c r="N38" s="175"/>
      <c r="O38" s="175"/>
      <c r="P38" s="223"/>
      <c r="Q38" s="224"/>
      <c r="R38" s="225"/>
      <c r="S38" s="216"/>
      <c r="T38" s="28"/>
      <c r="U38" s="29"/>
      <c r="V38" s="30">
        <f t="shared" si="5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80"/>
      <c r="B39" s="180"/>
      <c r="C39" s="172"/>
      <c r="D39" s="172"/>
      <c r="E39" s="172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223"/>
      <c r="Q39" s="224"/>
      <c r="R39" s="225"/>
      <c r="S39" s="216"/>
      <c r="T39" s="28"/>
      <c r="U39" s="29"/>
      <c r="V39" s="30">
        <f t="shared" si="5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80"/>
      <c r="B40" s="180"/>
      <c r="C40" s="172"/>
      <c r="D40" s="172"/>
      <c r="E40" s="172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223"/>
      <c r="Q40" s="224"/>
      <c r="R40" s="225"/>
      <c r="S40" s="216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80"/>
      <c r="B41" s="180"/>
      <c r="C41" s="172"/>
      <c r="D41" s="172"/>
      <c r="E41" s="172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223"/>
      <c r="Q41" s="224"/>
      <c r="R41" s="225"/>
      <c r="S41" s="216"/>
      <c r="T41" s="28"/>
      <c r="U41" s="29"/>
      <c r="V41" s="30">
        <f t="shared" si="5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80"/>
      <c r="B42" s="180"/>
      <c r="C42" s="170"/>
      <c r="D42" s="170"/>
      <c r="E42" s="170"/>
      <c r="F42" s="175"/>
      <c r="G42" s="175"/>
      <c r="H42" s="175"/>
      <c r="I42" s="176"/>
      <c r="J42" s="175"/>
      <c r="K42" s="175"/>
      <c r="L42" s="175"/>
      <c r="M42" s="175"/>
      <c r="N42" s="175"/>
      <c r="O42" s="175"/>
      <c r="P42" s="223"/>
      <c r="Q42" s="224"/>
      <c r="R42" s="225"/>
      <c r="S42" s="216"/>
      <c r="T42" s="28"/>
      <c r="U42" s="29"/>
      <c r="V42" s="30">
        <f t="shared" si="5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80"/>
      <c r="B43" s="180"/>
      <c r="C43" s="170"/>
      <c r="D43" s="170"/>
      <c r="E43" s="170"/>
      <c r="F43" s="175"/>
      <c r="G43" s="176"/>
      <c r="H43" s="176"/>
      <c r="I43" s="176"/>
      <c r="J43" s="175"/>
      <c r="K43" s="175"/>
      <c r="L43" s="175"/>
      <c r="M43" s="175"/>
      <c r="N43" s="175"/>
      <c r="O43" s="175"/>
      <c r="P43" s="223"/>
      <c r="Q43" s="224"/>
      <c r="R43" s="225"/>
      <c r="S43" s="216"/>
      <c r="T43" s="28"/>
      <c r="U43" s="29"/>
      <c r="V43" s="30">
        <f t="shared" si="5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80"/>
      <c r="B44" s="180"/>
      <c r="C44" s="172"/>
      <c r="D44" s="170"/>
      <c r="E44" s="170"/>
      <c r="F44" s="175"/>
      <c r="G44" s="176"/>
      <c r="H44" s="176"/>
      <c r="I44" s="176"/>
      <c r="J44" s="175"/>
      <c r="K44" s="176"/>
      <c r="L44" s="175"/>
      <c r="M44" s="175"/>
      <c r="N44" s="175"/>
      <c r="O44" s="175"/>
      <c r="P44" s="223"/>
      <c r="Q44" s="224"/>
      <c r="R44" s="225"/>
      <c r="S44" s="216"/>
      <c r="T44" s="28"/>
      <c r="U44" s="142"/>
      <c r="V44" s="30">
        <f t="shared" si="5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80"/>
      <c r="B45" s="180"/>
      <c r="C45" s="172"/>
      <c r="D45" s="172"/>
      <c r="E45" s="172"/>
      <c r="F45" s="175"/>
      <c r="G45" s="176"/>
      <c r="H45" s="175"/>
      <c r="I45" s="175"/>
      <c r="J45" s="175"/>
      <c r="K45" s="175"/>
      <c r="L45" s="175"/>
      <c r="M45" s="175"/>
      <c r="N45" s="175"/>
      <c r="O45" s="175"/>
      <c r="P45" s="223"/>
      <c r="Q45" s="224"/>
      <c r="R45" s="225"/>
      <c r="S45" s="216"/>
      <c r="T45" s="28"/>
      <c r="U45" s="29"/>
      <c r="V45" s="30">
        <f t="shared" si="5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180"/>
      <c r="B46" s="180"/>
      <c r="C46" s="172"/>
      <c r="D46" s="172"/>
      <c r="E46" s="172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223"/>
      <c r="Q46" s="224"/>
      <c r="R46" s="225"/>
      <c r="S46" s="217"/>
      <c r="T46" s="28"/>
      <c r="U46" s="29"/>
      <c r="V46" s="30">
        <f t="shared" si="5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180"/>
      <c r="B47" s="180"/>
      <c r="C47" s="172"/>
      <c r="D47" s="172"/>
      <c r="E47" s="172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223"/>
      <c r="Q47" s="224"/>
      <c r="R47" s="225"/>
      <c r="S47" s="217"/>
      <c r="T47" s="28"/>
      <c r="U47" s="29"/>
      <c r="V47" s="30">
        <f t="shared" si="5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180"/>
      <c r="B48" s="180"/>
      <c r="C48" s="172"/>
      <c r="D48" s="172"/>
      <c r="E48" s="172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223"/>
      <c r="Q48" s="224"/>
      <c r="R48" s="225"/>
      <c r="S48" s="214"/>
      <c r="T48" s="28"/>
      <c r="U48" s="29"/>
      <c r="V48" s="30">
        <f t="shared" si="5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180"/>
      <c r="B49" s="180"/>
      <c r="C49" s="172"/>
      <c r="D49" s="172"/>
      <c r="E49" s="172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223"/>
      <c r="Q49" s="224"/>
      <c r="R49" s="225"/>
      <c r="S49" s="217"/>
      <c r="T49" s="28"/>
      <c r="U49" s="29"/>
      <c r="V49" s="30">
        <f t="shared" si="5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180"/>
      <c r="B50" s="180"/>
      <c r="C50" s="172"/>
      <c r="D50" s="172"/>
      <c r="E50" s="172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223"/>
      <c r="Q50" s="224"/>
      <c r="R50" s="225"/>
      <c r="S50" s="217"/>
      <c r="T50" s="28"/>
      <c r="U50" s="29"/>
      <c r="V50" s="30">
        <f t="shared" si="5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180"/>
      <c r="B51" s="180"/>
      <c r="C51" s="172"/>
      <c r="D51" s="172"/>
      <c r="E51" s="172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223"/>
      <c r="Q51" s="224"/>
      <c r="R51" s="225"/>
      <c r="S51" s="217"/>
      <c r="T51" s="28"/>
      <c r="U51" s="29"/>
      <c r="V51" s="30">
        <f t="shared" si="5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180"/>
      <c r="B52" s="180"/>
      <c r="C52" s="172"/>
      <c r="D52" s="172"/>
      <c r="E52" s="172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223"/>
      <c r="Q52" s="224"/>
      <c r="R52" s="225"/>
      <c r="S52" s="217"/>
      <c r="T52" s="28"/>
      <c r="U52" s="29"/>
      <c r="V52" s="30">
        <f t="shared" si="5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8.5" customHeight="1" thickBot="1" x14ac:dyDescent="0.4">
      <c r="A53" s="180"/>
      <c r="B53" s="180"/>
      <c r="C53" s="172"/>
      <c r="D53" s="172"/>
      <c r="E53" s="172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223"/>
      <c r="Q53" s="224"/>
      <c r="R53" s="225"/>
      <c r="S53" s="214"/>
      <c r="T53" s="28"/>
      <c r="U53" s="29"/>
      <c r="V53" s="30">
        <f t="shared" si="5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8.5" customHeight="1" thickBot="1" x14ac:dyDescent="0.4">
      <c r="A54" s="180"/>
      <c r="B54" s="180"/>
      <c r="C54" s="172"/>
      <c r="D54" s="172"/>
      <c r="E54" s="172"/>
      <c r="F54" s="175"/>
      <c r="G54" s="176"/>
      <c r="H54" s="176"/>
      <c r="I54" s="176"/>
      <c r="J54" s="175"/>
      <c r="K54" s="176"/>
      <c r="L54" s="175"/>
      <c r="M54" s="175"/>
      <c r="N54" s="175"/>
      <c r="O54" s="175"/>
      <c r="P54" s="223"/>
      <c r="Q54" s="224"/>
      <c r="R54" s="225"/>
      <c r="S54" s="214"/>
      <c r="T54" s="28"/>
      <c r="U54" s="29"/>
      <c r="V54" s="30">
        <f t="shared" si="5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8.5" customHeight="1" thickBot="1" x14ac:dyDescent="0.4">
      <c r="A55" s="180"/>
      <c r="B55" s="180"/>
      <c r="C55" s="170"/>
      <c r="D55" s="170"/>
      <c r="E55" s="170"/>
      <c r="F55" s="175"/>
      <c r="G55" s="176"/>
      <c r="H55" s="176"/>
      <c r="I55" s="176"/>
      <c r="J55" s="175"/>
      <c r="K55" s="176"/>
      <c r="L55" s="175"/>
      <c r="M55" s="175"/>
      <c r="N55" s="175"/>
      <c r="O55" s="175"/>
      <c r="P55" s="223"/>
      <c r="Q55" s="224"/>
      <c r="R55" s="225"/>
      <c r="S55" s="214"/>
      <c r="T55" s="28"/>
      <c r="U55" s="29"/>
      <c r="V55" s="30">
        <f t="shared" si="5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8.5" customHeight="1" thickBot="1" x14ac:dyDescent="0.4">
      <c r="A56" s="180"/>
      <c r="B56" s="180"/>
      <c r="C56" s="172"/>
      <c r="D56" s="172"/>
      <c r="E56" s="17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223"/>
      <c r="Q56" s="224"/>
      <c r="R56" s="225"/>
      <c r="S56" s="214"/>
      <c r="T56" s="28"/>
      <c r="U56" s="29"/>
      <c r="V56" s="30">
        <f t="shared" si="5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8.5" customHeight="1" thickBot="1" x14ac:dyDescent="0.4">
      <c r="A57" s="180"/>
      <c r="B57" s="180"/>
      <c r="C57" s="172"/>
      <c r="D57" s="172"/>
      <c r="E57" s="172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223"/>
      <c r="Q57" s="224"/>
      <c r="R57" s="225"/>
      <c r="S57" s="214"/>
      <c r="T57" s="28"/>
      <c r="U57" s="29"/>
      <c r="V57" s="30">
        <f t="shared" si="5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8.5" customHeight="1" thickBot="1" x14ac:dyDescent="0.4">
      <c r="A58" s="180"/>
      <c r="B58" s="180"/>
      <c r="C58" s="172"/>
      <c r="D58" s="172"/>
      <c r="E58" s="172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223"/>
      <c r="Q58" s="224"/>
      <c r="R58" s="225"/>
      <c r="S58" s="214"/>
      <c r="T58" s="28"/>
      <c r="U58" s="29"/>
      <c r="V58" s="30">
        <f t="shared" si="5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8.5" customHeight="1" thickBot="1" x14ac:dyDescent="0.4">
      <c r="A59" s="180"/>
      <c r="B59" s="180"/>
      <c r="C59" s="172"/>
      <c r="D59" s="172"/>
      <c r="E59" s="172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223"/>
      <c r="Q59" s="224"/>
      <c r="R59" s="225"/>
      <c r="S59" s="214"/>
      <c r="T59" s="28"/>
      <c r="U59" s="142"/>
      <c r="V59" s="30">
        <f t="shared" si="5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8.5" customHeight="1" thickBot="1" x14ac:dyDescent="0.4">
      <c r="A60" s="180"/>
      <c r="B60" s="180"/>
      <c r="C60" s="172"/>
      <c r="D60" s="172"/>
      <c r="E60" s="172"/>
      <c r="F60" s="175"/>
      <c r="G60" s="176"/>
      <c r="H60" s="176"/>
      <c r="I60" s="176"/>
      <c r="J60" s="175"/>
      <c r="K60" s="175"/>
      <c r="L60" s="175"/>
      <c r="M60" s="175"/>
      <c r="N60" s="175"/>
      <c r="O60" s="175"/>
      <c r="P60" s="223"/>
      <c r="Q60" s="224"/>
      <c r="R60" s="225"/>
      <c r="S60" s="214"/>
      <c r="T60" s="28"/>
      <c r="U60" s="29"/>
      <c r="V60" s="30">
        <f t="shared" si="5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8.5" customHeight="1" thickBot="1" x14ac:dyDescent="0.4">
      <c r="A61" s="180"/>
      <c r="B61" s="180"/>
      <c r="C61" s="172"/>
      <c r="D61" s="172"/>
      <c r="E61" s="172"/>
      <c r="F61" s="175"/>
      <c r="G61" s="176"/>
      <c r="H61" s="175"/>
      <c r="I61" s="175"/>
      <c r="J61" s="175"/>
      <c r="K61" s="175"/>
      <c r="L61" s="175"/>
      <c r="M61" s="175"/>
      <c r="N61" s="175"/>
      <c r="O61" s="175"/>
      <c r="P61" s="223"/>
      <c r="Q61" s="224"/>
      <c r="R61" s="225"/>
      <c r="S61" s="214"/>
      <c r="T61" s="28"/>
      <c r="U61" s="29"/>
      <c r="V61" s="30">
        <f t="shared" si="5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8.5" customHeight="1" thickBot="1" x14ac:dyDescent="0.4">
      <c r="A62" s="180"/>
      <c r="B62" s="180"/>
      <c r="C62" s="172"/>
      <c r="D62" s="172"/>
      <c r="E62" s="172"/>
      <c r="F62" s="175"/>
      <c r="G62" s="176"/>
      <c r="H62" s="175"/>
      <c r="I62" s="175"/>
      <c r="J62" s="175"/>
      <c r="K62" s="175"/>
      <c r="L62" s="175"/>
      <c r="M62" s="175"/>
      <c r="N62" s="175"/>
      <c r="O62" s="175"/>
      <c r="P62" s="223"/>
      <c r="Q62" s="224"/>
      <c r="R62" s="225"/>
      <c r="S62" s="214"/>
      <c r="T62" s="28"/>
      <c r="U62" s="142"/>
      <c r="V62" s="30">
        <f t="shared" si="5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8.5" customHeight="1" thickBot="1" x14ac:dyDescent="0.4">
      <c r="A63" s="180"/>
      <c r="B63" s="180"/>
      <c r="C63" s="172"/>
      <c r="D63" s="172"/>
      <c r="E63" s="172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223"/>
      <c r="Q63" s="224"/>
      <c r="R63" s="225"/>
      <c r="S63" s="214"/>
      <c r="T63" s="28"/>
      <c r="U63" s="29"/>
      <c r="V63" s="30">
        <f t="shared" si="5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8.5" customHeight="1" thickBot="1" x14ac:dyDescent="0.4">
      <c r="A64" s="180"/>
      <c r="B64" s="180"/>
      <c r="C64" s="172"/>
      <c r="D64" s="172"/>
      <c r="E64" s="172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223"/>
      <c r="Q64" s="224"/>
      <c r="R64" s="225"/>
      <c r="S64" s="214"/>
      <c r="T64" s="28"/>
      <c r="U64" s="29"/>
      <c r="V64" s="30">
        <f t="shared" si="5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:29" ht="28.5" customHeight="1" x14ac:dyDescent="0.35">
      <c r="A65" s="180"/>
      <c r="B65" s="180"/>
      <c r="C65" s="172"/>
      <c r="D65" s="172"/>
      <c r="E65" s="172"/>
      <c r="F65" s="175">
        <f>COUNTA(F3:F64)</f>
        <v>24</v>
      </c>
      <c r="G65" s="175">
        <f>COUNTA(G3:G64)</f>
        <v>23</v>
      </c>
      <c r="H65" s="175">
        <f t="shared" ref="H65:K65" si="9">COUNTA(H3:H64)</f>
        <v>0</v>
      </c>
      <c r="I65" s="175">
        <f t="shared" si="9"/>
        <v>0</v>
      </c>
      <c r="J65" s="175">
        <f t="shared" si="9"/>
        <v>0</v>
      </c>
      <c r="K65" s="175">
        <f t="shared" si="9"/>
        <v>0</v>
      </c>
      <c r="L65" s="175"/>
      <c r="M65" s="175"/>
      <c r="N65" s="175"/>
      <c r="O65" s="175"/>
      <c r="P65" s="223"/>
      <c r="Q65" s="224"/>
      <c r="R65" s="225"/>
      <c r="S65" s="214"/>
      <c r="T65" s="6"/>
      <c r="U65" s="6"/>
      <c r="V65" s="39">
        <f>SUM(V3:V64)</f>
        <v>1149</v>
      </c>
      <c r="W65" s="6"/>
      <c r="X65" s="41">
        <f>SUM(X3:X64)</f>
        <v>1149</v>
      </c>
      <c r="Y65" s="6"/>
      <c r="Z65" s="6"/>
      <c r="AA65" s="6"/>
      <c r="AB65" s="6"/>
      <c r="AC65" s="6"/>
    </row>
    <row r="66" spans="1:29" ht="28.5" customHeight="1" x14ac:dyDescent="0.35">
      <c r="A66" s="180"/>
      <c r="B66" s="180"/>
      <c r="C66" s="172"/>
      <c r="D66" s="172"/>
      <c r="E66" s="172"/>
      <c r="F66" s="175"/>
      <c r="G66" s="176"/>
      <c r="H66" s="175"/>
      <c r="I66" s="175"/>
      <c r="J66" s="175"/>
      <c r="K66" s="175"/>
      <c r="L66" s="175"/>
      <c r="M66" s="175"/>
      <c r="N66" s="175"/>
      <c r="O66" s="175"/>
      <c r="P66" s="223"/>
      <c r="Q66" s="224"/>
      <c r="R66" s="225"/>
      <c r="S66" s="214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8.5" customHeight="1" x14ac:dyDescent="0.35">
      <c r="A67" s="180"/>
      <c r="B67" s="180"/>
      <c r="C67" s="172"/>
      <c r="D67" s="172"/>
      <c r="E67" s="172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264">
        <f>SUM(P3:P66)</f>
        <v>1149</v>
      </c>
      <c r="Q67" s="224"/>
      <c r="R67" s="225">
        <f>SUM(R3:R66)</f>
        <v>1149</v>
      </c>
      <c r="S67" s="214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8.5" customHeight="1" x14ac:dyDescent="0.2">
      <c r="T68" s="6"/>
      <c r="U68" s="6"/>
      <c r="V68" s="6"/>
      <c r="W68" s="6"/>
      <c r="X68" s="6"/>
    </row>
    <row r="69" spans="1:29" ht="28.5" customHeight="1" x14ac:dyDescent="0.2">
      <c r="T69" s="6"/>
      <c r="U69" s="6"/>
    </row>
    <row r="70" spans="1:29" ht="28.5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29">
    <sortCondition descending="1" ref="P3:P29"/>
  </sortState>
  <mergeCells count="1">
    <mergeCell ref="B1:G1"/>
  </mergeCells>
  <conditionalFormatting sqref="A3:B67">
    <cfRule type="containsText" dxfId="5" priority="1" stopIfTrue="1" operator="containsText" text="SI">
      <formula>NOT(ISERROR(SEARCH("SI",A3)))</formula>
    </cfRule>
    <cfRule type="containsText" dxfId="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9.140625" style="1" bestFit="1" customWidth="1"/>
    <col min="4" max="4" width="13.7109375" style="243" customWidth="1"/>
    <col min="5" max="5" width="70.140625" style="1" customWidth="1"/>
    <col min="6" max="6" width="23.42578125" style="199" customWidth="1"/>
    <col min="7" max="7" width="23.42578125" style="1" customWidth="1"/>
    <col min="8" max="8" width="22.42578125" style="1" customWidth="1"/>
    <col min="9" max="14" width="23" style="1" customWidth="1"/>
    <col min="15" max="15" width="33" style="1" customWidth="1"/>
    <col min="16" max="16" width="24.28515625" style="1" customWidth="1"/>
    <col min="17" max="17" width="14.28515625" style="1" customWidth="1"/>
    <col min="18" max="18" width="27.28515625" style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83</v>
      </c>
      <c r="C1" s="278"/>
      <c r="D1" s="278"/>
      <c r="E1" s="278"/>
      <c r="F1" s="278"/>
      <c r="G1" s="279"/>
      <c r="H1" s="83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362</v>
      </c>
      <c r="G2" s="9" t="s">
        <v>476</v>
      </c>
      <c r="H2" s="9" t="s">
        <v>133</v>
      </c>
      <c r="I2" s="9" t="s">
        <v>134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0">
        <v>86610</v>
      </c>
      <c r="B3" s="227" t="s">
        <v>114</v>
      </c>
      <c r="C3" s="170" t="s">
        <v>435</v>
      </c>
      <c r="D3" s="270" t="s">
        <v>313</v>
      </c>
      <c r="E3" s="170" t="s">
        <v>314</v>
      </c>
      <c r="F3" s="229">
        <v>80</v>
      </c>
      <c r="G3" s="159">
        <v>100</v>
      </c>
      <c r="H3" s="162"/>
      <c r="I3" s="162"/>
      <c r="J3" s="162"/>
      <c r="K3" s="23"/>
      <c r="L3" s="23"/>
      <c r="M3" s="23"/>
      <c r="N3" s="24"/>
      <c r="O3" s="24"/>
      <c r="P3" s="25">
        <f>IF(Q3=6,SUM(F3:N3)-SMALL(F3:N3,1)-SMALL(F3:N3,2),IF(Q3=6,SUM(F3:N3)-SMALL(F3:N3,1),SUM(F3:N3)))</f>
        <v>180</v>
      </c>
      <c r="Q3" s="26">
        <f t="shared" ref="Q3:Q29" si="0">COUNTA(F3:N3)</f>
        <v>2</v>
      </c>
      <c r="R3" s="144">
        <f t="shared" ref="R3:R29" si="1">SUM(F3:N3)</f>
        <v>180</v>
      </c>
      <c r="S3" s="27"/>
      <c r="T3" s="28">
        <v>10</v>
      </c>
      <c r="U3" s="29" t="s">
        <v>16</v>
      </c>
      <c r="V3" s="30">
        <f>SUMIF($D$3:$D$76,T3,$R$3:$R$76)</f>
        <v>109</v>
      </c>
      <c r="W3" s="31"/>
      <c r="X3" s="32">
        <f t="shared" ref="X3:X34" si="2">SUMIF($D$3:$D$99,T3,$P$3:$P$99)</f>
        <v>109</v>
      </c>
      <c r="Y3" s="19"/>
      <c r="Z3" s="33"/>
      <c r="AA3" s="33"/>
      <c r="AB3" s="33"/>
      <c r="AC3" s="33"/>
    </row>
    <row r="4" spans="1:29" ht="29.1" customHeight="1" thickBot="1" x14ac:dyDescent="0.4">
      <c r="A4" s="170">
        <v>116293</v>
      </c>
      <c r="B4" s="227" t="s">
        <v>114</v>
      </c>
      <c r="C4" s="170" t="s">
        <v>433</v>
      </c>
      <c r="D4" s="270" t="s">
        <v>330</v>
      </c>
      <c r="E4" s="170" t="s">
        <v>113</v>
      </c>
      <c r="F4" s="229">
        <v>100</v>
      </c>
      <c r="G4" s="159">
        <v>50</v>
      </c>
      <c r="H4" s="162"/>
      <c r="I4" s="162"/>
      <c r="J4" s="162"/>
      <c r="K4" s="23"/>
      <c r="L4" s="23"/>
      <c r="M4" s="23"/>
      <c r="N4" s="24"/>
      <c r="O4" s="24"/>
      <c r="P4" s="25">
        <f>IF(Q4=6,SUM(F4:N4)-SMALL(F4:N4,1)-SMALL(F4:N4,2),IF(Q4=6,SUM(F4:N4)-SMALL(F4:N4,1),SUM(F4:N4)))</f>
        <v>150</v>
      </c>
      <c r="Q4" s="26">
        <f t="shared" si="0"/>
        <v>2</v>
      </c>
      <c r="R4" s="144">
        <f t="shared" si="1"/>
        <v>150</v>
      </c>
      <c r="S4" s="27"/>
      <c r="T4" s="28">
        <v>1172</v>
      </c>
      <c r="U4" s="29" t="s">
        <v>116</v>
      </c>
      <c r="V4" s="30">
        <f t="shared" ref="V4:V23" si="3">SUMIF($D$3:$D$76,T4,$R$3:$R$76)</f>
        <v>5</v>
      </c>
      <c r="W4" s="31"/>
      <c r="X4" s="32">
        <f t="shared" si="2"/>
        <v>5</v>
      </c>
      <c r="Y4" s="19"/>
      <c r="Z4" s="33"/>
      <c r="AA4" s="33"/>
      <c r="AB4" s="33"/>
      <c r="AC4" s="33"/>
    </row>
    <row r="5" spans="1:29" ht="29.1" customHeight="1" thickBot="1" x14ac:dyDescent="0.4">
      <c r="A5" s="170">
        <v>94904</v>
      </c>
      <c r="B5" s="227" t="s">
        <v>114</v>
      </c>
      <c r="C5" s="170" t="s">
        <v>436</v>
      </c>
      <c r="D5" s="270" t="s">
        <v>322</v>
      </c>
      <c r="E5" s="170" t="s">
        <v>407</v>
      </c>
      <c r="F5" s="229">
        <v>60</v>
      </c>
      <c r="G5" s="159">
        <v>90</v>
      </c>
      <c r="H5" s="162"/>
      <c r="I5" s="162"/>
      <c r="J5" s="162"/>
      <c r="K5" s="23"/>
      <c r="L5" s="23"/>
      <c r="M5" s="23"/>
      <c r="N5" s="24"/>
      <c r="O5" s="24"/>
      <c r="P5" s="25">
        <f>IF(Q5=6,SUM(F5:N5)-SMALL(F5:N5,1)-SMALL(F5:N5,2),IF(Q5=6,SUM(F5:N5)-SMALL(F5:N5,1),SUM(F5:N5)))</f>
        <v>150</v>
      </c>
      <c r="Q5" s="26">
        <f t="shared" si="0"/>
        <v>2</v>
      </c>
      <c r="R5" s="144">
        <f t="shared" si="1"/>
        <v>150</v>
      </c>
      <c r="S5" s="27"/>
      <c r="T5" s="28">
        <v>1174</v>
      </c>
      <c r="U5" s="29" t="s">
        <v>110</v>
      </c>
      <c r="V5" s="30">
        <f t="shared" si="3"/>
        <v>0</v>
      </c>
      <c r="W5" s="31"/>
      <c r="X5" s="32">
        <f t="shared" si="2"/>
        <v>0</v>
      </c>
      <c r="Y5" s="19"/>
      <c r="Z5" s="33"/>
      <c r="AA5" s="33"/>
      <c r="AB5" s="33"/>
      <c r="AC5" s="33"/>
    </row>
    <row r="6" spans="1:29" ht="29.1" customHeight="1" thickBot="1" x14ac:dyDescent="0.45">
      <c r="A6" s="170">
        <v>98571</v>
      </c>
      <c r="B6" s="227" t="s">
        <v>114</v>
      </c>
      <c r="C6" s="170" t="s">
        <v>434</v>
      </c>
      <c r="D6" s="270" t="s">
        <v>350</v>
      </c>
      <c r="E6" s="170" t="s">
        <v>457</v>
      </c>
      <c r="F6" s="228">
        <v>90</v>
      </c>
      <c r="G6" s="159"/>
      <c r="H6" s="162"/>
      <c r="I6" s="162"/>
      <c r="J6" s="162"/>
      <c r="K6" s="23"/>
      <c r="L6" s="154"/>
      <c r="M6" s="154"/>
      <c r="N6" s="155"/>
      <c r="O6" s="24"/>
      <c r="P6" s="25">
        <f>IF(Q6=6,SUM(F6:N6)-SMALL(F6:N6,1)-SMALL(F6:N6,2),IF(Q6=6,SUM(F6:N6)-SMALL(F6:N6,1),SUM(F6:N6)))</f>
        <v>90</v>
      </c>
      <c r="Q6" s="26">
        <f t="shared" si="0"/>
        <v>1</v>
      </c>
      <c r="R6" s="144">
        <f t="shared" si="1"/>
        <v>90</v>
      </c>
      <c r="S6" s="27"/>
      <c r="T6" s="28">
        <v>1180</v>
      </c>
      <c r="U6" s="29" t="s">
        <v>120</v>
      </c>
      <c r="V6" s="30">
        <f t="shared" si="3"/>
        <v>298</v>
      </c>
      <c r="W6" s="31"/>
      <c r="X6" s="32">
        <f t="shared" si="2"/>
        <v>298</v>
      </c>
      <c r="Y6" s="19"/>
      <c r="Z6" s="33"/>
      <c r="AA6" s="33"/>
      <c r="AB6" s="33"/>
      <c r="AC6" s="33"/>
    </row>
    <row r="7" spans="1:29" ht="29.1" customHeight="1" thickBot="1" x14ac:dyDescent="0.4">
      <c r="A7" s="180">
        <v>87112</v>
      </c>
      <c r="B7" s="227" t="s">
        <v>114</v>
      </c>
      <c r="C7" s="172" t="s">
        <v>485</v>
      </c>
      <c r="D7" s="233">
        <v>2612</v>
      </c>
      <c r="E7" s="172" t="s">
        <v>328</v>
      </c>
      <c r="F7" s="229"/>
      <c r="G7" s="159">
        <v>80</v>
      </c>
      <c r="H7" s="162"/>
      <c r="I7" s="162"/>
      <c r="J7" s="162"/>
      <c r="K7" s="23"/>
      <c r="L7" s="23"/>
      <c r="M7" s="23"/>
      <c r="N7" s="24"/>
      <c r="O7" s="24"/>
      <c r="P7" s="25">
        <f>IF(Q7=9,SUM(F7:N7)-SMALL(F7:N7,1)-SMALL(F7:N7,2),IF(Q7=8,SUM(F7:N7)-SMALL(F7:N7,1),SUM(F7:N7)))</f>
        <v>80</v>
      </c>
      <c r="Q7" s="26">
        <f t="shared" si="0"/>
        <v>1</v>
      </c>
      <c r="R7" s="144">
        <f t="shared" si="1"/>
        <v>80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2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70">
        <v>116350</v>
      </c>
      <c r="B8" s="227" t="s">
        <v>114</v>
      </c>
      <c r="C8" s="170" t="s">
        <v>442</v>
      </c>
      <c r="D8" s="270" t="s">
        <v>309</v>
      </c>
      <c r="E8" s="170" t="s">
        <v>311</v>
      </c>
      <c r="F8" s="229">
        <v>12</v>
      </c>
      <c r="G8" s="159">
        <v>60</v>
      </c>
      <c r="H8" s="162"/>
      <c r="I8" s="162"/>
      <c r="J8" s="162"/>
      <c r="K8" s="23"/>
      <c r="L8" s="23"/>
      <c r="M8" s="23"/>
      <c r="N8" s="24"/>
      <c r="O8" s="24"/>
      <c r="P8" s="25">
        <f>IF(Q8=6,SUM(F8:N8)-SMALL(F8:N8,1)-SMALL(F8:N8,2),IF(Q8=6,SUM(F8:N8)-SMALL(F8:N8,1),SUM(F8:N8)))</f>
        <v>72</v>
      </c>
      <c r="Q8" s="26">
        <f t="shared" si="0"/>
        <v>2</v>
      </c>
      <c r="R8" s="144">
        <f t="shared" si="1"/>
        <v>72</v>
      </c>
      <c r="S8" s="27"/>
      <c r="T8" s="28">
        <v>1298</v>
      </c>
      <c r="U8" s="29" t="s">
        <v>35</v>
      </c>
      <c r="V8" s="30">
        <f t="shared" si="3"/>
        <v>73</v>
      </c>
      <c r="W8" s="31"/>
      <c r="X8" s="32">
        <f t="shared" si="2"/>
        <v>73</v>
      </c>
      <c r="Y8" s="19"/>
      <c r="Z8" s="33"/>
      <c r="AA8" s="33"/>
      <c r="AB8" s="33"/>
      <c r="AC8" s="33"/>
    </row>
    <row r="9" spans="1:29" ht="29.1" customHeight="1" thickBot="1" x14ac:dyDescent="0.4">
      <c r="A9" s="180">
        <v>97383</v>
      </c>
      <c r="B9" s="227" t="s">
        <v>114</v>
      </c>
      <c r="C9" s="172" t="s">
        <v>437</v>
      </c>
      <c r="D9" s="233" t="s">
        <v>322</v>
      </c>
      <c r="E9" s="172" t="s">
        <v>407</v>
      </c>
      <c r="F9" s="229">
        <v>50</v>
      </c>
      <c r="G9" s="159"/>
      <c r="H9" s="162"/>
      <c r="I9" s="162"/>
      <c r="J9" s="162"/>
      <c r="K9" s="23"/>
      <c r="L9" s="23"/>
      <c r="M9" s="23"/>
      <c r="N9" s="24"/>
      <c r="O9" s="24"/>
      <c r="P9" s="25">
        <f>IF(Q9=6,SUM(F9:N9)-SMALL(F9:N9,1)-SMALL(F9:N9,2),IF(Q9=6,SUM(F9:N9)-SMALL(F9:N9,1),SUM(F9:N9)))</f>
        <v>50</v>
      </c>
      <c r="Q9" s="26">
        <f t="shared" si="0"/>
        <v>1</v>
      </c>
      <c r="R9" s="144">
        <f t="shared" si="1"/>
        <v>50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2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0">
        <v>93167</v>
      </c>
      <c r="B10" s="227" t="s">
        <v>114</v>
      </c>
      <c r="C10" s="170" t="s">
        <v>439</v>
      </c>
      <c r="D10" s="271" t="s">
        <v>316</v>
      </c>
      <c r="E10" s="170" t="s">
        <v>317</v>
      </c>
      <c r="F10" s="229">
        <v>30</v>
      </c>
      <c r="G10" s="159">
        <v>20</v>
      </c>
      <c r="H10" s="162"/>
      <c r="I10" s="162"/>
      <c r="J10" s="162"/>
      <c r="K10" s="23"/>
      <c r="L10" s="23"/>
      <c r="M10" s="23"/>
      <c r="N10" s="24"/>
      <c r="O10" s="24"/>
      <c r="P10" s="25">
        <f>IF(Q10=6,SUM(F10:N10)-SMALL(F10:N10,1)-SMALL(F10:N10,2),IF(Q10=6,SUM(F10:N10)-SMALL(F10:N10,1),SUM(F10:N10)))</f>
        <v>50</v>
      </c>
      <c r="Q10" s="26">
        <f t="shared" si="0"/>
        <v>2</v>
      </c>
      <c r="R10" s="144">
        <f t="shared" si="1"/>
        <v>50</v>
      </c>
      <c r="S10" s="27"/>
      <c r="T10" s="28">
        <v>2658</v>
      </c>
      <c r="U10" s="29" t="s">
        <v>138</v>
      </c>
      <c r="V10" s="30">
        <f t="shared" si="3"/>
        <v>185</v>
      </c>
      <c r="W10" s="31"/>
      <c r="X10" s="32">
        <f t="shared" si="2"/>
        <v>185</v>
      </c>
      <c r="Y10" s="19"/>
      <c r="Z10" s="33"/>
      <c r="AA10" s="33"/>
      <c r="AB10" s="33"/>
      <c r="AC10" s="33"/>
    </row>
    <row r="11" spans="1:29" ht="29.1" customHeight="1" thickBot="1" x14ac:dyDescent="0.4">
      <c r="A11" s="180">
        <v>130173</v>
      </c>
      <c r="B11" s="227" t="s">
        <v>114</v>
      </c>
      <c r="C11" s="170" t="s">
        <v>443</v>
      </c>
      <c r="D11" s="271" t="s">
        <v>342</v>
      </c>
      <c r="E11" s="170" t="s">
        <v>343</v>
      </c>
      <c r="F11" s="150">
        <v>9</v>
      </c>
      <c r="G11" s="159">
        <v>40</v>
      </c>
      <c r="H11" s="162"/>
      <c r="I11" s="162"/>
      <c r="J11" s="162"/>
      <c r="K11" s="23"/>
      <c r="L11" s="23"/>
      <c r="M11" s="23"/>
      <c r="N11" s="24"/>
      <c r="O11" s="24"/>
      <c r="P11" s="25">
        <f>IF(Q11=6,SUM(F11:N11)-SMALL(F11:N11,1)-SMALL(F11:N11,2),IF(Q11=6,SUM(F11:N11)-SMALL(F11:N11,1),SUM(F11:N11)))</f>
        <v>49</v>
      </c>
      <c r="Q11" s="26">
        <f t="shared" si="0"/>
        <v>2</v>
      </c>
      <c r="R11" s="144">
        <f t="shared" si="1"/>
        <v>49</v>
      </c>
      <c r="S11" s="27"/>
      <c r="T11" s="28">
        <v>1773</v>
      </c>
      <c r="U11" s="29" t="s">
        <v>71</v>
      </c>
      <c r="V11" s="30">
        <f t="shared" si="3"/>
        <v>0</v>
      </c>
      <c r="W11" s="31"/>
      <c r="X11" s="32">
        <f t="shared" si="2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70">
        <v>96002</v>
      </c>
      <c r="B12" s="227" t="s">
        <v>114</v>
      </c>
      <c r="C12" s="170" t="s">
        <v>438</v>
      </c>
      <c r="D12" s="270" t="s">
        <v>322</v>
      </c>
      <c r="E12" s="170" t="s">
        <v>408</v>
      </c>
      <c r="F12" s="150">
        <v>40</v>
      </c>
      <c r="G12" s="159"/>
      <c r="H12" s="162"/>
      <c r="I12" s="162"/>
      <c r="J12" s="162"/>
      <c r="K12" s="23"/>
      <c r="L12" s="23"/>
      <c r="M12" s="23"/>
      <c r="N12" s="24"/>
      <c r="O12" s="24"/>
      <c r="P12" s="25">
        <f>IF(Q12=6,SUM(F12:N12)-SMALL(F12:N12,1)-SMALL(F12:N12,2),IF(Q12=6,SUM(F12:N12)-SMALL(F12:N12,1),SUM(F12:N12)))</f>
        <v>40</v>
      </c>
      <c r="Q12" s="26">
        <f t="shared" si="0"/>
        <v>1</v>
      </c>
      <c r="R12" s="144">
        <f t="shared" si="1"/>
        <v>40</v>
      </c>
      <c r="S12" s="27"/>
      <c r="T12" s="28">
        <v>1886</v>
      </c>
      <c r="U12" s="29" t="s">
        <v>129</v>
      </c>
      <c r="V12" s="30">
        <f t="shared" si="3"/>
        <v>0</v>
      </c>
      <c r="W12" s="31"/>
      <c r="X12" s="32">
        <f t="shared" si="2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80">
        <v>97044</v>
      </c>
      <c r="B13" s="227" t="s">
        <v>114</v>
      </c>
      <c r="C13" s="172" t="s">
        <v>486</v>
      </c>
      <c r="D13" s="233">
        <v>2612</v>
      </c>
      <c r="E13" s="172" t="s">
        <v>328</v>
      </c>
      <c r="F13" s="150"/>
      <c r="G13" s="159">
        <v>30</v>
      </c>
      <c r="H13" s="23"/>
      <c r="I13" s="23"/>
      <c r="J13" s="23"/>
      <c r="K13" s="23"/>
      <c r="L13" s="23"/>
      <c r="M13" s="23"/>
      <c r="N13" s="24"/>
      <c r="O13" s="24"/>
      <c r="P13" s="25">
        <f>IF(Q13=9,SUM(F13:N13)-SMALL(F13:N13,1)-SMALL(F13:N13,2),IF(Q13=8,SUM(F13:N13)-SMALL(F13:N13,1),SUM(F13:N13)))</f>
        <v>30</v>
      </c>
      <c r="Q13" s="26">
        <f t="shared" si="0"/>
        <v>1</v>
      </c>
      <c r="R13" s="144">
        <f t="shared" si="1"/>
        <v>30</v>
      </c>
      <c r="S13" s="27"/>
      <c r="T13" s="28">
        <v>2027</v>
      </c>
      <c r="U13" s="29" t="s">
        <v>20</v>
      </c>
      <c r="V13" s="30">
        <f t="shared" si="3"/>
        <v>0</v>
      </c>
      <c r="W13" s="31"/>
      <c r="X13" s="32">
        <f t="shared" si="2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257">
        <v>91982</v>
      </c>
      <c r="B14" s="227" t="s">
        <v>114</v>
      </c>
      <c r="C14" s="170" t="s">
        <v>440</v>
      </c>
      <c r="D14" s="270" t="s">
        <v>330</v>
      </c>
      <c r="E14" s="170" t="s">
        <v>113</v>
      </c>
      <c r="F14" s="194">
        <v>20</v>
      </c>
      <c r="G14" s="159">
        <v>2</v>
      </c>
      <c r="H14" s="162"/>
      <c r="I14" s="162"/>
      <c r="J14" s="162"/>
      <c r="K14" s="23"/>
      <c r="L14" s="23"/>
      <c r="M14" s="23"/>
      <c r="N14" s="24"/>
      <c r="O14" s="24"/>
      <c r="P14" s="25">
        <f t="shared" ref="P14:P19" si="4">IF(Q14=6,SUM(F14:N14)-SMALL(F14:N14,1)-SMALL(F14:N14,2),IF(Q14=6,SUM(F14:N14)-SMALL(F14:N14,1),SUM(F14:N14)))</f>
        <v>22</v>
      </c>
      <c r="Q14" s="26">
        <f t="shared" si="0"/>
        <v>2</v>
      </c>
      <c r="R14" s="144">
        <f t="shared" si="1"/>
        <v>22</v>
      </c>
      <c r="S14" s="27"/>
      <c r="T14" s="28">
        <v>2057</v>
      </c>
      <c r="U14" s="29" t="s">
        <v>113</v>
      </c>
      <c r="V14" s="30">
        <f t="shared" si="3"/>
        <v>194</v>
      </c>
      <c r="W14" s="31"/>
      <c r="X14" s="32">
        <f t="shared" si="2"/>
        <v>194</v>
      </c>
      <c r="Y14" s="19"/>
      <c r="Z14" s="6"/>
      <c r="AA14" s="6"/>
      <c r="AB14" s="6"/>
      <c r="AC14" s="6"/>
    </row>
    <row r="15" spans="1:29" ht="29.1" customHeight="1" thickBot="1" x14ac:dyDescent="0.4">
      <c r="A15" s="149">
        <v>91311</v>
      </c>
      <c r="B15" s="227" t="s">
        <v>114</v>
      </c>
      <c r="C15" s="170" t="s">
        <v>445</v>
      </c>
      <c r="D15" s="271" t="s">
        <v>330</v>
      </c>
      <c r="E15" s="170" t="s">
        <v>113</v>
      </c>
      <c r="F15" s="194">
        <v>7</v>
      </c>
      <c r="G15" s="159">
        <v>15</v>
      </c>
      <c r="H15" s="162"/>
      <c r="I15" s="162"/>
      <c r="J15" s="162"/>
      <c r="K15" s="23"/>
      <c r="L15" s="23"/>
      <c r="M15" s="23"/>
      <c r="N15" s="24"/>
      <c r="O15" s="24"/>
      <c r="P15" s="25">
        <f t="shared" si="4"/>
        <v>22</v>
      </c>
      <c r="Q15" s="26">
        <f t="shared" si="0"/>
        <v>2</v>
      </c>
      <c r="R15" s="144">
        <f t="shared" si="1"/>
        <v>22</v>
      </c>
      <c r="S15" s="27"/>
      <c r="T15" s="28">
        <v>2072</v>
      </c>
      <c r="U15" s="29" t="s">
        <v>119</v>
      </c>
      <c r="V15" s="30">
        <f t="shared" si="3"/>
        <v>0</v>
      </c>
      <c r="W15" s="31"/>
      <c r="X15" s="32">
        <f t="shared" si="2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149">
        <v>119871</v>
      </c>
      <c r="B16" s="227" t="s">
        <v>114</v>
      </c>
      <c r="C16" s="170" t="s">
        <v>444</v>
      </c>
      <c r="D16" s="271" t="s">
        <v>322</v>
      </c>
      <c r="E16" s="170" t="s">
        <v>407</v>
      </c>
      <c r="F16" s="194">
        <v>8</v>
      </c>
      <c r="G16" s="159">
        <v>8</v>
      </c>
      <c r="H16" s="162"/>
      <c r="I16" s="162"/>
      <c r="J16" s="162"/>
      <c r="K16" s="23"/>
      <c r="L16" s="23"/>
      <c r="M16" s="23"/>
      <c r="N16" s="24"/>
      <c r="O16" s="24"/>
      <c r="P16" s="25">
        <f t="shared" si="4"/>
        <v>16</v>
      </c>
      <c r="Q16" s="26">
        <f t="shared" si="0"/>
        <v>2</v>
      </c>
      <c r="R16" s="144">
        <f t="shared" si="1"/>
        <v>16</v>
      </c>
      <c r="S16" s="27"/>
      <c r="T16" s="28">
        <v>2142</v>
      </c>
      <c r="U16" s="29" t="s">
        <v>124</v>
      </c>
      <c r="V16" s="30">
        <f t="shared" si="3"/>
        <v>0</v>
      </c>
      <c r="W16" s="31"/>
      <c r="X16" s="32">
        <f t="shared" si="2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232">
        <v>85164</v>
      </c>
      <c r="B17" s="227" t="s">
        <v>114</v>
      </c>
      <c r="C17" s="170" t="s">
        <v>441</v>
      </c>
      <c r="D17" s="270" t="s">
        <v>322</v>
      </c>
      <c r="E17" s="170" t="s">
        <v>407</v>
      </c>
      <c r="F17" s="194">
        <v>15</v>
      </c>
      <c r="G17" s="159"/>
      <c r="H17" s="162"/>
      <c r="I17" s="162"/>
      <c r="J17" s="162"/>
      <c r="K17" s="23"/>
      <c r="L17" s="23"/>
      <c r="M17" s="23"/>
      <c r="N17" s="24"/>
      <c r="O17" s="24"/>
      <c r="P17" s="25">
        <f t="shared" si="4"/>
        <v>15</v>
      </c>
      <c r="Q17" s="26">
        <f t="shared" si="0"/>
        <v>1</v>
      </c>
      <c r="R17" s="144">
        <f t="shared" si="1"/>
        <v>15</v>
      </c>
      <c r="S17" s="27"/>
      <c r="T17" s="28">
        <v>2144</v>
      </c>
      <c r="U17" s="29" t="s">
        <v>121</v>
      </c>
      <c r="V17" s="30">
        <f t="shared" si="3"/>
        <v>70</v>
      </c>
      <c r="W17" s="31"/>
      <c r="X17" s="32">
        <f t="shared" si="2"/>
        <v>70</v>
      </c>
      <c r="Y17" s="19"/>
      <c r="Z17" s="33"/>
      <c r="AA17" s="33"/>
      <c r="AB17" s="33"/>
      <c r="AC17" s="33"/>
    </row>
    <row r="18" spans="1:29" ht="29.1" customHeight="1" thickBot="1" x14ac:dyDescent="0.45">
      <c r="A18" s="232">
        <v>129164</v>
      </c>
      <c r="B18" s="227" t="s">
        <v>114</v>
      </c>
      <c r="C18" s="170" t="s">
        <v>448</v>
      </c>
      <c r="D18" s="270" t="s">
        <v>350</v>
      </c>
      <c r="E18" s="170" t="s">
        <v>351</v>
      </c>
      <c r="F18" s="194">
        <v>5</v>
      </c>
      <c r="G18" s="159">
        <v>9</v>
      </c>
      <c r="H18" s="162"/>
      <c r="I18" s="162"/>
      <c r="J18" s="162"/>
      <c r="K18" s="23"/>
      <c r="L18" s="154"/>
      <c r="M18" s="154"/>
      <c r="N18" s="155"/>
      <c r="O18" s="24"/>
      <c r="P18" s="25">
        <f t="shared" si="4"/>
        <v>14</v>
      </c>
      <c r="Q18" s="26">
        <f t="shared" si="0"/>
        <v>2</v>
      </c>
      <c r="R18" s="144">
        <f t="shared" si="1"/>
        <v>14</v>
      </c>
      <c r="S18" s="27"/>
      <c r="T18" s="28">
        <v>2186</v>
      </c>
      <c r="U18" s="29" t="s">
        <v>111</v>
      </c>
      <c r="V18" s="30">
        <f t="shared" si="3"/>
        <v>72</v>
      </c>
      <c r="W18" s="31"/>
      <c r="X18" s="32">
        <f t="shared" si="2"/>
        <v>72</v>
      </c>
      <c r="Y18" s="19"/>
      <c r="Z18" s="6"/>
      <c r="AA18" s="6"/>
      <c r="AB18" s="6"/>
      <c r="AC18" s="6"/>
    </row>
    <row r="19" spans="1:29" ht="29.1" customHeight="1" thickBot="1" x14ac:dyDescent="0.4">
      <c r="A19" s="232">
        <v>94216</v>
      </c>
      <c r="B19" s="227" t="s">
        <v>114</v>
      </c>
      <c r="C19" s="170" t="s">
        <v>452</v>
      </c>
      <c r="D19" s="270" t="s">
        <v>342</v>
      </c>
      <c r="E19" s="170" t="s">
        <v>343</v>
      </c>
      <c r="F19" s="150">
        <v>5</v>
      </c>
      <c r="G19" s="159">
        <v>7</v>
      </c>
      <c r="H19" s="162"/>
      <c r="I19" s="162"/>
      <c r="J19" s="162"/>
      <c r="K19" s="23"/>
      <c r="L19" s="23"/>
      <c r="M19" s="23"/>
      <c r="N19" s="24"/>
      <c r="O19" s="24"/>
      <c r="P19" s="25">
        <f t="shared" si="4"/>
        <v>12</v>
      </c>
      <c r="Q19" s="26">
        <f t="shared" si="0"/>
        <v>2</v>
      </c>
      <c r="R19" s="144">
        <f t="shared" si="1"/>
        <v>12</v>
      </c>
      <c r="S19" s="27"/>
      <c r="T19" s="28"/>
      <c r="U19" s="29"/>
      <c r="V19" s="30">
        <f t="shared" si="3"/>
        <v>0</v>
      </c>
      <c r="W19" s="31"/>
      <c r="X19" s="32">
        <f t="shared" si="2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9">
        <v>93083</v>
      </c>
      <c r="B20" s="227" t="s">
        <v>114</v>
      </c>
      <c r="C20" s="172" t="s">
        <v>487</v>
      </c>
      <c r="D20" s="233">
        <v>1298</v>
      </c>
      <c r="E20" s="172" t="s">
        <v>343</v>
      </c>
      <c r="F20" s="150"/>
      <c r="G20" s="159">
        <v>12</v>
      </c>
      <c r="H20" s="23"/>
      <c r="I20" s="23"/>
      <c r="J20" s="23"/>
      <c r="K20" s="23"/>
      <c r="L20" s="23"/>
      <c r="M20" s="23"/>
      <c r="N20" s="24"/>
      <c r="O20" s="24"/>
      <c r="P20" s="25">
        <f>IF(Q20=9,SUM(F20:N20)-SMALL(F20:N20,1)-SMALL(F20:N20,2),IF(Q20=8,SUM(F20:N20)-SMALL(F20:N20,1),SUM(F20:N20)))</f>
        <v>12</v>
      </c>
      <c r="Q20" s="26">
        <f t="shared" si="0"/>
        <v>1</v>
      </c>
      <c r="R20" s="144">
        <f t="shared" si="1"/>
        <v>12</v>
      </c>
      <c r="S20" s="27"/>
      <c r="T20" s="28">
        <v>2310</v>
      </c>
      <c r="U20" s="29" t="s">
        <v>112</v>
      </c>
      <c r="V20" s="30">
        <f t="shared" si="3"/>
        <v>0</v>
      </c>
      <c r="W20" s="31"/>
      <c r="X20" s="32">
        <f t="shared" si="2"/>
        <v>0</v>
      </c>
      <c r="Y20" s="19"/>
      <c r="Z20" s="6"/>
      <c r="AA20" s="6"/>
      <c r="AB20" s="6"/>
      <c r="AC20" s="6"/>
    </row>
    <row r="21" spans="1:29" ht="29.1" customHeight="1" thickBot="1" x14ac:dyDescent="0.45">
      <c r="A21" s="232">
        <v>140635</v>
      </c>
      <c r="B21" s="227" t="s">
        <v>114</v>
      </c>
      <c r="C21" s="170" t="s">
        <v>447</v>
      </c>
      <c r="D21" s="270" t="s">
        <v>322</v>
      </c>
      <c r="E21" s="170" t="s">
        <v>407</v>
      </c>
      <c r="F21" s="194">
        <v>5</v>
      </c>
      <c r="G21" s="159">
        <v>6</v>
      </c>
      <c r="H21" s="162"/>
      <c r="I21" s="162"/>
      <c r="J21" s="162"/>
      <c r="K21" s="23"/>
      <c r="L21" s="154"/>
      <c r="M21" s="154"/>
      <c r="N21" s="155"/>
      <c r="O21" s="24"/>
      <c r="P21" s="25">
        <f t="shared" ref="P21:P29" si="5">IF(Q21=6,SUM(F21:N21)-SMALL(F21:N21,1)-SMALL(F21:N21,2),IF(Q21=6,SUM(F21:N21)-SMALL(F21:N21,1),SUM(F21:N21)))</f>
        <v>11</v>
      </c>
      <c r="Q21" s="26">
        <f t="shared" si="0"/>
        <v>2</v>
      </c>
      <c r="R21" s="144">
        <f t="shared" si="1"/>
        <v>11</v>
      </c>
      <c r="S21" s="27"/>
      <c r="T21" s="28">
        <v>2521</v>
      </c>
      <c r="U21" s="29" t="s">
        <v>118</v>
      </c>
      <c r="V21" s="30">
        <f t="shared" si="3"/>
        <v>0</v>
      </c>
      <c r="W21" s="31"/>
      <c r="X21" s="32">
        <f t="shared" si="2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149">
        <v>140633</v>
      </c>
      <c r="B22" s="227" t="s">
        <v>114</v>
      </c>
      <c r="C22" s="172" t="s">
        <v>451</v>
      </c>
      <c r="D22" s="233" t="s">
        <v>322</v>
      </c>
      <c r="E22" s="172" t="s">
        <v>407</v>
      </c>
      <c r="F22" s="150">
        <v>5</v>
      </c>
      <c r="G22" s="159">
        <v>5</v>
      </c>
      <c r="H22" s="162"/>
      <c r="I22" s="162"/>
      <c r="J22" s="23"/>
      <c r="K22" s="23"/>
      <c r="L22" s="23"/>
      <c r="M22" s="23"/>
      <c r="N22" s="24"/>
      <c r="O22" s="24"/>
      <c r="P22" s="25">
        <f t="shared" si="5"/>
        <v>10</v>
      </c>
      <c r="Q22" s="26">
        <f t="shared" si="0"/>
        <v>2</v>
      </c>
      <c r="R22" s="144">
        <f t="shared" si="1"/>
        <v>10</v>
      </c>
      <c r="S22" s="27"/>
      <c r="T22" s="28">
        <v>2612</v>
      </c>
      <c r="U22" s="29" t="s">
        <v>127</v>
      </c>
      <c r="V22" s="30">
        <f t="shared" si="3"/>
        <v>120</v>
      </c>
      <c r="W22" s="31"/>
      <c r="X22" s="32">
        <f t="shared" si="2"/>
        <v>120</v>
      </c>
      <c r="Y22" s="19"/>
      <c r="Z22" s="6"/>
      <c r="AA22" s="6"/>
      <c r="AB22" s="6"/>
      <c r="AC22" s="6"/>
    </row>
    <row r="23" spans="1:29" ht="29.1" customHeight="1" thickBot="1" x14ac:dyDescent="0.4">
      <c r="A23" s="149">
        <v>96337</v>
      </c>
      <c r="B23" s="227" t="s">
        <v>114</v>
      </c>
      <c r="C23" s="172" t="s">
        <v>453</v>
      </c>
      <c r="D23" s="233" t="s">
        <v>316</v>
      </c>
      <c r="E23" s="172" t="s">
        <v>317</v>
      </c>
      <c r="F23" s="150">
        <v>5</v>
      </c>
      <c r="G23" s="159">
        <v>5</v>
      </c>
      <c r="H23" s="162"/>
      <c r="I23" s="162"/>
      <c r="J23" s="23"/>
      <c r="K23" s="23"/>
      <c r="L23" s="23"/>
      <c r="M23" s="23"/>
      <c r="N23" s="24"/>
      <c r="O23" s="24"/>
      <c r="P23" s="25">
        <f t="shared" si="5"/>
        <v>10</v>
      </c>
      <c r="Q23" s="26">
        <f t="shared" si="0"/>
        <v>2</v>
      </c>
      <c r="R23" s="144">
        <f t="shared" si="1"/>
        <v>10</v>
      </c>
      <c r="S23" s="27"/>
      <c r="T23" s="28">
        <v>2465</v>
      </c>
      <c r="U23" s="29" t="s">
        <v>493</v>
      </c>
      <c r="V23" s="30">
        <f t="shared" si="3"/>
        <v>0</v>
      </c>
      <c r="W23" s="31"/>
      <c r="X23" s="32">
        <f t="shared" si="2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49">
        <v>101209</v>
      </c>
      <c r="B24" s="227" t="s">
        <v>114</v>
      </c>
      <c r="C24" s="172" t="s">
        <v>454</v>
      </c>
      <c r="D24" s="233" t="s">
        <v>316</v>
      </c>
      <c r="E24" s="172" t="s">
        <v>317</v>
      </c>
      <c r="F24" s="150">
        <v>5</v>
      </c>
      <c r="G24" s="159">
        <v>5</v>
      </c>
      <c r="H24" s="162"/>
      <c r="I24" s="162"/>
      <c r="J24" s="23"/>
      <c r="K24" s="23"/>
      <c r="L24" s="23"/>
      <c r="M24" s="23"/>
      <c r="N24" s="24"/>
      <c r="O24" s="24"/>
      <c r="P24" s="25">
        <f t="shared" si="5"/>
        <v>10</v>
      </c>
      <c r="Q24" s="26">
        <f t="shared" si="0"/>
        <v>2</v>
      </c>
      <c r="R24" s="144">
        <f t="shared" si="1"/>
        <v>10</v>
      </c>
      <c r="S24" s="27"/>
      <c r="T24" s="28">
        <v>2455</v>
      </c>
      <c r="U24" s="29" t="s">
        <v>516</v>
      </c>
      <c r="V24" s="30">
        <f t="shared" ref="V24:V64" si="6">SUMIF($D$3:$D$76,T24,$Q$3:$Q$76)</f>
        <v>0</v>
      </c>
      <c r="W24" s="31"/>
      <c r="X24" s="32">
        <f t="shared" si="2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49">
        <v>122716</v>
      </c>
      <c r="B25" s="227" t="s">
        <v>114</v>
      </c>
      <c r="C25" s="172" t="s">
        <v>456</v>
      </c>
      <c r="D25" s="233" t="s">
        <v>327</v>
      </c>
      <c r="E25" s="172" t="s">
        <v>328</v>
      </c>
      <c r="F25" s="150">
        <v>5</v>
      </c>
      <c r="G25" s="159">
        <v>5</v>
      </c>
      <c r="H25" s="162"/>
      <c r="I25" s="162"/>
      <c r="J25" s="23"/>
      <c r="K25" s="23"/>
      <c r="L25" s="23"/>
      <c r="M25" s="23"/>
      <c r="N25" s="24"/>
      <c r="O25" s="24"/>
      <c r="P25" s="25">
        <f t="shared" si="5"/>
        <v>10</v>
      </c>
      <c r="Q25" s="26">
        <f t="shared" si="0"/>
        <v>2</v>
      </c>
      <c r="R25" s="144">
        <f t="shared" si="1"/>
        <v>10</v>
      </c>
      <c r="S25" s="27"/>
      <c r="T25" s="28">
        <v>1886</v>
      </c>
      <c r="U25" s="29" t="s">
        <v>129</v>
      </c>
      <c r="V25" s="30">
        <f t="shared" si="6"/>
        <v>0</v>
      </c>
      <c r="W25" s="31"/>
      <c r="X25" s="32">
        <f t="shared" si="2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49">
        <v>113981</v>
      </c>
      <c r="B26" s="227" t="s">
        <v>114</v>
      </c>
      <c r="C26" s="172" t="s">
        <v>446</v>
      </c>
      <c r="D26" s="233" t="s">
        <v>322</v>
      </c>
      <c r="E26" s="172" t="s">
        <v>407</v>
      </c>
      <c r="F26" s="150">
        <v>6</v>
      </c>
      <c r="G26" s="159"/>
      <c r="H26" s="162"/>
      <c r="I26" s="162"/>
      <c r="J26" s="162"/>
      <c r="K26" s="23"/>
      <c r="L26" s="23"/>
      <c r="M26" s="23"/>
      <c r="N26" s="24"/>
      <c r="O26" s="24"/>
      <c r="P26" s="25">
        <f t="shared" si="5"/>
        <v>6</v>
      </c>
      <c r="Q26" s="26">
        <f t="shared" si="0"/>
        <v>1</v>
      </c>
      <c r="R26" s="144">
        <f t="shared" si="1"/>
        <v>6</v>
      </c>
      <c r="S26" s="27"/>
      <c r="T26" s="28">
        <v>2526</v>
      </c>
      <c r="U26" s="29" t="s">
        <v>517</v>
      </c>
      <c r="V26" s="30">
        <f t="shared" si="6"/>
        <v>0</v>
      </c>
      <c r="W26" s="31"/>
      <c r="X26" s="32">
        <f t="shared" si="2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49">
        <v>140474</v>
      </c>
      <c r="B27" s="227" t="s">
        <v>114</v>
      </c>
      <c r="C27" s="172" t="s">
        <v>449</v>
      </c>
      <c r="D27" s="233" t="s">
        <v>350</v>
      </c>
      <c r="E27" s="172" t="s">
        <v>351</v>
      </c>
      <c r="F27" s="150">
        <v>5</v>
      </c>
      <c r="G27" s="159"/>
      <c r="H27" s="162"/>
      <c r="I27" s="162"/>
      <c r="J27" s="23"/>
      <c r="K27" s="23"/>
      <c r="L27" s="23"/>
      <c r="M27" s="23"/>
      <c r="N27" s="24"/>
      <c r="O27" s="24"/>
      <c r="P27" s="25">
        <f t="shared" si="5"/>
        <v>5</v>
      </c>
      <c r="Q27" s="26">
        <f t="shared" si="0"/>
        <v>1</v>
      </c>
      <c r="R27" s="144">
        <f t="shared" si="1"/>
        <v>5</v>
      </c>
      <c r="S27" s="27"/>
      <c r="T27" s="28"/>
      <c r="U27" s="29"/>
      <c r="V27" s="30">
        <f t="shared" si="6"/>
        <v>0</v>
      </c>
      <c r="W27" s="31"/>
      <c r="X27" s="32">
        <f t="shared" si="2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232">
        <v>137051</v>
      </c>
      <c r="B28" s="227" t="s">
        <v>114</v>
      </c>
      <c r="C28" s="170" t="s">
        <v>450</v>
      </c>
      <c r="D28" s="270" t="s">
        <v>397</v>
      </c>
      <c r="E28" s="170" t="s">
        <v>398</v>
      </c>
      <c r="F28" s="194">
        <v>5</v>
      </c>
      <c r="G28" s="159"/>
      <c r="H28" s="162"/>
      <c r="I28" s="162"/>
      <c r="J28" s="162"/>
      <c r="K28" s="23"/>
      <c r="L28" s="23"/>
      <c r="M28" s="23"/>
      <c r="N28" s="24"/>
      <c r="O28" s="24"/>
      <c r="P28" s="25">
        <f t="shared" si="5"/>
        <v>5</v>
      </c>
      <c r="Q28" s="26">
        <f t="shared" si="0"/>
        <v>1</v>
      </c>
      <c r="R28" s="144">
        <f t="shared" si="1"/>
        <v>5</v>
      </c>
      <c r="S28" s="27"/>
      <c r="T28" s="28"/>
      <c r="U28" s="29"/>
      <c r="V28" s="30">
        <f t="shared" si="6"/>
        <v>0</v>
      </c>
      <c r="W28" s="31"/>
      <c r="X28" s="32">
        <f t="shared" si="2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9">
        <v>120907</v>
      </c>
      <c r="B29" s="227" t="s">
        <v>114</v>
      </c>
      <c r="C29" s="172" t="s">
        <v>455</v>
      </c>
      <c r="D29" s="233" t="s">
        <v>313</v>
      </c>
      <c r="E29" s="172" t="s">
        <v>314</v>
      </c>
      <c r="F29" s="150">
        <v>5</v>
      </c>
      <c r="G29" s="159"/>
      <c r="H29" s="162"/>
      <c r="I29" s="162"/>
      <c r="J29" s="23"/>
      <c r="K29" s="23"/>
      <c r="L29" s="23"/>
      <c r="M29" s="23"/>
      <c r="N29" s="24"/>
      <c r="O29" s="24"/>
      <c r="P29" s="25">
        <f t="shared" si="5"/>
        <v>5</v>
      </c>
      <c r="Q29" s="26">
        <f t="shared" si="0"/>
        <v>1</v>
      </c>
      <c r="R29" s="144">
        <f t="shared" si="1"/>
        <v>5</v>
      </c>
      <c r="S29" s="27"/>
      <c r="T29" s="28"/>
      <c r="U29" s="29"/>
      <c r="V29" s="30">
        <f t="shared" si="6"/>
        <v>0</v>
      </c>
      <c r="W29" s="31"/>
      <c r="X29" s="32">
        <f t="shared" si="2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9"/>
      <c r="B30" s="149"/>
      <c r="C30" s="172"/>
      <c r="D30" s="233"/>
      <c r="E30" s="172"/>
      <c r="F30" s="150"/>
      <c r="G30" s="162"/>
      <c r="H30" s="23"/>
      <c r="I30" s="23"/>
      <c r="J30" s="23"/>
      <c r="K30" s="23"/>
      <c r="L30" s="23"/>
      <c r="M30" s="23"/>
      <c r="N30" s="24"/>
      <c r="O30" s="24"/>
      <c r="P30" s="25">
        <f t="shared" ref="P30:P35" si="7">IF(Q30=9,SUM(F30:N30)-SMALL(F30:N30,1)-SMALL(F30:N30,2),IF(Q30=8,SUM(F30:N30)-SMALL(F30:N30,1),SUM(F30:N30)))</f>
        <v>0</v>
      </c>
      <c r="Q30" s="26">
        <f t="shared" ref="Q30:Q35" si="8">COUNTA(F30:N30)</f>
        <v>0</v>
      </c>
      <c r="R30" s="144">
        <f t="shared" ref="R30:R35" si="9">SUM(F30:N30)</f>
        <v>0</v>
      </c>
      <c r="S30" s="27"/>
      <c r="T30" s="28"/>
      <c r="U30" s="29"/>
      <c r="V30" s="30">
        <f t="shared" si="6"/>
        <v>0</v>
      </c>
      <c r="W30" s="31"/>
      <c r="X30" s="32">
        <f t="shared" si="2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9"/>
      <c r="B31" s="149"/>
      <c r="C31" s="172"/>
      <c r="D31" s="233"/>
      <c r="E31" s="172"/>
      <c r="F31" s="150"/>
      <c r="G31" s="162"/>
      <c r="H31" s="23"/>
      <c r="I31" s="23"/>
      <c r="J31" s="23"/>
      <c r="K31" s="23"/>
      <c r="L31" s="23"/>
      <c r="M31" s="23"/>
      <c r="N31" s="24"/>
      <c r="O31" s="24"/>
      <c r="P31" s="25">
        <f t="shared" si="7"/>
        <v>0</v>
      </c>
      <c r="Q31" s="26">
        <f t="shared" si="8"/>
        <v>0</v>
      </c>
      <c r="R31" s="144">
        <f t="shared" si="9"/>
        <v>0</v>
      </c>
      <c r="S31" s="27"/>
      <c r="T31" s="28"/>
      <c r="U31" s="29"/>
      <c r="V31" s="30">
        <f t="shared" si="6"/>
        <v>0</v>
      </c>
      <c r="W31" s="31"/>
      <c r="X31" s="32">
        <f t="shared" si="2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9"/>
      <c r="B32" s="149"/>
      <c r="C32" s="172"/>
      <c r="D32" s="233"/>
      <c r="E32" s="172"/>
      <c r="F32" s="150"/>
      <c r="G32" s="23"/>
      <c r="H32" s="23"/>
      <c r="I32" s="23"/>
      <c r="J32" s="23"/>
      <c r="K32" s="23"/>
      <c r="L32" s="23"/>
      <c r="M32" s="23"/>
      <c r="N32" s="24"/>
      <c r="O32" s="24"/>
      <c r="P32" s="25">
        <f t="shared" si="7"/>
        <v>0</v>
      </c>
      <c r="Q32" s="26">
        <f t="shared" si="8"/>
        <v>0</v>
      </c>
      <c r="R32" s="144">
        <f t="shared" si="9"/>
        <v>0</v>
      </c>
      <c r="S32" s="27"/>
      <c r="T32" s="28"/>
      <c r="U32" s="29"/>
      <c r="V32" s="30">
        <f t="shared" si="6"/>
        <v>0</v>
      </c>
      <c r="W32" s="31"/>
      <c r="X32" s="32">
        <f t="shared" si="2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9"/>
      <c r="B33" s="149"/>
      <c r="C33" s="172"/>
      <c r="D33" s="233"/>
      <c r="E33" s="172"/>
      <c r="F33" s="150"/>
      <c r="G33" s="162"/>
      <c r="H33" s="23"/>
      <c r="I33" s="23"/>
      <c r="J33" s="23"/>
      <c r="K33" s="23"/>
      <c r="L33" s="23"/>
      <c r="M33" s="23"/>
      <c r="N33" s="24"/>
      <c r="O33" s="24"/>
      <c r="P33" s="25">
        <f t="shared" si="7"/>
        <v>0</v>
      </c>
      <c r="Q33" s="26">
        <f t="shared" si="8"/>
        <v>0</v>
      </c>
      <c r="R33" s="144">
        <f t="shared" si="9"/>
        <v>0</v>
      </c>
      <c r="S33" s="27"/>
      <c r="T33" s="28"/>
      <c r="U33" s="29"/>
      <c r="V33" s="30">
        <f t="shared" si="6"/>
        <v>0</v>
      </c>
      <c r="W33" s="31"/>
      <c r="X33" s="32">
        <f t="shared" si="2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9"/>
      <c r="B34" s="149"/>
      <c r="C34" s="172"/>
      <c r="D34" s="233"/>
      <c r="E34" s="172"/>
      <c r="F34" s="150"/>
      <c r="G34" s="23"/>
      <c r="H34" s="23"/>
      <c r="I34" s="23"/>
      <c r="J34" s="23"/>
      <c r="K34" s="23"/>
      <c r="L34" s="23"/>
      <c r="M34" s="23"/>
      <c r="N34" s="24"/>
      <c r="O34" s="24"/>
      <c r="P34" s="25">
        <f t="shared" si="7"/>
        <v>0</v>
      </c>
      <c r="Q34" s="26">
        <f t="shared" si="8"/>
        <v>0</v>
      </c>
      <c r="R34" s="144">
        <f t="shared" si="9"/>
        <v>0</v>
      </c>
      <c r="S34" s="27"/>
      <c r="T34" s="28"/>
      <c r="U34" s="29"/>
      <c r="V34" s="30">
        <f t="shared" si="6"/>
        <v>0</v>
      </c>
      <c r="W34" s="31"/>
      <c r="X34" s="32">
        <f t="shared" si="2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9"/>
      <c r="B35" s="149"/>
      <c r="C35" s="160"/>
      <c r="D35" s="247"/>
      <c r="E35" s="160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5">
        <f t="shared" si="7"/>
        <v>0</v>
      </c>
      <c r="Q35" s="26">
        <f t="shared" si="8"/>
        <v>0</v>
      </c>
      <c r="R35" s="144">
        <f t="shared" si="9"/>
        <v>0</v>
      </c>
      <c r="S35" s="27"/>
      <c r="T35" s="28"/>
      <c r="U35" s="29"/>
      <c r="V35" s="30">
        <f t="shared" si="6"/>
        <v>0</v>
      </c>
      <c r="W35" s="31"/>
      <c r="X35" s="32">
        <f t="shared" ref="X35:X64" si="10">SUMIF($D$3:$D$99,T35,$P$3:$P$99)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9"/>
      <c r="B36" s="149"/>
      <c r="C36" s="21"/>
      <c r="D36" s="272"/>
      <c r="E36" s="21"/>
      <c r="F36" s="23"/>
      <c r="G36" s="23"/>
      <c r="H36" s="23"/>
      <c r="I36" s="23"/>
      <c r="J36" s="23"/>
      <c r="K36" s="23"/>
      <c r="L36" s="23"/>
      <c r="M36" s="23"/>
      <c r="N36" s="24"/>
      <c r="O36" s="24"/>
      <c r="P36" s="25">
        <f t="shared" ref="P36:P39" si="11">IF(Q36=9,SUM(F36:N36)-SMALL(F36:N36,1)-SMALL(F36:N36,2),IF(Q36=8,SUM(F36:N36)-SMALL(F36:N36,1),SUM(F36:N36)))</f>
        <v>0</v>
      </c>
      <c r="Q36" s="26">
        <f t="shared" ref="Q36:Q39" si="12">COUNTA(F36:N36)</f>
        <v>0</v>
      </c>
      <c r="R36" s="144">
        <f t="shared" ref="R36:R39" si="13">SUM(F36:N36)</f>
        <v>0</v>
      </c>
      <c r="S36" s="27"/>
      <c r="T36" s="28"/>
      <c r="U36" s="29"/>
      <c r="V36" s="30">
        <f t="shared" si="6"/>
        <v>0</v>
      </c>
      <c r="W36" s="31"/>
      <c r="X36" s="32">
        <f t="shared" si="10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9"/>
      <c r="B37" s="149"/>
      <c r="C37" s="21"/>
      <c r="D37" s="272"/>
      <c r="E37" s="21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5">
        <f t="shared" si="11"/>
        <v>0</v>
      </c>
      <c r="Q37" s="26">
        <f t="shared" si="12"/>
        <v>0</v>
      </c>
      <c r="R37" s="144">
        <f t="shared" si="13"/>
        <v>0</v>
      </c>
      <c r="S37" s="27"/>
      <c r="T37" s="28"/>
      <c r="U37" s="29"/>
      <c r="V37" s="30">
        <f t="shared" si="6"/>
        <v>0</v>
      </c>
      <c r="W37" s="31"/>
      <c r="X37" s="32">
        <f t="shared" si="10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9"/>
      <c r="B38" s="149"/>
      <c r="C38" s="21"/>
      <c r="D38" s="272"/>
      <c r="E38" s="21"/>
      <c r="F38" s="23"/>
      <c r="G38" s="23"/>
      <c r="H38" s="23"/>
      <c r="I38" s="23"/>
      <c r="J38" s="23"/>
      <c r="K38" s="23"/>
      <c r="L38" s="23"/>
      <c r="M38" s="23"/>
      <c r="N38" s="24"/>
      <c r="O38" s="24"/>
      <c r="P38" s="25">
        <f t="shared" si="11"/>
        <v>0</v>
      </c>
      <c r="Q38" s="26">
        <f t="shared" si="12"/>
        <v>0</v>
      </c>
      <c r="R38" s="144">
        <f t="shared" si="13"/>
        <v>0</v>
      </c>
      <c r="S38" s="27"/>
      <c r="T38" s="28"/>
      <c r="U38" s="29"/>
      <c r="V38" s="30">
        <f t="shared" si="6"/>
        <v>0</v>
      </c>
      <c r="W38" s="31"/>
      <c r="X38" s="32">
        <f t="shared" si="10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9"/>
      <c r="B39" s="149"/>
      <c r="C39" s="21"/>
      <c r="D39" s="272"/>
      <c r="E39" s="21"/>
      <c r="F39" s="23"/>
      <c r="G39" s="23"/>
      <c r="H39" s="23"/>
      <c r="I39" s="23"/>
      <c r="J39" s="23"/>
      <c r="K39" s="23"/>
      <c r="L39" s="23"/>
      <c r="M39" s="23"/>
      <c r="N39" s="24"/>
      <c r="O39" s="24"/>
      <c r="P39" s="25">
        <f t="shared" si="11"/>
        <v>0</v>
      </c>
      <c r="Q39" s="26">
        <f t="shared" si="12"/>
        <v>0</v>
      </c>
      <c r="R39" s="144">
        <f t="shared" si="13"/>
        <v>0</v>
      </c>
      <c r="S39" s="27"/>
      <c r="T39" s="28"/>
      <c r="U39" s="29"/>
      <c r="V39" s="30">
        <f t="shared" si="6"/>
        <v>0</v>
      </c>
      <c r="W39" s="31"/>
      <c r="X39" s="32">
        <f t="shared" si="10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42"/>
      <c r="B40" s="42">
        <f>COUNTIF(B3:B39,"SI")</f>
        <v>27</v>
      </c>
      <c r="C40" s="80">
        <f>COUNTA(C3:C39)</f>
        <v>27</v>
      </c>
      <c r="D40" s="273"/>
      <c r="E40" s="81"/>
      <c r="F40" s="189">
        <f t="shared" ref="F40:K40" si="14">COUNTA(F3:F39)</f>
        <v>24</v>
      </c>
      <c r="G40" s="189">
        <f t="shared" si="14"/>
        <v>19</v>
      </c>
      <c r="H40" s="189">
        <f t="shared" si="14"/>
        <v>0</v>
      </c>
      <c r="I40" s="189">
        <f t="shared" si="14"/>
        <v>0</v>
      </c>
      <c r="J40" s="189">
        <f t="shared" si="14"/>
        <v>0</v>
      </c>
      <c r="K40" s="189">
        <f t="shared" si="14"/>
        <v>0</v>
      </c>
      <c r="L40" s="81"/>
      <c r="M40" s="42"/>
      <c r="N40" s="63"/>
      <c r="O40" s="24"/>
      <c r="P40" s="64">
        <f>SUM(P3:P39)</f>
        <v>1126</v>
      </c>
      <c r="Q40" s="46"/>
      <c r="R40" s="65">
        <f>SUM(R3:R39)</f>
        <v>1126</v>
      </c>
      <c r="S40" s="27"/>
      <c r="T40" s="28"/>
      <c r="U40" s="29"/>
      <c r="V40" s="30">
        <f>SUMIF($D$3:$D$76,T40,$Q$3:$Q$76)</f>
        <v>0</v>
      </c>
      <c r="W40" s="31"/>
      <c r="X40" s="32">
        <f t="shared" si="10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6"/>
      <c r="B41" s="6"/>
      <c r="C41" s="6"/>
      <c r="D41" s="274"/>
      <c r="E41" s="6"/>
      <c r="F41" s="195"/>
      <c r="G41" s="6"/>
      <c r="H41" s="6"/>
      <c r="I41" s="6"/>
      <c r="J41" s="6"/>
      <c r="K41" s="6"/>
      <c r="L41" s="6"/>
      <c r="M41" s="6"/>
      <c r="N41" s="6"/>
      <c r="O41" s="24"/>
      <c r="P41" s="69"/>
      <c r="Q41" s="6"/>
      <c r="R41" s="69"/>
      <c r="S41" s="27"/>
      <c r="T41" s="28"/>
      <c r="U41" s="29"/>
      <c r="V41" s="30">
        <f t="shared" si="6"/>
        <v>0</v>
      </c>
      <c r="W41" s="31"/>
      <c r="X41" s="32">
        <f t="shared" si="10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6"/>
      <c r="B42" s="6"/>
      <c r="C42" s="6"/>
      <c r="D42" s="274"/>
      <c r="E42" s="6"/>
      <c r="F42" s="19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7"/>
      <c r="T42" s="28"/>
      <c r="U42" s="29"/>
      <c r="V42" s="30">
        <f t="shared" si="6"/>
        <v>0</v>
      </c>
      <c r="W42" s="31"/>
      <c r="X42" s="32">
        <f t="shared" si="10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6"/>
      <c r="B43" s="6"/>
      <c r="C43" s="6"/>
      <c r="D43" s="274"/>
      <c r="E43" s="6"/>
      <c r="F43" s="19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84"/>
      <c r="T43" s="28"/>
      <c r="U43" s="29"/>
      <c r="V43" s="30">
        <f t="shared" si="6"/>
        <v>0</v>
      </c>
      <c r="W43" s="31"/>
      <c r="X43" s="32">
        <f t="shared" si="10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6"/>
      <c r="B44" s="6"/>
      <c r="C44" s="6"/>
      <c r="D44" s="274"/>
      <c r="E44" s="6"/>
      <c r="F44" s="19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4"/>
      <c r="T44" s="28"/>
      <c r="U44" s="142"/>
      <c r="V44" s="30">
        <f t="shared" si="6"/>
        <v>0</v>
      </c>
      <c r="W44" s="31"/>
      <c r="X44" s="32">
        <f t="shared" si="10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6"/>
      <c r="B45" s="6"/>
      <c r="C45" s="6"/>
      <c r="D45" s="274"/>
      <c r="E45" s="6"/>
      <c r="F45" s="19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4"/>
      <c r="T45" s="28"/>
      <c r="U45" s="29"/>
      <c r="V45" s="30">
        <f t="shared" si="6"/>
        <v>0</v>
      </c>
      <c r="W45" s="31"/>
      <c r="X45" s="32">
        <f t="shared" si="10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6"/>
      <c r="B46" s="6"/>
      <c r="C46" s="6"/>
      <c r="D46" s="274"/>
      <c r="E46" s="6"/>
      <c r="F46" s="19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40"/>
      <c r="T46" s="28"/>
      <c r="U46" s="29"/>
      <c r="V46" s="30">
        <f t="shared" si="6"/>
        <v>0</v>
      </c>
      <c r="W46" s="31"/>
      <c r="X46" s="32">
        <f t="shared" si="10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6"/>
      <c r="B47" s="6"/>
      <c r="C47" s="6"/>
      <c r="D47" s="274"/>
      <c r="E47" s="6"/>
      <c r="F47" s="19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40"/>
      <c r="T47" s="28"/>
      <c r="U47" s="29"/>
      <c r="V47" s="30">
        <f t="shared" si="6"/>
        <v>0</v>
      </c>
      <c r="W47" s="31"/>
      <c r="X47" s="32">
        <f t="shared" si="10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6"/>
      <c r="B48" s="6"/>
      <c r="C48" s="6"/>
      <c r="D48" s="274"/>
      <c r="E48" s="6"/>
      <c r="F48" s="19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9"/>
      <c r="V48" s="30">
        <f t="shared" si="6"/>
        <v>0</v>
      </c>
      <c r="W48" s="31"/>
      <c r="X48" s="32">
        <f t="shared" si="10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6"/>
      <c r="B49" s="6"/>
      <c r="C49" s="6"/>
      <c r="D49" s="274"/>
      <c r="E49" s="6"/>
      <c r="F49" s="19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40"/>
      <c r="T49" s="28"/>
      <c r="U49" s="29"/>
      <c r="V49" s="30">
        <f t="shared" si="6"/>
        <v>0</v>
      </c>
      <c r="W49" s="31"/>
      <c r="X49" s="32">
        <f t="shared" si="10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6"/>
      <c r="B50" s="6"/>
      <c r="C50" s="6"/>
      <c r="D50" s="274"/>
      <c r="E50" s="6"/>
      <c r="F50" s="19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40"/>
      <c r="T50" s="28"/>
      <c r="U50" s="29"/>
      <c r="V50" s="30">
        <f t="shared" si="6"/>
        <v>0</v>
      </c>
      <c r="W50" s="31"/>
      <c r="X50" s="32">
        <f t="shared" si="10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6"/>
      <c r="B51" s="6"/>
      <c r="C51" s="6"/>
      <c r="D51" s="274"/>
      <c r="E51" s="6"/>
      <c r="F51" s="19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40"/>
      <c r="T51" s="28"/>
      <c r="U51" s="29"/>
      <c r="V51" s="30">
        <f t="shared" si="6"/>
        <v>0</v>
      </c>
      <c r="W51" s="31"/>
      <c r="X51" s="32">
        <f t="shared" si="10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"/>
      <c r="B52" s="6"/>
      <c r="C52" s="6"/>
      <c r="D52" s="274"/>
      <c r="E52" s="6"/>
      <c r="F52" s="19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40"/>
      <c r="T52" s="28"/>
      <c r="U52" s="29"/>
      <c r="V52" s="30">
        <f t="shared" si="6"/>
        <v>0</v>
      </c>
      <c r="W52" s="31"/>
      <c r="X52" s="32">
        <f t="shared" si="10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274"/>
      <c r="E53" s="6"/>
      <c r="F53" s="19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6"/>
        <v>0</v>
      </c>
      <c r="W53" s="31"/>
      <c r="X53" s="32">
        <f t="shared" si="10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274"/>
      <c r="E54" s="6"/>
      <c r="F54" s="19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6"/>
        <v>0</v>
      </c>
      <c r="W54" s="31"/>
      <c r="X54" s="32">
        <f t="shared" si="10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274"/>
      <c r="E55" s="6"/>
      <c r="F55" s="19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6"/>
        <v>0</v>
      </c>
      <c r="W55" s="31"/>
      <c r="X55" s="32">
        <f t="shared" si="10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274"/>
      <c r="E56" s="6"/>
      <c r="F56" s="19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6"/>
        <v>0</v>
      </c>
      <c r="W56" s="31"/>
      <c r="X56" s="32">
        <f t="shared" si="10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274"/>
      <c r="E57" s="6"/>
      <c r="F57" s="19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6"/>
        <v>0</v>
      </c>
      <c r="W57" s="31"/>
      <c r="X57" s="32">
        <f t="shared" si="10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274"/>
      <c r="E58" s="6"/>
      <c r="F58" s="19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6"/>
        <v>0</v>
      </c>
      <c r="W58" s="31"/>
      <c r="X58" s="32">
        <f t="shared" si="10"/>
        <v>0</v>
      </c>
      <c r="Y58" s="6"/>
      <c r="Z58" s="6"/>
      <c r="AA58" s="6"/>
      <c r="AB58" s="6"/>
      <c r="AC58" s="6"/>
    </row>
    <row r="59" spans="1:29" ht="27.2" customHeight="1" thickBot="1" x14ac:dyDescent="0.4">
      <c r="A59" s="6"/>
      <c r="B59" s="6"/>
      <c r="C59" s="6"/>
      <c r="D59" s="274"/>
      <c r="E59" s="6"/>
      <c r="F59" s="19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2"/>
      <c r="V59" s="30">
        <f t="shared" si="6"/>
        <v>0</v>
      </c>
      <c r="W59" s="31"/>
      <c r="X59" s="32">
        <f t="shared" si="10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274"/>
      <c r="E60" s="6"/>
      <c r="F60" s="19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6"/>
        <v>0</v>
      </c>
      <c r="W60" s="31"/>
      <c r="X60" s="32">
        <f t="shared" si="10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274"/>
      <c r="E61" s="6"/>
      <c r="F61" s="19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6"/>
        <v>0</v>
      </c>
      <c r="W61" s="31"/>
      <c r="X61" s="32">
        <f t="shared" si="10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274"/>
      <c r="E62" s="6"/>
      <c r="F62" s="19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2"/>
      <c r="V62" s="30">
        <f t="shared" si="6"/>
        <v>0</v>
      </c>
      <c r="W62" s="31"/>
      <c r="X62" s="32">
        <f t="shared" si="10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274"/>
      <c r="E63" s="6"/>
      <c r="F63" s="19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6"/>
        <v>0</v>
      </c>
      <c r="W63" s="31"/>
      <c r="X63" s="32">
        <f t="shared" si="10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274"/>
      <c r="E64" s="6"/>
      <c r="F64" s="19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9"/>
      <c r="V64" s="30">
        <f t="shared" si="6"/>
        <v>0</v>
      </c>
      <c r="W64" s="31"/>
      <c r="X64" s="32">
        <f t="shared" si="10"/>
        <v>0</v>
      </c>
      <c r="Y64" s="6"/>
      <c r="Z64" s="6"/>
      <c r="AA64" s="6"/>
      <c r="AB64" s="6"/>
      <c r="AC64" s="6"/>
    </row>
    <row r="65" spans="1:29" ht="25.5" x14ac:dyDescent="0.35">
      <c r="A65" s="178"/>
      <c r="B65" s="6"/>
      <c r="C65" s="48"/>
      <c r="D65" s="240"/>
      <c r="E65" s="49"/>
      <c r="F65" s="196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6"/>
      <c r="T65" s="6"/>
      <c r="U65" s="6"/>
      <c r="V65" s="39">
        <f>SUM(V3:V64)</f>
        <v>1126</v>
      </c>
      <c r="W65" s="6"/>
      <c r="X65" s="41">
        <f>SUM(X3:X64)</f>
        <v>1126</v>
      </c>
      <c r="Y65" s="6"/>
      <c r="Z65" s="6"/>
      <c r="AA65" s="6"/>
      <c r="AB65" s="6"/>
      <c r="AC65" s="6"/>
    </row>
    <row r="66" spans="1:29" ht="15.6" customHeight="1" x14ac:dyDescent="0.2">
      <c r="A66" s="182"/>
      <c r="B66" s="6"/>
      <c r="C66" s="51"/>
      <c r="D66" s="241"/>
      <c r="E66" s="52"/>
      <c r="F66" s="197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82"/>
      <c r="B67" s="6"/>
      <c r="C67" s="51"/>
      <c r="D67" s="241"/>
      <c r="E67" s="52"/>
      <c r="F67" s="197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82"/>
      <c r="B68" s="6"/>
      <c r="C68" s="51"/>
      <c r="D68" s="241"/>
      <c r="E68" s="52"/>
      <c r="F68" s="197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82"/>
      <c r="B69" s="6"/>
      <c r="C69" s="51"/>
      <c r="D69" s="241"/>
      <c r="E69" s="52"/>
      <c r="F69" s="197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82"/>
      <c r="B70" s="6"/>
      <c r="C70" s="51"/>
      <c r="D70" s="241"/>
      <c r="E70" s="52"/>
      <c r="F70" s="197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82"/>
      <c r="B71" s="6"/>
      <c r="C71" s="51"/>
      <c r="D71" s="241"/>
      <c r="E71" s="52"/>
      <c r="F71" s="197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82"/>
      <c r="B72" s="6"/>
      <c r="C72" s="51"/>
      <c r="D72" s="241"/>
      <c r="E72" s="52"/>
      <c r="F72" s="197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82"/>
      <c r="B73" s="6"/>
      <c r="C73" s="51"/>
      <c r="D73" s="241"/>
      <c r="E73" s="52"/>
      <c r="F73" s="197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82"/>
      <c r="B74" s="6"/>
      <c r="C74" s="51"/>
      <c r="D74" s="241"/>
      <c r="E74" s="52"/>
      <c r="F74" s="197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82"/>
      <c r="B75" s="6"/>
      <c r="C75" s="51"/>
      <c r="D75" s="241"/>
      <c r="E75" s="52"/>
      <c r="F75" s="197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82"/>
      <c r="B76" s="6"/>
      <c r="C76" s="51"/>
      <c r="D76" s="241"/>
      <c r="E76" s="52"/>
      <c r="F76" s="197"/>
      <c r="G76" s="52"/>
      <c r="H76" s="52"/>
      <c r="I76" s="52"/>
      <c r="J76" s="52"/>
      <c r="K76" s="52"/>
      <c r="L76" s="52"/>
      <c r="M76" s="52"/>
      <c r="N76" s="52"/>
      <c r="O76" s="52"/>
      <c r="P76" s="5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.6" customHeight="1" x14ac:dyDescent="0.2">
      <c r="A77" s="182"/>
      <c r="B77" s="6"/>
      <c r="C77" s="51"/>
      <c r="D77" s="241"/>
      <c r="E77" s="52"/>
      <c r="F77" s="197"/>
      <c r="G77" s="52"/>
      <c r="H77" s="52"/>
      <c r="I77" s="52"/>
      <c r="J77" s="52"/>
      <c r="K77" s="52"/>
      <c r="L77" s="52"/>
      <c r="M77" s="52"/>
      <c r="N77" s="52"/>
      <c r="O77" s="52"/>
      <c r="P77" s="5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.6" customHeight="1" x14ac:dyDescent="0.2">
      <c r="A78" s="182"/>
      <c r="B78" s="6"/>
      <c r="C78" s="51"/>
      <c r="D78" s="241"/>
      <c r="E78" s="52"/>
      <c r="F78" s="197"/>
      <c r="G78" s="52"/>
      <c r="H78" s="52"/>
      <c r="I78" s="52"/>
      <c r="J78" s="52"/>
      <c r="K78" s="52"/>
      <c r="L78" s="52"/>
      <c r="M78" s="52"/>
      <c r="N78" s="52"/>
      <c r="O78" s="52"/>
      <c r="P78" s="5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.6" customHeight="1" x14ac:dyDescent="0.2">
      <c r="A79" s="182"/>
      <c r="B79" s="6"/>
      <c r="C79" s="51"/>
      <c r="D79" s="241"/>
      <c r="E79" s="52"/>
      <c r="F79" s="197"/>
      <c r="G79" s="52"/>
      <c r="H79" s="52"/>
      <c r="I79" s="52"/>
      <c r="J79" s="52"/>
      <c r="K79" s="52"/>
      <c r="L79" s="52"/>
      <c r="M79" s="52"/>
      <c r="N79" s="52"/>
      <c r="O79" s="52"/>
      <c r="P79" s="53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.6" customHeight="1" x14ac:dyDescent="0.2">
      <c r="A80" s="182"/>
      <c r="B80" s="6"/>
      <c r="C80" s="51"/>
      <c r="D80" s="241"/>
      <c r="E80" s="52"/>
      <c r="F80" s="197"/>
      <c r="G80" s="52"/>
      <c r="H80" s="52"/>
      <c r="I80" s="52"/>
      <c r="J80" s="52"/>
      <c r="K80" s="52"/>
      <c r="L80" s="52"/>
      <c r="M80" s="52"/>
      <c r="N80" s="52"/>
      <c r="O80" s="52"/>
      <c r="P80" s="5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.6" customHeight="1" x14ac:dyDescent="0.2">
      <c r="A81" s="179"/>
      <c r="B81" s="6"/>
      <c r="C81" s="54"/>
      <c r="D81" s="242"/>
      <c r="E81" s="55"/>
      <c r="F81" s="198"/>
      <c r="G81" s="55"/>
      <c r="H81" s="55"/>
      <c r="I81" s="55"/>
      <c r="J81" s="55"/>
      <c r="K81" s="55"/>
      <c r="L81" s="55"/>
      <c r="M81" s="55"/>
      <c r="N81" s="55"/>
      <c r="O81" s="55"/>
      <c r="P81" s="5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5.6" customHeight="1" x14ac:dyDescent="0.2"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5.6" customHeight="1" x14ac:dyDescent="0.2"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8.600000000000001" customHeight="1" x14ac:dyDescent="0.2">
      <c r="T84" s="6"/>
      <c r="U84" s="6"/>
      <c r="V84" s="6"/>
      <c r="W84" s="6"/>
      <c r="X84" s="6"/>
    </row>
    <row r="85" spans="1:29" ht="18.600000000000001" customHeight="1" x14ac:dyDescent="0.2">
      <c r="T85" s="6"/>
      <c r="U85" s="6"/>
    </row>
    <row r="86" spans="1:29" ht="18.600000000000001" customHeight="1" x14ac:dyDescent="0.2">
      <c r="T86" s="6"/>
      <c r="U86" s="6"/>
    </row>
    <row r="87" spans="1:29" ht="18.600000000000001" customHeight="1" x14ac:dyDescent="0.2">
      <c r="T87" s="6"/>
      <c r="U87" s="6"/>
    </row>
    <row r="88" spans="1:29" ht="18.600000000000001" customHeight="1" x14ac:dyDescent="0.2">
      <c r="T88" s="6"/>
      <c r="U88" s="6"/>
    </row>
    <row r="89" spans="1:29" ht="18.600000000000001" customHeight="1" x14ac:dyDescent="0.2">
      <c r="T89" s="6"/>
      <c r="U89" s="6"/>
    </row>
    <row r="90" spans="1:29" ht="18.600000000000001" customHeight="1" x14ac:dyDescent="0.2">
      <c r="T90" s="6"/>
      <c r="U90" s="6"/>
    </row>
    <row r="91" spans="1:29" ht="18.600000000000001" customHeight="1" x14ac:dyDescent="0.2">
      <c r="T91" s="6"/>
      <c r="U91" s="6"/>
    </row>
    <row r="92" spans="1:29" ht="18.600000000000001" customHeight="1" x14ac:dyDescent="0.2">
      <c r="T92" s="6"/>
      <c r="U92" s="6"/>
    </row>
    <row r="93" spans="1:29" ht="18.600000000000001" customHeight="1" x14ac:dyDescent="0.2">
      <c r="T93" s="6"/>
      <c r="U93" s="6"/>
    </row>
  </sheetData>
  <sortState xmlns:xlrd2="http://schemas.microsoft.com/office/spreadsheetml/2017/richdata2" ref="A3:R29">
    <sortCondition descending="1" ref="P3:P29"/>
  </sortState>
  <mergeCells count="1">
    <mergeCell ref="B1:G1"/>
  </mergeCells>
  <conditionalFormatting sqref="A3:B39">
    <cfRule type="containsText" dxfId="3" priority="3" stopIfTrue="1" operator="containsText" text="SI">
      <formula>NOT(ISERROR(SEARCH("SI",A3)))</formula>
    </cfRule>
    <cfRule type="containsText" dxfId="2" priority="4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Roman,Regular"&amp;12&amp;K000000YB F</oddHeader>
    <oddFooter>&amp;L&amp;"Helvetica,Regular"&amp;12&amp;K000000&amp;P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6.85546875" style="1" customWidth="1"/>
    <col min="4" max="4" width="13.7109375" style="243" customWidth="1"/>
    <col min="5" max="5" width="79.42578125" style="1" customWidth="1"/>
    <col min="6" max="7" width="23.42578125" style="1" customWidth="1"/>
    <col min="8" max="11" width="22.42578125" style="1" customWidth="1"/>
    <col min="12" max="14" width="23" style="1" customWidth="1"/>
    <col min="15" max="15" width="28.42578125" style="1" customWidth="1"/>
    <col min="16" max="16" width="24.285156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84</v>
      </c>
      <c r="C1" s="278"/>
      <c r="D1" s="278"/>
      <c r="E1" s="278"/>
      <c r="F1" s="278"/>
      <c r="G1" s="279"/>
      <c r="H1" s="83"/>
      <c r="I1" s="146"/>
      <c r="J1" s="146"/>
      <c r="K1" s="146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362</v>
      </c>
      <c r="G2" s="9" t="s">
        <v>476</v>
      </c>
      <c r="H2" s="9" t="s">
        <v>133</v>
      </c>
      <c r="I2" s="9" t="s">
        <v>134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">
      <c r="A3" s="151">
        <v>112903</v>
      </c>
      <c r="B3" s="149" t="s">
        <v>114</v>
      </c>
      <c r="C3" s="170" t="s">
        <v>458</v>
      </c>
      <c r="D3" s="271" t="s">
        <v>350</v>
      </c>
      <c r="E3" s="170" t="s">
        <v>351</v>
      </c>
      <c r="F3" s="23">
        <v>60</v>
      </c>
      <c r="G3" s="159">
        <f>VLOOKUP(A3,'[2]generale Varedo'!$A$64:$H$75,7,FALSE)</f>
        <v>100</v>
      </c>
      <c r="H3" s="23"/>
      <c r="I3" s="23"/>
      <c r="J3" s="23"/>
      <c r="K3" s="23"/>
      <c r="L3" s="23"/>
      <c r="M3" s="23"/>
      <c r="N3" s="24"/>
      <c r="O3" s="24"/>
      <c r="P3" s="256">
        <f>IF(Q3=5,SUM(F3:N3)-SMALL(F3:N3,1)-SMALL(F3:N3,2),IF(Q3=6,SUM(F3:N3)-SMALL(F3:N3,1),SUM(F3:N3)))+O3</f>
        <v>160</v>
      </c>
      <c r="Q3" s="26">
        <f t="shared" ref="Q3:Q14" si="0">COUNTA(F3:N3)</f>
        <v>2</v>
      </c>
      <c r="R3" s="144">
        <f t="shared" ref="R3:R14" si="1">SUM(F3:N3)+O3</f>
        <v>160</v>
      </c>
      <c r="S3" s="27"/>
      <c r="T3" s="28">
        <v>10</v>
      </c>
      <c r="U3" s="29" t="s">
        <v>16</v>
      </c>
      <c r="V3" s="30">
        <f>SUMIF($D$3:$D$76,T3,$R$3:$R$76)</f>
        <v>160</v>
      </c>
      <c r="W3" s="31"/>
      <c r="X3" s="32">
        <f>SUMIF($D$3:$D$101,T3,$P$3:$P$101)</f>
        <v>160</v>
      </c>
      <c r="Y3" s="19"/>
      <c r="Z3" s="33"/>
      <c r="AA3" s="33"/>
      <c r="AB3" s="33"/>
      <c r="AC3" s="33"/>
    </row>
    <row r="4" spans="1:29" ht="29.1" customHeight="1" thickBot="1" x14ac:dyDescent="0.45">
      <c r="A4" s="180">
        <v>112902</v>
      </c>
      <c r="B4" s="149" t="s">
        <v>114</v>
      </c>
      <c r="C4" s="170" t="s">
        <v>459</v>
      </c>
      <c r="D4" s="271" t="s">
        <v>322</v>
      </c>
      <c r="E4" s="170" t="s">
        <v>323</v>
      </c>
      <c r="F4" s="23">
        <v>50</v>
      </c>
      <c r="G4" s="159">
        <f>VLOOKUP(A4,'[2]generale Varedo'!$A$64:$H$75,7,FALSE)</f>
        <v>90</v>
      </c>
      <c r="H4" s="23"/>
      <c r="I4" s="162"/>
      <c r="J4" s="162"/>
      <c r="K4" s="23"/>
      <c r="L4" s="154"/>
      <c r="M4" s="154"/>
      <c r="N4" s="155"/>
      <c r="O4" s="24"/>
      <c r="P4" s="25">
        <f t="shared" ref="P4:P14" si="2">IF(Q4=6,SUM(F4:N4)-SMALL(F4:N4,1)-SMALL(F4:N4,2),IF(Q4=6,SUM(F4:N4)-SMALL(F4:N4,1),SUM(F4:N4)))</f>
        <v>140</v>
      </c>
      <c r="Q4" s="26">
        <f t="shared" si="0"/>
        <v>2</v>
      </c>
      <c r="R4" s="144">
        <f t="shared" si="1"/>
        <v>140</v>
      </c>
      <c r="S4" s="27"/>
      <c r="T4" s="28">
        <v>1172</v>
      </c>
      <c r="U4" s="29" t="s">
        <v>116</v>
      </c>
      <c r="V4" s="30">
        <f t="shared" ref="V4:V22" si="3">SUMIF($D$3:$D$76,T4,$R$3:$R$76)</f>
        <v>0</v>
      </c>
      <c r="W4" s="31"/>
      <c r="X4" s="32">
        <f t="shared" ref="X4:X64" si="4">SUMIF($D$3:$D$101,T4,$P$3:$P$101)</f>
        <v>0</v>
      </c>
      <c r="Y4" s="19"/>
      <c r="Z4" s="33"/>
      <c r="AA4" s="33"/>
      <c r="AB4" s="33"/>
      <c r="AC4" s="33"/>
    </row>
    <row r="5" spans="1:29" ht="29.1" customHeight="1" thickBot="1" x14ac:dyDescent="0.45">
      <c r="A5" s="201">
        <v>106898</v>
      </c>
      <c r="B5" s="149" t="s">
        <v>114</v>
      </c>
      <c r="C5" s="172" t="s">
        <v>460</v>
      </c>
      <c r="D5" s="233" t="s">
        <v>342</v>
      </c>
      <c r="E5" s="172" t="s">
        <v>343</v>
      </c>
      <c r="F5" s="23">
        <v>40</v>
      </c>
      <c r="G5" s="159">
        <f>VLOOKUP(A5,'[2]generale Varedo'!$A$64:$H$75,7,FALSE)</f>
        <v>80</v>
      </c>
      <c r="H5" s="23"/>
      <c r="I5" s="162"/>
      <c r="J5" s="154"/>
      <c r="K5" s="23"/>
      <c r="L5" s="154"/>
      <c r="M5" s="154"/>
      <c r="N5" s="155"/>
      <c r="O5" s="24"/>
      <c r="P5" s="25">
        <f t="shared" si="2"/>
        <v>120</v>
      </c>
      <c r="Q5" s="26">
        <f t="shared" si="0"/>
        <v>2</v>
      </c>
      <c r="R5" s="144">
        <f t="shared" si="1"/>
        <v>120</v>
      </c>
      <c r="S5" s="27"/>
      <c r="T5" s="28">
        <v>1174</v>
      </c>
      <c r="U5" s="29" t="s">
        <v>110</v>
      </c>
      <c r="V5" s="30">
        <f t="shared" si="3"/>
        <v>0</v>
      </c>
      <c r="W5" s="31"/>
      <c r="X5" s="32">
        <f t="shared" si="4"/>
        <v>0</v>
      </c>
      <c r="Y5" s="19"/>
      <c r="Z5" s="33"/>
      <c r="AA5" s="33"/>
      <c r="AB5" s="33"/>
      <c r="AC5" s="33"/>
    </row>
    <row r="6" spans="1:29" ht="29.1" customHeight="1" thickBot="1" x14ac:dyDescent="0.45">
      <c r="A6" s="149">
        <v>140349</v>
      </c>
      <c r="B6" s="149" t="s">
        <v>114</v>
      </c>
      <c r="C6" s="170" t="s">
        <v>462</v>
      </c>
      <c r="D6" s="271" t="s">
        <v>342</v>
      </c>
      <c r="E6" s="170" t="s">
        <v>343</v>
      </c>
      <c r="F6" s="23">
        <v>15</v>
      </c>
      <c r="G6" s="159">
        <f>VLOOKUP(A6,'[2]generale Varedo'!$A$64:$H$75,7,FALSE)</f>
        <v>50</v>
      </c>
      <c r="H6" s="23"/>
      <c r="I6" s="162"/>
      <c r="J6" s="154"/>
      <c r="K6" s="23"/>
      <c r="L6" s="154"/>
      <c r="M6" s="154"/>
      <c r="N6" s="155"/>
      <c r="O6" s="24"/>
      <c r="P6" s="25">
        <f t="shared" si="2"/>
        <v>65</v>
      </c>
      <c r="Q6" s="26">
        <f t="shared" si="0"/>
        <v>2</v>
      </c>
      <c r="R6" s="144">
        <f t="shared" si="1"/>
        <v>65</v>
      </c>
      <c r="S6" s="27"/>
      <c r="T6" s="28">
        <v>1180</v>
      </c>
      <c r="U6" s="29" t="s">
        <v>120</v>
      </c>
      <c r="V6" s="30">
        <f t="shared" si="3"/>
        <v>140</v>
      </c>
      <c r="W6" s="31"/>
      <c r="X6" s="32">
        <f t="shared" si="4"/>
        <v>140</v>
      </c>
      <c r="Y6" s="19"/>
      <c r="Z6" s="33"/>
      <c r="AA6" s="33"/>
      <c r="AB6" s="33"/>
      <c r="AC6" s="33"/>
    </row>
    <row r="7" spans="1:29" ht="29.1" customHeight="1" thickBot="1" x14ac:dyDescent="0.4">
      <c r="A7" s="149">
        <v>109007</v>
      </c>
      <c r="B7" s="149" t="s">
        <v>114</v>
      </c>
      <c r="C7" s="170" t="s">
        <v>461</v>
      </c>
      <c r="D7" s="271" t="s">
        <v>330</v>
      </c>
      <c r="E7" s="170" t="s">
        <v>113</v>
      </c>
      <c r="F7" s="23">
        <v>20</v>
      </c>
      <c r="G7" s="159">
        <f>VLOOKUP(A7,'[2]generale Varedo'!$A$64:$H$75,7,FALSE)</f>
        <v>40</v>
      </c>
      <c r="H7" s="23"/>
      <c r="I7" s="23"/>
      <c r="J7" s="23"/>
      <c r="K7" s="23"/>
      <c r="L7" s="23"/>
      <c r="M7" s="23"/>
      <c r="N7" s="24"/>
      <c r="O7" s="24"/>
      <c r="P7" s="25">
        <f t="shared" si="2"/>
        <v>60</v>
      </c>
      <c r="Q7" s="26">
        <f t="shared" si="0"/>
        <v>2</v>
      </c>
      <c r="R7" s="144">
        <f t="shared" si="1"/>
        <v>60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4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49">
        <v>107911</v>
      </c>
      <c r="B8" s="149" t="s">
        <v>114</v>
      </c>
      <c r="C8" s="170" t="s">
        <v>488</v>
      </c>
      <c r="D8" s="271">
        <v>1298</v>
      </c>
      <c r="E8" s="170" t="s">
        <v>343</v>
      </c>
      <c r="F8" s="23"/>
      <c r="G8" s="159">
        <f>VLOOKUP(A8,'[2]generale Varedo'!$A$64:$H$75,7,FALSE)</f>
        <v>60</v>
      </c>
      <c r="H8" s="23"/>
      <c r="I8" s="23"/>
      <c r="J8" s="23"/>
      <c r="K8" s="23"/>
      <c r="L8" s="23"/>
      <c r="M8" s="23"/>
      <c r="N8" s="24"/>
      <c r="O8" s="24"/>
      <c r="P8" s="25">
        <f t="shared" si="2"/>
        <v>60</v>
      </c>
      <c r="Q8" s="26">
        <f t="shared" si="0"/>
        <v>1</v>
      </c>
      <c r="R8" s="144">
        <f t="shared" si="1"/>
        <v>60</v>
      </c>
      <c r="S8" s="27"/>
      <c r="T8" s="28">
        <v>1298</v>
      </c>
      <c r="U8" s="29" t="s">
        <v>35</v>
      </c>
      <c r="V8" s="30">
        <f t="shared" si="3"/>
        <v>245</v>
      </c>
      <c r="W8" s="31"/>
      <c r="X8" s="32">
        <f t="shared" si="4"/>
        <v>245</v>
      </c>
      <c r="Y8" s="19"/>
      <c r="Z8" s="33"/>
      <c r="AA8" s="33"/>
      <c r="AB8" s="33"/>
      <c r="AC8" s="33"/>
    </row>
    <row r="9" spans="1:29" ht="29.1" customHeight="1" thickBot="1" x14ac:dyDescent="0.4">
      <c r="A9" s="149">
        <v>112829</v>
      </c>
      <c r="B9" s="149" t="s">
        <v>114</v>
      </c>
      <c r="C9" s="170" t="s">
        <v>463</v>
      </c>
      <c r="D9" s="271" t="s">
        <v>330</v>
      </c>
      <c r="E9" s="170" t="s">
        <v>113</v>
      </c>
      <c r="F9" s="23">
        <v>12</v>
      </c>
      <c r="G9" s="159">
        <f>VLOOKUP(A9,'[2]generale Varedo'!$A$64:$H$75,7,FALSE)</f>
        <v>20</v>
      </c>
      <c r="H9" s="23"/>
      <c r="I9" s="23"/>
      <c r="J9" s="23"/>
      <c r="K9" s="23"/>
      <c r="L9" s="23"/>
      <c r="M9" s="23"/>
      <c r="N9" s="24"/>
      <c r="O9" s="24"/>
      <c r="P9" s="25">
        <f t="shared" si="2"/>
        <v>32</v>
      </c>
      <c r="Q9" s="26">
        <f t="shared" si="0"/>
        <v>2</v>
      </c>
      <c r="R9" s="144">
        <f t="shared" si="1"/>
        <v>32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276">
        <v>114181</v>
      </c>
      <c r="B10" s="149" t="s">
        <v>114</v>
      </c>
      <c r="C10" s="170" t="s">
        <v>467</v>
      </c>
      <c r="D10" s="271" t="s">
        <v>309</v>
      </c>
      <c r="E10" s="170" t="s">
        <v>310</v>
      </c>
      <c r="F10" s="23">
        <v>2</v>
      </c>
      <c r="G10" s="159">
        <f>VLOOKUP(A10,'[2]generale Varedo'!$A$64:$H$75,7,FALSE)</f>
        <v>30</v>
      </c>
      <c r="H10" s="23"/>
      <c r="I10" s="23"/>
      <c r="J10" s="23"/>
      <c r="K10" s="23"/>
      <c r="L10" s="23"/>
      <c r="M10" s="23"/>
      <c r="N10" s="24"/>
      <c r="O10" s="24"/>
      <c r="P10" s="25">
        <f t="shared" si="2"/>
        <v>32</v>
      </c>
      <c r="Q10" s="26">
        <f t="shared" si="0"/>
        <v>2</v>
      </c>
      <c r="R10" s="144">
        <f t="shared" si="1"/>
        <v>32</v>
      </c>
      <c r="S10" s="27"/>
      <c r="T10" s="28">
        <v>2658</v>
      </c>
      <c r="U10" s="29" t="s">
        <v>138</v>
      </c>
      <c r="V10" s="30">
        <f t="shared" si="3"/>
        <v>0</v>
      </c>
      <c r="W10" s="31"/>
      <c r="X10" s="32">
        <f t="shared" si="4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201">
        <v>119962</v>
      </c>
      <c r="B11" s="149" t="s">
        <v>114</v>
      </c>
      <c r="C11" s="202" t="s">
        <v>465</v>
      </c>
      <c r="D11" s="265" t="s">
        <v>327</v>
      </c>
      <c r="E11" s="202" t="s">
        <v>328</v>
      </c>
      <c r="F11" s="23">
        <v>8</v>
      </c>
      <c r="G11" s="159">
        <f>VLOOKUP(A11,'[2]generale Varedo'!$A$64:$H$75,7,FALSE)</f>
        <v>15</v>
      </c>
      <c r="H11" s="23"/>
      <c r="I11" s="203"/>
      <c r="J11" s="203"/>
      <c r="K11" s="23"/>
      <c r="L11" s="203"/>
      <c r="M11" s="203"/>
      <c r="N11" s="204"/>
      <c r="O11" s="24"/>
      <c r="P11" s="25">
        <f t="shared" si="2"/>
        <v>23</v>
      </c>
      <c r="Q11" s="26">
        <f t="shared" si="0"/>
        <v>2</v>
      </c>
      <c r="R11" s="144">
        <f t="shared" si="1"/>
        <v>23</v>
      </c>
      <c r="S11" s="27"/>
      <c r="T11" s="28">
        <v>1773</v>
      </c>
      <c r="U11" s="29" t="s">
        <v>71</v>
      </c>
      <c r="V11" s="30">
        <f t="shared" si="3"/>
        <v>0</v>
      </c>
      <c r="W11" s="31"/>
      <c r="X11" s="32">
        <f t="shared" si="4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201">
        <v>130594</v>
      </c>
      <c r="B12" s="149" t="s">
        <v>114</v>
      </c>
      <c r="C12" s="213" t="s">
        <v>464</v>
      </c>
      <c r="D12" s="275" t="s">
        <v>319</v>
      </c>
      <c r="E12" s="213" t="s">
        <v>320</v>
      </c>
      <c r="F12" s="23">
        <v>9</v>
      </c>
      <c r="G12" s="159">
        <f>VLOOKUP(A12,'[2]generale Varedo'!$A$64:$H$75,7,FALSE)</f>
        <v>9</v>
      </c>
      <c r="H12" s="23"/>
      <c r="I12" s="203"/>
      <c r="J12" s="203"/>
      <c r="K12" s="23"/>
      <c r="L12" s="203"/>
      <c r="M12" s="203"/>
      <c r="N12" s="204"/>
      <c r="O12" s="24"/>
      <c r="P12" s="25">
        <f t="shared" si="2"/>
        <v>18</v>
      </c>
      <c r="Q12" s="26">
        <f t="shared" si="0"/>
        <v>2</v>
      </c>
      <c r="R12" s="144">
        <f t="shared" si="1"/>
        <v>18</v>
      </c>
      <c r="S12" s="27"/>
      <c r="T12" s="28">
        <v>1886</v>
      </c>
      <c r="U12" s="29" t="s">
        <v>129</v>
      </c>
      <c r="V12" s="30">
        <f t="shared" si="3"/>
        <v>0</v>
      </c>
      <c r="W12" s="31"/>
      <c r="X12" s="32">
        <f t="shared" si="4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201">
        <v>138765</v>
      </c>
      <c r="B13" s="149" t="s">
        <v>114</v>
      </c>
      <c r="C13" s="213" t="s">
        <v>466</v>
      </c>
      <c r="D13" s="275" t="s">
        <v>373</v>
      </c>
      <c r="E13" s="213" t="s">
        <v>112</v>
      </c>
      <c r="F13" s="203">
        <v>7</v>
      </c>
      <c r="G13" s="159">
        <f>VLOOKUP(A13,'[2]generale Varedo'!$A$64:$H$75,7,FALSE)</f>
        <v>8</v>
      </c>
      <c r="H13" s="23"/>
      <c r="I13" s="203"/>
      <c r="J13" s="203"/>
      <c r="K13" s="23"/>
      <c r="L13" s="203"/>
      <c r="M13" s="203"/>
      <c r="N13" s="204"/>
      <c r="O13" s="24"/>
      <c r="P13" s="25">
        <f t="shared" si="2"/>
        <v>15</v>
      </c>
      <c r="Q13" s="26">
        <f t="shared" si="0"/>
        <v>2</v>
      </c>
      <c r="R13" s="144">
        <f t="shared" si="1"/>
        <v>15</v>
      </c>
      <c r="S13" s="27"/>
      <c r="T13" s="28">
        <v>2027</v>
      </c>
      <c r="U13" s="29" t="s">
        <v>20</v>
      </c>
      <c r="V13" s="30">
        <f t="shared" si="3"/>
        <v>0</v>
      </c>
      <c r="W13" s="31"/>
      <c r="X13" s="32">
        <f t="shared" si="4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201">
        <v>86480</v>
      </c>
      <c r="B14" s="149" t="s">
        <v>114</v>
      </c>
      <c r="C14" s="213" t="s">
        <v>489</v>
      </c>
      <c r="D14" s="275">
        <v>2072</v>
      </c>
      <c r="E14" s="213" t="s">
        <v>320</v>
      </c>
      <c r="F14" s="203"/>
      <c r="G14" s="159">
        <f>VLOOKUP(A14,'[2]generale Varedo'!$A$64:$H$75,7,FALSE)</f>
        <v>12</v>
      </c>
      <c r="H14" s="23"/>
      <c r="I14" s="203"/>
      <c r="J14" s="203"/>
      <c r="K14" s="23"/>
      <c r="L14" s="203"/>
      <c r="M14" s="203"/>
      <c r="N14" s="204"/>
      <c r="O14" s="24"/>
      <c r="P14" s="25">
        <f t="shared" si="2"/>
        <v>12</v>
      </c>
      <c r="Q14" s="26">
        <f t="shared" si="0"/>
        <v>1</v>
      </c>
      <c r="R14" s="144">
        <f t="shared" si="1"/>
        <v>12</v>
      </c>
      <c r="S14" s="27"/>
      <c r="T14" s="28">
        <v>2057</v>
      </c>
      <c r="U14" s="29" t="s">
        <v>113</v>
      </c>
      <c r="V14" s="30">
        <f t="shared" si="3"/>
        <v>92</v>
      </c>
      <c r="W14" s="31"/>
      <c r="X14" s="32">
        <f t="shared" si="4"/>
        <v>92</v>
      </c>
      <c r="Y14" s="19"/>
      <c r="Z14" s="6"/>
      <c r="AA14" s="6"/>
      <c r="AB14" s="6"/>
      <c r="AC14" s="6"/>
    </row>
    <row r="15" spans="1:29" ht="29.1" customHeight="1" thickBot="1" x14ac:dyDescent="0.4">
      <c r="A15" s="201"/>
      <c r="B15" s="149" t="s">
        <v>117</v>
      </c>
      <c r="C15" s="213"/>
      <c r="D15" s="275"/>
      <c r="E15" s="213"/>
      <c r="F15" s="203"/>
      <c r="G15" s="212"/>
      <c r="H15" s="23"/>
      <c r="I15" s="203"/>
      <c r="J15" s="203"/>
      <c r="K15" s="23"/>
      <c r="L15" s="203"/>
      <c r="M15" s="203"/>
      <c r="N15" s="204"/>
      <c r="O15" s="24"/>
      <c r="P15" s="25">
        <f>IF(Q15=7,SUM(F15:N15)-SMALL(F15:N15,1)-SMALL(F15:N15,2),IF(Q15=6,SUM(F15:N15)-SMALL(F15:N15,1),SUM(F15:N15)))</f>
        <v>0</v>
      </c>
      <c r="Q15" s="26">
        <f t="shared" ref="Q15" si="5">COUNTA(F15:N15)</f>
        <v>0</v>
      </c>
      <c r="R15" s="144">
        <f t="shared" ref="R15" si="6">SUM(F15:N15)+O15</f>
        <v>0</v>
      </c>
      <c r="S15" s="27"/>
      <c r="T15" s="28">
        <v>2072</v>
      </c>
      <c r="U15" s="29" t="s">
        <v>119</v>
      </c>
      <c r="V15" s="30">
        <f t="shared" si="3"/>
        <v>30</v>
      </c>
      <c r="W15" s="31"/>
      <c r="X15" s="32">
        <f t="shared" si="4"/>
        <v>30</v>
      </c>
      <c r="Y15" s="19"/>
      <c r="Z15" s="33"/>
      <c r="AA15" s="33"/>
      <c r="AB15" s="33"/>
      <c r="AC15" s="33"/>
    </row>
    <row r="16" spans="1:29" ht="29.1" customHeight="1" thickBot="1" x14ac:dyDescent="0.4">
      <c r="A16" s="201"/>
      <c r="B16" s="149" t="s">
        <v>117</v>
      </c>
      <c r="C16" s="213"/>
      <c r="D16" s="275"/>
      <c r="E16" s="213"/>
      <c r="F16" s="203"/>
      <c r="G16" s="212"/>
      <c r="H16" s="203"/>
      <c r="I16" s="203"/>
      <c r="J16" s="203"/>
      <c r="K16" s="203"/>
      <c r="L16" s="203"/>
      <c r="M16" s="203"/>
      <c r="N16" s="204"/>
      <c r="O16" s="24"/>
      <c r="P16" s="25"/>
      <c r="Q16" s="26"/>
      <c r="R16" s="144"/>
      <c r="S16" s="27"/>
      <c r="T16" s="28">
        <v>2142</v>
      </c>
      <c r="U16" s="29" t="s">
        <v>124</v>
      </c>
      <c r="V16" s="30">
        <f t="shared" si="3"/>
        <v>0</v>
      </c>
      <c r="W16" s="31"/>
      <c r="X16" s="32">
        <f t="shared" si="4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201"/>
      <c r="B17" s="149" t="s">
        <v>117</v>
      </c>
      <c r="C17" s="213"/>
      <c r="D17" s="275"/>
      <c r="E17" s="213"/>
      <c r="F17" s="203"/>
      <c r="G17" s="212"/>
      <c r="H17" s="203"/>
      <c r="I17" s="203"/>
      <c r="J17" s="203"/>
      <c r="K17" s="203"/>
      <c r="L17" s="203"/>
      <c r="M17" s="203"/>
      <c r="N17" s="204"/>
      <c r="O17" s="24"/>
      <c r="P17" s="25"/>
      <c r="Q17" s="26"/>
      <c r="R17" s="144"/>
      <c r="S17" s="27"/>
      <c r="T17" s="28">
        <v>2144</v>
      </c>
      <c r="U17" s="29" t="s">
        <v>121</v>
      </c>
      <c r="V17" s="30">
        <f t="shared" si="3"/>
        <v>0</v>
      </c>
      <c r="W17" s="31"/>
      <c r="X17" s="32">
        <f t="shared" si="4"/>
        <v>0</v>
      </c>
      <c r="Y17" s="19"/>
      <c r="Z17" s="33"/>
      <c r="AA17" s="33"/>
      <c r="AB17" s="33"/>
      <c r="AC17" s="33"/>
    </row>
    <row r="18" spans="1:29" ht="29.1" customHeight="1" thickBot="1" x14ac:dyDescent="0.4">
      <c r="A18" s="201"/>
      <c r="B18" s="149" t="s">
        <v>117</v>
      </c>
      <c r="C18" s="213"/>
      <c r="D18" s="275"/>
      <c r="E18" s="213"/>
      <c r="F18" s="203"/>
      <c r="G18" s="212"/>
      <c r="H18" s="203"/>
      <c r="I18" s="203"/>
      <c r="J18" s="203"/>
      <c r="K18" s="203"/>
      <c r="L18" s="203"/>
      <c r="M18" s="203"/>
      <c r="N18" s="204"/>
      <c r="O18" s="24"/>
      <c r="P18" s="25"/>
      <c r="Q18" s="26"/>
      <c r="R18" s="144"/>
      <c r="S18" s="27"/>
      <c r="T18" s="28">
        <v>2186</v>
      </c>
      <c r="U18" s="29" t="s">
        <v>111</v>
      </c>
      <c r="V18" s="30">
        <f t="shared" si="3"/>
        <v>32</v>
      </c>
      <c r="W18" s="31"/>
      <c r="X18" s="32">
        <f t="shared" si="4"/>
        <v>32</v>
      </c>
      <c r="Y18" s="19"/>
      <c r="Z18" s="6"/>
      <c r="AA18" s="6"/>
      <c r="AB18" s="6"/>
      <c r="AC18" s="6"/>
    </row>
    <row r="19" spans="1:29" ht="29.1" customHeight="1" thickBot="1" x14ac:dyDescent="0.4">
      <c r="A19" s="201"/>
      <c r="B19" s="149" t="s">
        <v>117</v>
      </c>
      <c r="C19" s="213"/>
      <c r="D19" s="275"/>
      <c r="E19" s="213"/>
      <c r="F19" s="203"/>
      <c r="G19" s="212"/>
      <c r="H19" s="203"/>
      <c r="I19" s="203"/>
      <c r="J19" s="203"/>
      <c r="K19" s="203"/>
      <c r="L19" s="203"/>
      <c r="M19" s="203"/>
      <c r="N19" s="204"/>
      <c r="O19" s="24"/>
      <c r="P19" s="25"/>
      <c r="Q19" s="26"/>
      <c r="R19" s="144"/>
      <c r="S19" s="27"/>
      <c r="T19" s="28"/>
      <c r="U19" s="29"/>
      <c r="V19" s="30">
        <f t="shared" si="3"/>
        <v>0</v>
      </c>
      <c r="W19" s="31"/>
      <c r="X19" s="32">
        <f t="shared" si="4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201"/>
      <c r="B20" s="149" t="s">
        <v>117</v>
      </c>
      <c r="C20" s="213"/>
      <c r="D20" s="275"/>
      <c r="E20" s="213"/>
      <c r="F20" s="203"/>
      <c r="G20" s="212"/>
      <c r="H20" s="203"/>
      <c r="I20" s="203"/>
      <c r="J20" s="203"/>
      <c r="K20" s="203"/>
      <c r="L20" s="203"/>
      <c r="M20" s="203"/>
      <c r="N20" s="204"/>
      <c r="O20" s="24"/>
      <c r="P20" s="25"/>
      <c r="Q20" s="26"/>
      <c r="R20" s="144"/>
      <c r="S20" s="27"/>
      <c r="T20" s="28">
        <v>2310</v>
      </c>
      <c r="U20" s="29" t="s">
        <v>112</v>
      </c>
      <c r="V20" s="30">
        <f t="shared" si="3"/>
        <v>15</v>
      </c>
      <c r="W20" s="31"/>
      <c r="X20" s="32">
        <f t="shared" si="4"/>
        <v>15</v>
      </c>
      <c r="Y20" s="19"/>
      <c r="Z20" s="6"/>
      <c r="AA20" s="6"/>
      <c r="AB20" s="6"/>
      <c r="AC20" s="6"/>
    </row>
    <row r="21" spans="1:29" ht="29.1" customHeight="1" thickBot="1" x14ac:dyDescent="0.4">
      <c r="A21" s="201"/>
      <c r="B21" s="149" t="s">
        <v>117</v>
      </c>
      <c r="C21" s="213"/>
      <c r="D21" s="275"/>
      <c r="E21" s="213"/>
      <c r="F21" s="203"/>
      <c r="G21" s="212"/>
      <c r="H21" s="203"/>
      <c r="I21" s="203"/>
      <c r="J21" s="203"/>
      <c r="K21" s="203"/>
      <c r="L21" s="203"/>
      <c r="M21" s="203"/>
      <c r="N21" s="204"/>
      <c r="O21" s="24"/>
      <c r="P21" s="25"/>
      <c r="Q21" s="26"/>
      <c r="R21" s="144"/>
      <c r="S21" s="27"/>
      <c r="T21" s="28">
        <v>2521</v>
      </c>
      <c r="U21" s="29" t="s">
        <v>118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201"/>
      <c r="B22" s="149" t="s">
        <v>117</v>
      </c>
      <c r="C22" s="213"/>
      <c r="D22" s="275"/>
      <c r="E22" s="213"/>
      <c r="F22" s="203"/>
      <c r="G22" s="212"/>
      <c r="H22" s="203"/>
      <c r="I22" s="203"/>
      <c r="J22" s="203"/>
      <c r="K22" s="203"/>
      <c r="L22" s="203"/>
      <c r="M22" s="203"/>
      <c r="N22" s="204"/>
      <c r="O22" s="24"/>
      <c r="P22" s="25"/>
      <c r="Q22" s="26"/>
      <c r="R22" s="144"/>
      <c r="S22" s="27"/>
      <c r="T22" s="28">
        <v>2612</v>
      </c>
      <c r="U22" s="29" t="s">
        <v>127</v>
      </c>
      <c r="V22" s="30">
        <f t="shared" si="3"/>
        <v>23</v>
      </c>
      <c r="W22" s="31"/>
      <c r="X22" s="32">
        <f t="shared" si="4"/>
        <v>23</v>
      </c>
      <c r="Y22" s="19"/>
      <c r="Z22" s="6"/>
      <c r="AA22" s="6"/>
      <c r="AB22" s="6"/>
      <c r="AC22" s="6"/>
    </row>
    <row r="23" spans="1:29" ht="29.1" customHeight="1" thickBot="1" x14ac:dyDescent="0.4">
      <c r="A23" s="201"/>
      <c r="B23" s="149" t="s">
        <v>117</v>
      </c>
      <c r="C23" s="213"/>
      <c r="D23" s="275"/>
      <c r="E23" s="213"/>
      <c r="F23" s="203"/>
      <c r="G23" s="212"/>
      <c r="H23" s="203"/>
      <c r="I23" s="203"/>
      <c r="J23" s="203"/>
      <c r="K23" s="203"/>
      <c r="L23" s="203"/>
      <c r="M23" s="203"/>
      <c r="N23" s="204"/>
      <c r="O23" s="24"/>
      <c r="P23" s="25"/>
      <c r="Q23" s="26"/>
      <c r="R23" s="144"/>
      <c r="S23" s="27"/>
      <c r="T23" s="28">
        <v>2465</v>
      </c>
      <c r="U23" s="29" t="s">
        <v>493</v>
      </c>
      <c r="V23" s="30">
        <f>SUMIF($D$3:$D$76,T23,$R$3:$R$76)</f>
        <v>0</v>
      </c>
      <c r="W23" s="31"/>
      <c r="X23" s="32">
        <f>SUMIF($D$3:$D$101,T23,$P$3:$P$101)</f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201"/>
      <c r="B24" s="149" t="s">
        <v>117</v>
      </c>
      <c r="C24" s="213"/>
      <c r="D24" s="275"/>
      <c r="E24" s="213"/>
      <c r="F24" s="203"/>
      <c r="G24" s="212"/>
      <c r="H24" s="203"/>
      <c r="I24" s="203"/>
      <c r="J24" s="203"/>
      <c r="K24" s="203"/>
      <c r="L24" s="203"/>
      <c r="M24" s="203"/>
      <c r="N24" s="204"/>
      <c r="O24" s="24"/>
      <c r="P24" s="25"/>
      <c r="Q24" s="26"/>
      <c r="R24" s="144"/>
      <c r="S24" s="27"/>
      <c r="T24" s="28">
        <v>2455</v>
      </c>
      <c r="U24" s="29" t="s">
        <v>516</v>
      </c>
      <c r="V24" s="30">
        <f t="shared" ref="V24:V64" si="7">SUMIF($D$3:$D$76,T24,$Q$3:$Q$76)</f>
        <v>0</v>
      </c>
      <c r="W24" s="31"/>
      <c r="X24" s="32">
        <f t="shared" si="4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201"/>
      <c r="B25" s="149" t="s">
        <v>117</v>
      </c>
      <c r="C25" s="213"/>
      <c r="D25" s="275"/>
      <c r="E25" s="213"/>
      <c r="F25" s="203"/>
      <c r="G25" s="212"/>
      <c r="H25" s="203"/>
      <c r="I25" s="203"/>
      <c r="J25" s="203"/>
      <c r="K25" s="203"/>
      <c r="L25" s="203"/>
      <c r="M25" s="203"/>
      <c r="N25" s="204"/>
      <c r="O25" s="24"/>
      <c r="P25" s="25"/>
      <c r="Q25" s="26"/>
      <c r="R25" s="144"/>
      <c r="S25" s="27"/>
      <c r="T25" s="28">
        <v>1886</v>
      </c>
      <c r="U25" s="29" t="s">
        <v>129</v>
      </c>
      <c r="V25" s="30">
        <f t="shared" si="7"/>
        <v>0</v>
      </c>
      <c r="W25" s="31"/>
      <c r="X25" s="32">
        <f t="shared" si="4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201"/>
      <c r="B26" s="149" t="s">
        <v>117</v>
      </c>
      <c r="C26" s="213"/>
      <c r="D26" s="275"/>
      <c r="E26" s="213"/>
      <c r="F26" s="203"/>
      <c r="G26" s="212"/>
      <c r="H26" s="203"/>
      <c r="I26" s="203"/>
      <c r="J26" s="203"/>
      <c r="K26" s="203"/>
      <c r="L26" s="203"/>
      <c r="M26" s="203"/>
      <c r="N26" s="204"/>
      <c r="O26" s="24"/>
      <c r="P26" s="25"/>
      <c r="Q26" s="26"/>
      <c r="R26" s="144"/>
      <c r="S26" s="27"/>
      <c r="T26" s="28">
        <v>2526</v>
      </c>
      <c r="U26" s="29" t="s">
        <v>517</v>
      </c>
      <c r="V26" s="30">
        <f t="shared" si="7"/>
        <v>0</v>
      </c>
      <c r="W26" s="31"/>
      <c r="X26" s="32">
        <f t="shared" si="4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201"/>
      <c r="B27" s="149" t="s">
        <v>117</v>
      </c>
      <c r="C27" s="213"/>
      <c r="D27" s="275"/>
      <c r="E27" s="213"/>
      <c r="F27" s="203"/>
      <c r="G27" s="212"/>
      <c r="H27" s="203"/>
      <c r="I27" s="203"/>
      <c r="J27" s="203"/>
      <c r="K27" s="203"/>
      <c r="L27" s="203"/>
      <c r="M27" s="203"/>
      <c r="N27" s="204"/>
      <c r="O27" s="24"/>
      <c r="P27" s="25"/>
      <c r="Q27" s="26"/>
      <c r="R27" s="144"/>
      <c r="S27" s="27"/>
      <c r="T27" s="28"/>
      <c r="U27" s="29"/>
      <c r="V27" s="30">
        <f t="shared" si="7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201"/>
      <c r="B28" s="149" t="s">
        <v>117</v>
      </c>
      <c r="C28" s="213"/>
      <c r="D28" s="275"/>
      <c r="E28" s="213"/>
      <c r="F28" s="203"/>
      <c r="G28" s="212"/>
      <c r="H28" s="203"/>
      <c r="I28" s="203"/>
      <c r="J28" s="203"/>
      <c r="K28" s="203"/>
      <c r="L28" s="203"/>
      <c r="M28" s="203"/>
      <c r="N28" s="204"/>
      <c r="O28" s="24"/>
      <c r="P28" s="25"/>
      <c r="Q28" s="26"/>
      <c r="R28" s="144"/>
      <c r="S28" s="27"/>
      <c r="T28" s="28"/>
      <c r="U28" s="29"/>
      <c r="V28" s="30">
        <f t="shared" si="7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201"/>
      <c r="B29" s="201"/>
      <c r="C29" s="213"/>
      <c r="D29" s="275"/>
      <c r="E29" s="213"/>
      <c r="F29" s="203"/>
      <c r="G29" s="212"/>
      <c r="H29" s="203"/>
      <c r="I29" s="203"/>
      <c r="J29" s="203"/>
      <c r="K29" s="203"/>
      <c r="L29" s="203"/>
      <c r="M29" s="203"/>
      <c r="N29" s="204"/>
      <c r="O29" s="24"/>
      <c r="P29" s="25"/>
      <c r="Q29" s="26"/>
      <c r="R29" s="144"/>
      <c r="S29" s="27"/>
      <c r="T29" s="28"/>
      <c r="U29" s="29"/>
      <c r="V29" s="30">
        <f t="shared" si="7"/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201"/>
      <c r="B30" s="201"/>
      <c r="C30" s="213"/>
      <c r="D30" s="275"/>
      <c r="E30" s="213"/>
      <c r="F30" s="203"/>
      <c r="G30" s="212"/>
      <c r="H30" s="203"/>
      <c r="I30" s="203"/>
      <c r="J30" s="203"/>
      <c r="K30" s="203"/>
      <c r="L30" s="203"/>
      <c r="M30" s="203"/>
      <c r="N30" s="204"/>
      <c r="O30" s="24"/>
      <c r="P30" s="25"/>
      <c r="Q30" s="26"/>
      <c r="R30" s="144"/>
      <c r="S30" s="27"/>
      <c r="T30" s="28"/>
      <c r="U30" s="29"/>
      <c r="V30" s="30">
        <f t="shared" si="7"/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201"/>
      <c r="B31" s="201"/>
      <c r="C31" s="213"/>
      <c r="D31" s="275"/>
      <c r="E31" s="213"/>
      <c r="F31" s="203"/>
      <c r="G31" s="212"/>
      <c r="H31" s="203"/>
      <c r="I31" s="203"/>
      <c r="J31" s="203"/>
      <c r="K31" s="203"/>
      <c r="L31" s="203"/>
      <c r="M31" s="203"/>
      <c r="N31" s="204"/>
      <c r="O31" s="24"/>
      <c r="P31" s="25"/>
      <c r="Q31" s="26"/>
      <c r="R31" s="144"/>
      <c r="S31" s="27"/>
      <c r="T31" s="28"/>
      <c r="U31" s="29"/>
      <c r="V31" s="30">
        <f t="shared" si="7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201"/>
      <c r="B32" s="201"/>
      <c r="C32" s="213"/>
      <c r="D32" s="275"/>
      <c r="E32" s="213"/>
      <c r="F32" s="203"/>
      <c r="G32" s="212"/>
      <c r="H32" s="203"/>
      <c r="I32" s="203"/>
      <c r="J32" s="203"/>
      <c r="K32" s="203"/>
      <c r="L32" s="203"/>
      <c r="M32" s="203"/>
      <c r="N32" s="204"/>
      <c r="O32" s="24"/>
      <c r="P32" s="25"/>
      <c r="Q32" s="26"/>
      <c r="R32" s="144"/>
      <c r="S32" s="27"/>
      <c r="T32" s="28"/>
      <c r="U32" s="29"/>
      <c r="V32" s="30">
        <f t="shared" si="7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201"/>
      <c r="B33" s="201"/>
      <c r="C33" s="213"/>
      <c r="D33" s="275"/>
      <c r="E33" s="213"/>
      <c r="F33" s="203"/>
      <c r="G33" s="212"/>
      <c r="H33" s="203"/>
      <c r="I33" s="203"/>
      <c r="J33" s="203"/>
      <c r="K33" s="203"/>
      <c r="L33" s="203"/>
      <c r="M33" s="203"/>
      <c r="N33" s="204"/>
      <c r="O33" s="24"/>
      <c r="P33" s="25"/>
      <c r="Q33" s="26"/>
      <c r="R33" s="144"/>
      <c r="S33" s="27"/>
      <c r="T33" s="28"/>
      <c r="U33" s="29"/>
      <c r="V33" s="30">
        <f t="shared" si="7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201"/>
      <c r="B34" s="201"/>
      <c r="C34" s="213"/>
      <c r="D34" s="275"/>
      <c r="E34" s="213"/>
      <c r="F34" s="203"/>
      <c r="G34" s="212"/>
      <c r="H34" s="203"/>
      <c r="I34" s="203"/>
      <c r="J34" s="203"/>
      <c r="K34" s="203"/>
      <c r="L34" s="203"/>
      <c r="M34" s="203"/>
      <c r="N34" s="204"/>
      <c r="O34" s="24"/>
      <c r="P34" s="25"/>
      <c r="Q34" s="26"/>
      <c r="R34" s="144"/>
      <c r="S34" s="27"/>
      <c r="T34" s="28"/>
      <c r="U34" s="29"/>
      <c r="V34" s="30">
        <f t="shared" si="7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201"/>
      <c r="B35" s="201"/>
      <c r="C35" s="213"/>
      <c r="D35" s="275"/>
      <c r="E35" s="213"/>
      <c r="F35" s="203"/>
      <c r="G35" s="212"/>
      <c r="H35" s="203"/>
      <c r="I35" s="203"/>
      <c r="J35" s="203"/>
      <c r="K35" s="203"/>
      <c r="L35" s="203"/>
      <c r="M35" s="203"/>
      <c r="N35" s="204"/>
      <c r="O35" s="24"/>
      <c r="P35" s="25"/>
      <c r="Q35" s="26"/>
      <c r="R35" s="144"/>
      <c r="S35" s="27"/>
      <c r="T35" s="28"/>
      <c r="U35" s="29"/>
      <c r="V35" s="30">
        <f t="shared" si="7"/>
        <v>0</v>
      </c>
      <c r="W35" s="31"/>
      <c r="X35" s="32">
        <f t="shared" si="4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201"/>
      <c r="B36" s="201"/>
      <c r="C36" s="213"/>
      <c r="D36" s="275"/>
      <c r="E36" s="213"/>
      <c r="F36" s="203"/>
      <c r="G36" s="212"/>
      <c r="H36" s="203"/>
      <c r="I36" s="203"/>
      <c r="J36" s="203"/>
      <c r="K36" s="203"/>
      <c r="L36" s="203"/>
      <c r="M36" s="203"/>
      <c r="N36" s="204"/>
      <c r="O36" s="24"/>
      <c r="P36" s="25"/>
      <c r="Q36" s="26"/>
      <c r="R36" s="144"/>
      <c r="S36" s="27"/>
      <c r="T36" s="28"/>
      <c r="U36" s="29"/>
      <c r="V36" s="30">
        <f t="shared" si="7"/>
        <v>0</v>
      </c>
      <c r="W36" s="31"/>
      <c r="X36" s="32">
        <f t="shared" si="4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201"/>
      <c r="B37" s="201"/>
      <c r="C37" s="213"/>
      <c r="D37" s="275"/>
      <c r="E37" s="213"/>
      <c r="F37" s="203"/>
      <c r="G37" s="212"/>
      <c r="H37" s="203"/>
      <c r="I37" s="203"/>
      <c r="J37" s="203"/>
      <c r="K37" s="203"/>
      <c r="L37" s="203"/>
      <c r="M37" s="203"/>
      <c r="N37" s="204"/>
      <c r="O37" s="24"/>
      <c r="P37" s="25"/>
      <c r="Q37" s="26"/>
      <c r="R37" s="144"/>
      <c r="S37" s="27"/>
      <c r="T37" s="28"/>
      <c r="U37" s="29"/>
      <c r="V37" s="30">
        <f t="shared" si="7"/>
        <v>0</v>
      </c>
      <c r="W37" s="31"/>
      <c r="X37" s="32">
        <f t="shared" si="4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201"/>
      <c r="B38" s="201"/>
      <c r="C38" s="213"/>
      <c r="D38" s="275"/>
      <c r="E38" s="213"/>
      <c r="F38" s="203">
        <f t="shared" ref="F38:K38" si="8">COUNTA(F3:F35)</f>
        <v>10</v>
      </c>
      <c r="G38" s="203">
        <f t="shared" si="8"/>
        <v>12</v>
      </c>
      <c r="H38" s="203">
        <f t="shared" si="8"/>
        <v>0</v>
      </c>
      <c r="I38" s="203">
        <f t="shared" si="8"/>
        <v>0</v>
      </c>
      <c r="J38" s="203">
        <f t="shared" si="8"/>
        <v>0</v>
      </c>
      <c r="K38" s="203">
        <f t="shared" si="8"/>
        <v>0</v>
      </c>
      <c r="L38" s="203"/>
      <c r="M38" s="203"/>
      <c r="N38" s="204"/>
      <c r="O38" s="24"/>
      <c r="P38" s="25"/>
      <c r="Q38" s="26"/>
      <c r="R38" s="144"/>
      <c r="S38" s="27"/>
      <c r="T38" s="28"/>
      <c r="U38" s="29"/>
      <c r="V38" s="30">
        <f t="shared" si="7"/>
        <v>0</v>
      </c>
      <c r="W38" s="31"/>
      <c r="X38" s="32">
        <f t="shared" si="4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201"/>
      <c r="B39" s="201"/>
      <c r="C39" s="213"/>
      <c r="D39" s="275"/>
      <c r="E39" s="213"/>
      <c r="F39" s="203"/>
      <c r="G39" s="212"/>
      <c r="H39" s="203"/>
      <c r="I39" s="203"/>
      <c r="J39" s="203"/>
      <c r="K39" s="203"/>
      <c r="L39" s="203"/>
      <c r="M39" s="203"/>
      <c r="N39" s="204"/>
      <c r="O39" s="24"/>
      <c r="P39" s="25"/>
      <c r="Q39" s="26"/>
      <c r="R39" s="144"/>
      <c r="S39" s="27"/>
      <c r="T39" s="28"/>
      <c r="U39" s="29"/>
      <c r="V39" s="30">
        <f t="shared" si="7"/>
        <v>0</v>
      </c>
      <c r="W39" s="31"/>
      <c r="X39" s="32">
        <f t="shared" si="4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201"/>
      <c r="B40" s="201"/>
      <c r="C40" s="213"/>
      <c r="D40" s="275"/>
      <c r="E40" s="213"/>
      <c r="F40" s="203"/>
      <c r="G40" s="212"/>
      <c r="H40" s="203"/>
      <c r="I40" s="203"/>
      <c r="J40" s="203"/>
      <c r="K40" s="203"/>
      <c r="L40" s="203"/>
      <c r="M40" s="203"/>
      <c r="N40" s="204"/>
      <c r="O40" s="251"/>
      <c r="P40" s="25"/>
      <c r="Q40" s="26"/>
      <c r="R40" s="144"/>
      <c r="S40" s="27"/>
      <c r="T40" s="28"/>
      <c r="U40" s="29"/>
      <c r="V40" s="30">
        <f>SUMIF($D$3:$D$76,T40,$Q$3:$Q$76)</f>
        <v>0</v>
      </c>
      <c r="W40" s="31"/>
      <c r="X40" s="32">
        <f t="shared" si="4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201"/>
      <c r="B41" s="201"/>
      <c r="C41" s="213"/>
      <c r="D41" s="275"/>
      <c r="E41" s="213"/>
      <c r="F41" s="203"/>
      <c r="G41" s="212"/>
      <c r="H41" s="203"/>
      <c r="I41" s="203"/>
      <c r="J41" s="203"/>
      <c r="K41" s="203"/>
      <c r="L41" s="203"/>
      <c r="M41" s="203"/>
      <c r="N41" s="204"/>
      <c r="O41" s="251"/>
      <c r="P41" s="25"/>
      <c r="Q41" s="26"/>
      <c r="R41" s="144"/>
      <c r="S41" s="27"/>
      <c r="T41" s="28"/>
      <c r="U41" s="29"/>
      <c r="V41" s="30">
        <f t="shared" si="7"/>
        <v>0</v>
      </c>
      <c r="W41" s="31"/>
      <c r="X41" s="32">
        <f t="shared" si="4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201"/>
      <c r="B42" s="201"/>
      <c r="C42" s="213"/>
      <c r="D42" s="275"/>
      <c r="E42" s="213"/>
      <c r="F42" s="203"/>
      <c r="G42" s="212"/>
      <c r="H42" s="203"/>
      <c r="I42" s="203"/>
      <c r="J42" s="203"/>
      <c r="K42" s="203"/>
      <c r="L42" s="203"/>
      <c r="M42" s="203"/>
      <c r="N42" s="204"/>
      <c r="O42" s="251"/>
      <c r="P42" s="256">
        <f>SUM(P3:P41)</f>
        <v>737</v>
      </c>
      <c r="Q42" s="26"/>
      <c r="R42" s="144">
        <f>SUM(R3:R41)</f>
        <v>737</v>
      </c>
      <c r="S42" s="27"/>
      <c r="T42" s="28"/>
      <c r="U42" s="29"/>
      <c r="V42" s="30">
        <f t="shared" si="7"/>
        <v>0</v>
      </c>
      <c r="W42" s="31"/>
      <c r="X42" s="32">
        <f t="shared" si="4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6"/>
      <c r="B43" s="6"/>
      <c r="C43" s="6"/>
      <c r="D43" s="274"/>
      <c r="E43" s="6"/>
      <c r="F43" s="6"/>
      <c r="G43" s="6"/>
      <c r="H43" s="6"/>
      <c r="I43" s="6"/>
      <c r="J43" s="6"/>
      <c r="K43" s="6"/>
      <c r="L43" s="6"/>
      <c r="M43" s="6"/>
      <c r="N43" s="6"/>
      <c r="O43" s="69"/>
      <c r="P43" s="69"/>
      <c r="Q43" s="6"/>
      <c r="R43" s="69"/>
      <c r="S43" s="84"/>
      <c r="T43" s="28"/>
      <c r="U43" s="29"/>
      <c r="V43" s="30">
        <f t="shared" si="7"/>
        <v>0</v>
      </c>
      <c r="W43" s="31"/>
      <c r="X43" s="32">
        <f t="shared" si="4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6"/>
      <c r="B44" s="6"/>
      <c r="C44" s="6"/>
      <c r="D44" s="274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4"/>
      <c r="T44" s="28"/>
      <c r="U44" s="142"/>
      <c r="V44" s="30">
        <f t="shared" si="7"/>
        <v>0</v>
      </c>
      <c r="W44" s="31"/>
      <c r="X44" s="32">
        <f t="shared" si="4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6"/>
      <c r="B45" s="6"/>
      <c r="C45" s="6"/>
      <c r="D45" s="274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4"/>
      <c r="T45" s="28"/>
      <c r="U45" s="29"/>
      <c r="V45" s="30">
        <f t="shared" si="7"/>
        <v>0</v>
      </c>
      <c r="W45" s="31"/>
      <c r="X45" s="32">
        <f t="shared" si="4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6"/>
      <c r="B46" s="6"/>
      <c r="C46" s="6"/>
      <c r="D46" s="274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40"/>
      <c r="T46" s="28"/>
      <c r="U46" s="29"/>
      <c r="V46" s="30">
        <f t="shared" si="7"/>
        <v>0</v>
      </c>
      <c r="W46" s="31"/>
      <c r="X46" s="32">
        <f t="shared" si="4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6"/>
      <c r="B47" s="6"/>
      <c r="C47" s="6"/>
      <c r="D47" s="274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40"/>
      <c r="T47" s="28"/>
      <c r="U47" s="29"/>
      <c r="V47" s="30">
        <f t="shared" si="7"/>
        <v>0</v>
      </c>
      <c r="W47" s="31"/>
      <c r="X47" s="32">
        <f t="shared" si="4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6"/>
      <c r="B48" s="6"/>
      <c r="C48" s="6"/>
      <c r="D48" s="274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9"/>
      <c r="V48" s="30">
        <f t="shared" si="7"/>
        <v>0</v>
      </c>
      <c r="W48" s="31"/>
      <c r="X48" s="32">
        <f t="shared" si="4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6"/>
      <c r="B49" s="6"/>
      <c r="C49" s="6"/>
      <c r="D49" s="274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40"/>
      <c r="T49" s="28"/>
      <c r="U49" s="29"/>
      <c r="V49" s="30">
        <f t="shared" si="7"/>
        <v>0</v>
      </c>
      <c r="W49" s="31"/>
      <c r="X49" s="32">
        <f t="shared" si="4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6"/>
      <c r="B50" s="6"/>
      <c r="C50" s="6"/>
      <c r="D50" s="274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40"/>
      <c r="T50" s="28"/>
      <c r="U50" s="29"/>
      <c r="V50" s="30">
        <f t="shared" si="7"/>
        <v>0</v>
      </c>
      <c r="W50" s="31"/>
      <c r="X50" s="32">
        <f t="shared" si="4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6"/>
      <c r="B51" s="6"/>
      <c r="C51" s="6"/>
      <c r="D51" s="274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40"/>
      <c r="T51" s="28"/>
      <c r="U51" s="29"/>
      <c r="V51" s="30">
        <f t="shared" si="7"/>
        <v>0</v>
      </c>
      <c r="W51" s="31"/>
      <c r="X51" s="32">
        <f t="shared" si="4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"/>
      <c r="B52" s="6"/>
      <c r="C52" s="6"/>
      <c r="D52" s="274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40"/>
      <c r="T52" s="28"/>
      <c r="U52" s="29"/>
      <c r="V52" s="30">
        <f t="shared" si="7"/>
        <v>0</v>
      </c>
      <c r="W52" s="31"/>
      <c r="X52" s="32">
        <f t="shared" si="4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274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7"/>
        <v>0</v>
      </c>
      <c r="W53" s="31"/>
      <c r="X53" s="32">
        <f t="shared" si="4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274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7"/>
        <v>0</v>
      </c>
      <c r="W54" s="31"/>
      <c r="X54" s="32">
        <f t="shared" si="4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274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7"/>
        <v>0</v>
      </c>
      <c r="W55" s="31"/>
      <c r="X55" s="32">
        <f t="shared" si="4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274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7"/>
        <v>0</v>
      </c>
      <c r="W56" s="31"/>
      <c r="X56" s="32">
        <f t="shared" si="4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274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7"/>
        <v>0</v>
      </c>
      <c r="W57" s="31"/>
      <c r="X57" s="32">
        <f t="shared" si="4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274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7"/>
        <v>0</v>
      </c>
      <c r="W58" s="31"/>
      <c r="X58" s="32">
        <f t="shared" si="4"/>
        <v>0</v>
      </c>
      <c r="Y58" s="6"/>
      <c r="Z58" s="6"/>
      <c r="AA58" s="6"/>
      <c r="AB58" s="6"/>
      <c r="AC58" s="6"/>
    </row>
    <row r="59" spans="1:29" ht="27.2" customHeight="1" thickBot="1" x14ac:dyDescent="0.4">
      <c r="A59" s="6"/>
      <c r="B59" s="6"/>
      <c r="C59" s="6"/>
      <c r="D59" s="274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2"/>
      <c r="V59" s="30">
        <f t="shared" si="7"/>
        <v>0</v>
      </c>
      <c r="W59" s="31"/>
      <c r="X59" s="32">
        <f t="shared" si="4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274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7"/>
        <v>0</v>
      </c>
      <c r="W60" s="31"/>
      <c r="X60" s="32">
        <f t="shared" si="4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274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7"/>
        <v>0</v>
      </c>
      <c r="W61" s="31"/>
      <c r="X61" s="32">
        <f t="shared" si="4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274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2"/>
      <c r="V62" s="30">
        <f t="shared" si="7"/>
        <v>0</v>
      </c>
      <c r="W62" s="31"/>
      <c r="X62" s="32">
        <f t="shared" si="4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274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7"/>
        <v>0</v>
      </c>
      <c r="W63" s="31"/>
      <c r="X63" s="32">
        <f t="shared" si="4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178"/>
      <c r="B64" s="6"/>
      <c r="C64" s="48"/>
      <c r="D64" s="240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  <c r="Q64" s="6"/>
      <c r="R64" s="6"/>
      <c r="S64" s="6"/>
      <c r="T64" s="28"/>
      <c r="U64" s="29"/>
      <c r="V64" s="30">
        <f t="shared" si="7"/>
        <v>0</v>
      </c>
      <c r="W64" s="31"/>
      <c r="X64" s="32">
        <f t="shared" si="4"/>
        <v>0</v>
      </c>
      <c r="Y64" s="6"/>
      <c r="Z64" s="6"/>
      <c r="AA64" s="6"/>
      <c r="AB64" s="6"/>
      <c r="AC64" s="6"/>
    </row>
    <row r="65" spans="1:29" ht="25.5" x14ac:dyDescent="0.35">
      <c r="A65" s="182"/>
      <c r="B65" s="6"/>
      <c r="C65" s="51"/>
      <c r="D65" s="24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  <c r="Q65" s="6"/>
      <c r="R65" s="6"/>
      <c r="S65" s="6"/>
      <c r="T65" s="6"/>
      <c r="U65" s="6"/>
      <c r="V65" s="39">
        <f>SUM(V3:V64)</f>
        <v>737</v>
      </c>
      <c r="W65" s="6"/>
      <c r="X65" s="41">
        <f>SUM(X3:X64)</f>
        <v>737</v>
      </c>
      <c r="Y65" s="6"/>
      <c r="Z65" s="6"/>
      <c r="AA65" s="6"/>
      <c r="AB65" s="6"/>
      <c r="AC65" s="6"/>
    </row>
    <row r="66" spans="1:29" ht="15.6" customHeight="1" x14ac:dyDescent="0.2">
      <c r="A66" s="182"/>
      <c r="B66" s="6"/>
      <c r="C66" s="51"/>
      <c r="D66" s="24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82"/>
      <c r="B67" s="6"/>
      <c r="C67" s="51"/>
      <c r="D67" s="24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82"/>
      <c r="B68" s="6"/>
      <c r="C68" s="51"/>
      <c r="D68" s="24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82"/>
      <c r="B69" s="6"/>
      <c r="C69" s="51"/>
      <c r="D69" s="24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82"/>
      <c r="B70" s="6"/>
      <c r="C70" s="51"/>
      <c r="D70" s="24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82"/>
      <c r="B71" s="6"/>
      <c r="C71" s="51"/>
      <c r="D71" s="24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82"/>
      <c r="B72" s="6"/>
      <c r="C72" s="51"/>
      <c r="D72" s="24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82"/>
      <c r="B73" s="6"/>
      <c r="C73" s="51"/>
      <c r="D73" s="24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82"/>
      <c r="B74" s="6"/>
      <c r="C74" s="51"/>
      <c r="D74" s="24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82"/>
      <c r="B75" s="6"/>
      <c r="C75" s="51"/>
      <c r="D75" s="24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79"/>
      <c r="B76" s="6"/>
      <c r="C76" s="54"/>
      <c r="D76" s="242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8.600000000000001" customHeight="1" x14ac:dyDescent="0.2">
      <c r="T77" s="6"/>
      <c r="U77" s="6"/>
      <c r="V77" s="6"/>
      <c r="W77" s="6"/>
      <c r="X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14">
    <sortCondition descending="1" ref="P3:P14"/>
  </sortState>
  <mergeCells count="1">
    <mergeCell ref="B1:G1"/>
  </mergeCells>
  <conditionalFormatting sqref="B3:B12 A5:A12 A13:B42">
    <cfRule type="containsText" dxfId="1" priority="1" stopIfTrue="1" operator="containsText" text="SI">
      <formula>NOT(ISERROR(SEARCH("SI",A3)))</formula>
    </cfRule>
    <cfRule type="containsText" dxfId="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U134"/>
  <sheetViews>
    <sheetView showGridLines="0" zoomScale="70" zoomScaleNormal="70" workbookViewId="0">
      <selection activeCell="R25" sqref="R25:R27"/>
    </sheetView>
  </sheetViews>
  <sheetFormatPr defaultColWidth="8.85546875" defaultRowHeight="18.600000000000001" customHeight="1" x14ac:dyDescent="0.2"/>
  <cols>
    <col min="1" max="1" width="8.7109375" style="1" customWidth="1"/>
    <col min="2" max="2" width="43.140625" style="1" customWidth="1"/>
    <col min="3" max="16" width="10.7109375" style="1" customWidth="1"/>
    <col min="17" max="17" width="14" style="1" customWidth="1"/>
    <col min="18" max="18" width="41.140625" style="1" customWidth="1"/>
    <col min="19" max="19" width="14.28515625" style="1" customWidth="1"/>
    <col min="20" max="255" width="8.85546875" style="1" customWidth="1"/>
  </cols>
  <sheetData>
    <row r="1" spans="1:19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5"/>
    </row>
    <row r="3" spans="1:19" ht="20.100000000000001" customHeight="1" thickBot="1" x14ac:dyDescent="0.3">
      <c r="A3" s="85"/>
      <c r="B3" s="86" t="s">
        <v>3</v>
      </c>
      <c r="C3" s="86" t="s">
        <v>85</v>
      </c>
      <c r="D3" s="86" t="s">
        <v>86</v>
      </c>
      <c r="E3" s="87" t="s">
        <v>87</v>
      </c>
      <c r="F3" s="88" t="s">
        <v>88</v>
      </c>
      <c r="G3" s="88" t="s">
        <v>89</v>
      </c>
      <c r="H3" s="88" t="s">
        <v>90</v>
      </c>
      <c r="I3" s="88" t="s">
        <v>91</v>
      </c>
      <c r="J3" s="88" t="s">
        <v>92</v>
      </c>
      <c r="K3" s="88" t="s">
        <v>93</v>
      </c>
      <c r="L3" s="88" t="s">
        <v>94</v>
      </c>
      <c r="M3" s="88" t="s">
        <v>95</v>
      </c>
      <c r="N3" s="88" t="s">
        <v>96</v>
      </c>
      <c r="O3" s="88" t="s">
        <v>97</v>
      </c>
      <c r="P3" s="88" t="s">
        <v>98</v>
      </c>
      <c r="Q3" s="88" t="s">
        <v>99</v>
      </c>
      <c r="R3" s="89"/>
      <c r="S3" s="90" t="s">
        <v>101</v>
      </c>
    </row>
    <row r="4" spans="1:19" ht="20.100000000000001" customHeight="1" thickBot="1" x14ac:dyDescent="0.3">
      <c r="A4" s="260">
        <v>10</v>
      </c>
      <c r="B4" s="148" t="s">
        <v>16</v>
      </c>
      <c r="C4" s="262">
        <f>('MC M'!U3)</f>
        <v>84</v>
      </c>
      <c r="D4" s="93">
        <f>('MC F'!U3)</f>
        <v>0</v>
      </c>
      <c r="E4" s="94">
        <f>('CU M'!U3)</f>
        <v>0</v>
      </c>
      <c r="F4" s="95">
        <f>('CU F'!U3)</f>
        <v>0</v>
      </c>
      <c r="G4" s="95">
        <f>('ES F'!V3)</f>
        <v>142</v>
      </c>
      <c r="H4" s="95">
        <f>('ES M'!V3)</f>
        <v>22</v>
      </c>
      <c r="I4" s="95">
        <f>('RA M'!V3)</f>
        <v>0</v>
      </c>
      <c r="J4" s="95">
        <f>('RA F'!V3)</f>
        <v>0</v>
      </c>
      <c r="K4" s="95">
        <f>('YA M'!V3)</f>
        <v>229</v>
      </c>
      <c r="L4" s="95">
        <f>('YA F'!V3)</f>
        <v>170</v>
      </c>
      <c r="M4" s="95">
        <f>('YB M'!V3)</f>
        <v>10</v>
      </c>
      <c r="N4" s="95">
        <f>('YB F'!V3)</f>
        <v>10</v>
      </c>
      <c r="O4" s="95">
        <f>('JU M'!V3)</f>
        <v>109</v>
      </c>
      <c r="P4" s="95">
        <f>('JU F'!V3)</f>
        <v>160</v>
      </c>
      <c r="Q4" s="96">
        <f t="shared" ref="Q4:Q27" si="0">SUM(C4:P4)</f>
        <v>936</v>
      </c>
      <c r="R4" s="259" t="s">
        <v>16</v>
      </c>
      <c r="S4" s="98">
        <f t="shared" ref="S4:S35" si="1">SUM(C4:P4)</f>
        <v>936</v>
      </c>
    </row>
    <row r="5" spans="1:19" ht="20.100000000000001" customHeight="1" thickBot="1" x14ac:dyDescent="0.3">
      <c r="A5" s="260">
        <v>1172</v>
      </c>
      <c r="B5" s="148" t="s">
        <v>116</v>
      </c>
      <c r="C5" s="262">
        <f>('MC M'!U4)</f>
        <v>0</v>
      </c>
      <c r="D5" s="93">
        <f>('MC F'!U4)</f>
        <v>48</v>
      </c>
      <c r="E5" s="94">
        <f>('CU M'!U4)</f>
        <v>0</v>
      </c>
      <c r="F5" s="95">
        <f>('CU F'!U4)</f>
        <v>48</v>
      </c>
      <c r="G5" s="95">
        <f>('ES F'!V4)</f>
        <v>112</v>
      </c>
      <c r="H5" s="95">
        <f>('ES M'!V4)</f>
        <v>20</v>
      </c>
      <c r="I5" s="95">
        <f>('RA M'!V4)</f>
        <v>0</v>
      </c>
      <c r="J5" s="95">
        <f>('RA F'!V4)</f>
        <v>105</v>
      </c>
      <c r="K5" s="95">
        <f>('YA M'!V4)</f>
        <v>20</v>
      </c>
      <c r="L5" s="95">
        <f>('YA F'!V4)</f>
        <v>0</v>
      </c>
      <c r="M5" s="95">
        <f>('YB M'!V4)</f>
        <v>5</v>
      </c>
      <c r="N5" s="95">
        <f>('YB F'!V4)</f>
        <v>10</v>
      </c>
      <c r="O5" s="95">
        <f>('JU M'!V4)</f>
        <v>5</v>
      </c>
      <c r="P5" s="95">
        <f>('JU F'!V4)</f>
        <v>0</v>
      </c>
      <c r="Q5" s="96">
        <f t="shared" si="0"/>
        <v>373</v>
      </c>
      <c r="R5" s="259" t="s">
        <v>116</v>
      </c>
      <c r="S5" s="98">
        <f t="shared" si="1"/>
        <v>373</v>
      </c>
    </row>
    <row r="6" spans="1:19" ht="20.100000000000001" customHeight="1" thickBot="1" x14ac:dyDescent="0.3">
      <c r="A6" s="260">
        <v>1174</v>
      </c>
      <c r="B6" s="148" t="s">
        <v>110</v>
      </c>
      <c r="C6" s="262">
        <f>('MC M'!U5)</f>
        <v>0</v>
      </c>
      <c r="D6" s="93">
        <f>('MC F'!U5)</f>
        <v>0</v>
      </c>
      <c r="E6" s="94">
        <f>('CU M'!U5)</f>
        <v>0</v>
      </c>
      <c r="F6" s="95">
        <f>('CU F'!U5)</f>
        <v>0</v>
      </c>
      <c r="G6" s="95">
        <f>('ES F'!V5)</f>
        <v>0</v>
      </c>
      <c r="H6" s="95">
        <f>('ES M'!V5)</f>
        <v>0</v>
      </c>
      <c r="I6" s="95">
        <f>('RA M'!V5)</f>
        <v>0</v>
      </c>
      <c r="J6" s="95">
        <f>('RA F'!V5)</f>
        <v>0</v>
      </c>
      <c r="K6" s="95">
        <f>('YA M'!V5)</f>
        <v>0</v>
      </c>
      <c r="L6" s="95">
        <f>('YA F'!V5)</f>
        <v>0</v>
      </c>
      <c r="M6" s="95">
        <f>('YB M'!V5)</f>
        <v>0</v>
      </c>
      <c r="N6" s="95">
        <f>('YB F'!V5)</f>
        <v>0</v>
      </c>
      <c r="O6" s="95">
        <f>('JU M'!V5)</f>
        <v>0</v>
      </c>
      <c r="P6" s="95">
        <f>('JU F'!V5)</f>
        <v>0</v>
      </c>
      <c r="Q6" s="96">
        <f t="shared" si="0"/>
        <v>0</v>
      </c>
      <c r="R6" s="259" t="s">
        <v>110</v>
      </c>
      <c r="S6" s="98">
        <f t="shared" si="1"/>
        <v>0</v>
      </c>
    </row>
    <row r="7" spans="1:19" ht="20.100000000000001" customHeight="1" thickBot="1" x14ac:dyDescent="0.3">
      <c r="A7" s="260">
        <v>1180</v>
      </c>
      <c r="B7" s="148" t="s">
        <v>120</v>
      </c>
      <c r="C7" s="262">
        <f>('MC M'!U6)</f>
        <v>48</v>
      </c>
      <c r="D7" s="93">
        <f>('MC F'!U6)</f>
        <v>0</v>
      </c>
      <c r="E7" s="94">
        <f>('CU M'!U6)</f>
        <v>72</v>
      </c>
      <c r="F7" s="95">
        <f>('CU F'!U6)</f>
        <v>36</v>
      </c>
      <c r="G7" s="95">
        <f>('ES F'!V6)</f>
        <v>809</v>
      </c>
      <c r="H7" s="95">
        <f>('ES M'!V6)</f>
        <v>509</v>
      </c>
      <c r="I7" s="95">
        <f>('RA M'!V6)</f>
        <v>581</v>
      </c>
      <c r="J7" s="95">
        <f>('RA F'!V6)</f>
        <v>59</v>
      </c>
      <c r="K7" s="95">
        <f>('YA M'!V6)</f>
        <v>65</v>
      </c>
      <c r="L7" s="95">
        <f>('YA F'!V6)</f>
        <v>194</v>
      </c>
      <c r="M7" s="95">
        <f>('YB M'!V6)</f>
        <v>551</v>
      </c>
      <c r="N7" s="95">
        <f>('YB F'!V6)</f>
        <v>396</v>
      </c>
      <c r="O7" s="95">
        <f>('JU M'!V6)</f>
        <v>298</v>
      </c>
      <c r="P7" s="95">
        <f>('JU F'!V6)</f>
        <v>140</v>
      </c>
      <c r="Q7" s="96">
        <f t="shared" si="0"/>
        <v>3758</v>
      </c>
      <c r="R7" s="259" t="s">
        <v>120</v>
      </c>
      <c r="S7" s="98">
        <f t="shared" si="1"/>
        <v>3758</v>
      </c>
    </row>
    <row r="8" spans="1:19" ht="20.100000000000001" customHeight="1" thickBot="1" x14ac:dyDescent="0.3">
      <c r="A8" s="260">
        <v>1213</v>
      </c>
      <c r="B8" s="148" t="s">
        <v>109</v>
      </c>
      <c r="C8" s="262">
        <f>('MC M'!U7)</f>
        <v>0</v>
      </c>
      <c r="D8" s="93">
        <f>('MC F'!U7)</f>
        <v>0</v>
      </c>
      <c r="E8" s="94">
        <f>('CU M'!U7)</f>
        <v>0</v>
      </c>
      <c r="F8" s="95">
        <f>('CU F'!U7)</f>
        <v>0</v>
      </c>
      <c r="G8" s="95">
        <f>('ES F'!V7)</f>
        <v>0</v>
      </c>
      <c r="H8" s="95">
        <f>('ES M'!V7)</f>
        <v>340</v>
      </c>
      <c r="I8" s="95">
        <f>('RA M'!V7)</f>
        <v>0</v>
      </c>
      <c r="J8" s="95">
        <f>('RA F'!V7)</f>
        <v>65</v>
      </c>
      <c r="K8" s="95">
        <f>('YA M'!V7)</f>
        <v>15</v>
      </c>
      <c r="L8" s="95">
        <f>('YA F'!V7)</f>
        <v>0</v>
      </c>
      <c r="M8" s="95">
        <f>('YB M'!V7)</f>
        <v>0</v>
      </c>
      <c r="N8" s="95">
        <f>('YB F'!V7)</f>
        <v>0</v>
      </c>
      <c r="O8" s="95">
        <f>('JU M'!V7)</f>
        <v>0</v>
      </c>
      <c r="P8" s="95">
        <f>('JU F'!V7)</f>
        <v>0</v>
      </c>
      <c r="Q8" s="96">
        <f t="shared" si="0"/>
        <v>420</v>
      </c>
      <c r="R8" s="259" t="s">
        <v>109</v>
      </c>
      <c r="S8" s="98">
        <f t="shared" si="1"/>
        <v>420</v>
      </c>
    </row>
    <row r="9" spans="1:19" ht="20.100000000000001" customHeight="1" thickBot="1" x14ac:dyDescent="0.3">
      <c r="A9" s="260">
        <v>1298</v>
      </c>
      <c r="B9" s="148" t="s">
        <v>35</v>
      </c>
      <c r="C9" s="262">
        <f>('MC M'!U8)</f>
        <v>0</v>
      </c>
      <c r="D9" s="93">
        <f>('MC F'!U8)</f>
        <v>0</v>
      </c>
      <c r="E9" s="94">
        <f>('CU M'!U8)</f>
        <v>0</v>
      </c>
      <c r="F9" s="95">
        <f>('CU F'!U8)</f>
        <v>0</v>
      </c>
      <c r="G9" s="95">
        <f>('ES F'!V8)</f>
        <v>0</v>
      </c>
      <c r="H9" s="95">
        <f>('ES M'!V8)</f>
        <v>0</v>
      </c>
      <c r="I9" s="95">
        <f>('RA M'!V8)</f>
        <v>0</v>
      </c>
      <c r="J9" s="95">
        <f>('RA F'!V8)</f>
        <v>0</v>
      </c>
      <c r="K9" s="95">
        <f>('YA M'!V8)</f>
        <v>0</v>
      </c>
      <c r="L9" s="95">
        <f>('YA F'!V8)</f>
        <v>33</v>
      </c>
      <c r="M9" s="95">
        <f>('YB M'!V8)</f>
        <v>307</v>
      </c>
      <c r="N9" s="95">
        <f>('YB F'!V8)</f>
        <v>200</v>
      </c>
      <c r="O9" s="95">
        <f>('JU M'!V8)</f>
        <v>73</v>
      </c>
      <c r="P9" s="95">
        <f>('JU F'!V8)</f>
        <v>245</v>
      </c>
      <c r="Q9" s="96">
        <f t="shared" si="0"/>
        <v>858</v>
      </c>
      <c r="R9" s="259" t="s">
        <v>35</v>
      </c>
      <c r="S9" s="98">
        <f t="shared" si="1"/>
        <v>858</v>
      </c>
    </row>
    <row r="10" spans="1:19" ht="20.100000000000001" customHeight="1" thickBot="1" x14ac:dyDescent="0.3">
      <c r="A10" s="260">
        <v>1317</v>
      </c>
      <c r="B10" s="148" t="s">
        <v>28</v>
      </c>
      <c r="C10" s="262">
        <f>('MC M'!U9)</f>
        <v>0</v>
      </c>
      <c r="D10" s="93">
        <f>('MC F'!U9)</f>
        <v>0</v>
      </c>
      <c r="E10" s="94">
        <f>('CU M'!U9)</f>
        <v>0</v>
      </c>
      <c r="F10" s="95">
        <f>('CU F'!U9)</f>
        <v>0</v>
      </c>
      <c r="G10" s="95">
        <f>('ES F'!V9)</f>
        <v>0</v>
      </c>
      <c r="H10" s="95">
        <f>('ES M'!V9)</f>
        <v>0</v>
      </c>
      <c r="I10" s="95">
        <f>('RA M'!V9)</f>
        <v>0</v>
      </c>
      <c r="J10" s="95">
        <f>('RA F'!V9)</f>
        <v>0</v>
      </c>
      <c r="K10" s="95">
        <f>('YA M'!V9)</f>
        <v>0</v>
      </c>
      <c r="L10" s="95">
        <f>('YA F'!V9)</f>
        <v>0</v>
      </c>
      <c r="M10" s="95">
        <f>('YB M'!V9)</f>
        <v>0</v>
      </c>
      <c r="N10" s="95">
        <f>('YB F'!V9)</f>
        <v>0</v>
      </c>
      <c r="O10" s="95">
        <f>('JU M'!V9)</f>
        <v>0</v>
      </c>
      <c r="P10" s="95">
        <f>('JU F'!V9)</f>
        <v>0</v>
      </c>
      <c r="Q10" s="96">
        <f t="shared" si="0"/>
        <v>0</v>
      </c>
      <c r="R10" s="259" t="s">
        <v>28</v>
      </c>
      <c r="S10" s="98">
        <f t="shared" si="1"/>
        <v>0</v>
      </c>
    </row>
    <row r="11" spans="1:19" ht="20.100000000000001" customHeight="1" thickBot="1" x14ac:dyDescent="0.3">
      <c r="A11" s="260">
        <v>2658</v>
      </c>
      <c r="B11" s="148" t="s">
        <v>138</v>
      </c>
      <c r="C11" s="262">
        <f>('MC M'!U10)</f>
        <v>0</v>
      </c>
      <c r="D11" s="93">
        <f>('MC F'!U10)</f>
        <v>0</v>
      </c>
      <c r="E11" s="94">
        <f>('CU M'!U10)</f>
        <v>0</v>
      </c>
      <c r="F11" s="95">
        <f>('CU F'!U10)</f>
        <v>0</v>
      </c>
      <c r="G11" s="95">
        <f>('ES F'!V10)</f>
        <v>42</v>
      </c>
      <c r="H11" s="95">
        <f>('ES M'!V10)</f>
        <v>29</v>
      </c>
      <c r="I11" s="95">
        <f>('RA M'!V10)</f>
        <v>87</v>
      </c>
      <c r="J11" s="95">
        <f>('RA F'!V10)</f>
        <v>17</v>
      </c>
      <c r="K11" s="95">
        <f>('YA M'!V10)</f>
        <v>16</v>
      </c>
      <c r="L11" s="95">
        <f>('YA F'!V10)</f>
        <v>0</v>
      </c>
      <c r="M11" s="95">
        <f>('YB M'!V10)</f>
        <v>16</v>
      </c>
      <c r="N11" s="95">
        <f>('YB F'!V10)</f>
        <v>0</v>
      </c>
      <c r="O11" s="95">
        <f>('JU M'!V10)</f>
        <v>185</v>
      </c>
      <c r="P11" s="95">
        <f>('JU F'!V10)</f>
        <v>0</v>
      </c>
      <c r="Q11" s="96">
        <f t="shared" si="0"/>
        <v>392</v>
      </c>
      <c r="R11" s="92" t="s">
        <v>138</v>
      </c>
      <c r="S11" s="98">
        <f t="shared" si="1"/>
        <v>392</v>
      </c>
    </row>
    <row r="12" spans="1:19" ht="20.100000000000001" customHeight="1" thickBot="1" x14ac:dyDescent="0.3">
      <c r="A12" s="260">
        <v>1773</v>
      </c>
      <c r="B12" s="148" t="s">
        <v>71</v>
      </c>
      <c r="C12" s="262">
        <f>('MC M'!U11)</f>
        <v>0</v>
      </c>
      <c r="D12" s="93">
        <f>('MC F'!U11)</f>
        <v>48</v>
      </c>
      <c r="E12" s="94">
        <f>('CU M'!U11)</f>
        <v>0</v>
      </c>
      <c r="F12" s="95">
        <f>('CU F'!U11)</f>
        <v>0</v>
      </c>
      <c r="G12" s="95">
        <f>('ES F'!V11)</f>
        <v>64</v>
      </c>
      <c r="H12" s="95">
        <f>('ES M'!V11)</f>
        <v>182</v>
      </c>
      <c r="I12" s="95">
        <f>('RA M'!V11)</f>
        <v>185</v>
      </c>
      <c r="J12" s="95">
        <f>('RA F'!V11)</f>
        <v>0</v>
      </c>
      <c r="K12" s="95">
        <f>('YA M'!V11)</f>
        <v>303</v>
      </c>
      <c r="L12" s="95">
        <f>('YA F'!V11)</f>
        <v>0</v>
      </c>
      <c r="M12" s="95">
        <f>('YB M'!V11)</f>
        <v>10</v>
      </c>
      <c r="N12" s="95">
        <f>('YB F'!V11)</f>
        <v>5</v>
      </c>
      <c r="O12" s="95">
        <f>('JU M'!V11)</f>
        <v>0</v>
      </c>
      <c r="P12" s="95">
        <f>('JU F'!V11)</f>
        <v>0</v>
      </c>
      <c r="Q12" s="96">
        <f t="shared" si="0"/>
        <v>797</v>
      </c>
      <c r="R12" s="259" t="s">
        <v>71</v>
      </c>
      <c r="S12" s="98">
        <f t="shared" si="1"/>
        <v>797</v>
      </c>
    </row>
    <row r="13" spans="1:19" ht="20.100000000000001" customHeight="1" thickBot="1" x14ac:dyDescent="0.3">
      <c r="A13" s="260">
        <v>1886</v>
      </c>
      <c r="B13" s="148" t="s">
        <v>129</v>
      </c>
      <c r="C13" s="262">
        <f>('MC M'!U12)</f>
        <v>0</v>
      </c>
      <c r="D13" s="93">
        <f>('MC F'!U12)</f>
        <v>0</v>
      </c>
      <c r="E13" s="94">
        <f>('CU M'!U12)</f>
        <v>0</v>
      </c>
      <c r="F13" s="95">
        <f>('CU F'!U12)</f>
        <v>0</v>
      </c>
      <c r="G13" s="95">
        <f>('ES F'!V12)</f>
        <v>0</v>
      </c>
      <c r="H13" s="95">
        <f>('ES M'!V12)</f>
        <v>0</v>
      </c>
      <c r="I13" s="95">
        <f>('RA M'!V12)</f>
        <v>0</v>
      </c>
      <c r="J13" s="95">
        <f>('RA F'!V12)</f>
        <v>0</v>
      </c>
      <c r="K13" s="95">
        <f>('YA M'!V12)</f>
        <v>0</v>
      </c>
      <c r="L13" s="95">
        <f>('YA F'!V12)</f>
        <v>0</v>
      </c>
      <c r="M13" s="95">
        <f>('YB M'!V12)</f>
        <v>0</v>
      </c>
      <c r="N13" s="95">
        <f>('YB F'!V12)</f>
        <v>0</v>
      </c>
      <c r="O13" s="95">
        <f>('JU M'!V12)</f>
        <v>0</v>
      </c>
      <c r="P13" s="95">
        <f>('JU F'!V12)</f>
        <v>0</v>
      </c>
      <c r="Q13" s="96">
        <f t="shared" si="0"/>
        <v>0</v>
      </c>
      <c r="R13" s="259" t="s">
        <v>129</v>
      </c>
      <c r="S13" s="98">
        <f t="shared" si="1"/>
        <v>0</v>
      </c>
    </row>
    <row r="14" spans="1:19" ht="20.100000000000001" customHeight="1" thickBot="1" x14ac:dyDescent="0.3">
      <c r="A14" s="260">
        <v>2027</v>
      </c>
      <c r="B14" s="148" t="s">
        <v>20</v>
      </c>
      <c r="C14" s="262">
        <f>('MC M'!U13)</f>
        <v>0</v>
      </c>
      <c r="D14" s="93">
        <f>('MC F'!U13)</f>
        <v>0</v>
      </c>
      <c r="E14" s="94">
        <f>('CU M'!U13)</f>
        <v>0</v>
      </c>
      <c r="F14" s="95">
        <f>('CU F'!U13)</f>
        <v>36</v>
      </c>
      <c r="G14" s="95">
        <f>('ES F'!V13)</f>
        <v>0</v>
      </c>
      <c r="H14" s="95">
        <f>('ES M'!V13)</f>
        <v>173</v>
      </c>
      <c r="I14" s="95">
        <f>('RA M'!V13)</f>
        <v>15</v>
      </c>
      <c r="J14" s="95">
        <f>('RA F'!V13)</f>
        <v>0</v>
      </c>
      <c r="K14" s="95">
        <f>('YA M'!V13)</f>
        <v>370</v>
      </c>
      <c r="L14" s="95">
        <f>('YA F'!V13)</f>
        <v>270</v>
      </c>
      <c r="M14" s="95">
        <f>('YB M'!V13)</f>
        <v>23</v>
      </c>
      <c r="N14" s="95">
        <f>('YB F'!V13)</f>
        <v>0</v>
      </c>
      <c r="O14" s="95">
        <f>('JU M'!V13)</f>
        <v>0</v>
      </c>
      <c r="P14" s="95">
        <f>('JU F'!V13)</f>
        <v>0</v>
      </c>
      <c r="Q14" s="96">
        <f t="shared" si="0"/>
        <v>887</v>
      </c>
      <c r="R14" s="259" t="s">
        <v>20</v>
      </c>
      <c r="S14" s="98">
        <f t="shared" si="1"/>
        <v>887</v>
      </c>
    </row>
    <row r="15" spans="1:19" ht="20.100000000000001" customHeight="1" thickBot="1" x14ac:dyDescent="0.3">
      <c r="A15" s="260">
        <v>2057</v>
      </c>
      <c r="B15" s="148" t="s">
        <v>113</v>
      </c>
      <c r="C15" s="262">
        <f>('MC M'!U14)</f>
        <v>0</v>
      </c>
      <c r="D15" s="93">
        <f>('MC F'!U14)</f>
        <v>0</v>
      </c>
      <c r="E15" s="94">
        <f>('CU M'!U14)</f>
        <v>0</v>
      </c>
      <c r="F15" s="95">
        <f>('CU F'!U14)</f>
        <v>72</v>
      </c>
      <c r="G15" s="95">
        <f>('ES F'!V14)</f>
        <v>242</v>
      </c>
      <c r="H15" s="95">
        <f>('ES M'!V14)</f>
        <v>12</v>
      </c>
      <c r="I15" s="95">
        <f>('RA M'!V14)</f>
        <v>0</v>
      </c>
      <c r="J15" s="95">
        <f>('RA F'!V14)</f>
        <v>96</v>
      </c>
      <c r="K15" s="95">
        <f>('YA M'!V14)</f>
        <v>100</v>
      </c>
      <c r="L15" s="95">
        <f>('YA F'!V14)</f>
        <v>0</v>
      </c>
      <c r="M15" s="95">
        <f>('YB M'!V14)</f>
        <v>89</v>
      </c>
      <c r="N15" s="95">
        <f>('YB F'!V14)</f>
        <v>10</v>
      </c>
      <c r="O15" s="95">
        <f>('JU M'!V14)</f>
        <v>194</v>
      </c>
      <c r="P15" s="95">
        <f>('JU F'!V14)</f>
        <v>92</v>
      </c>
      <c r="Q15" s="96">
        <f t="shared" si="0"/>
        <v>907</v>
      </c>
      <c r="R15" s="259" t="s">
        <v>113</v>
      </c>
      <c r="S15" s="98">
        <f t="shared" si="1"/>
        <v>907</v>
      </c>
    </row>
    <row r="16" spans="1:19" ht="20.100000000000001" customHeight="1" thickBot="1" x14ac:dyDescent="0.3">
      <c r="A16" s="260">
        <v>2072</v>
      </c>
      <c r="B16" s="148" t="s">
        <v>119</v>
      </c>
      <c r="C16" s="262">
        <f>('MC M'!U15)</f>
        <v>0</v>
      </c>
      <c r="D16" s="93">
        <f>('MC F'!U15)</f>
        <v>0</v>
      </c>
      <c r="E16" s="94">
        <f>('CU M'!U15)</f>
        <v>24</v>
      </c>
      <c r="F16" s="95">
        <f>('CU F'!U15)</f>
        <v>60</v>
      </c>
      <c r="G16" s="95">
        <f>('ES F'!V15)</f>
        <v>0</v>
      </c>
      <c r="H16" s="95">
        <f>('ES M'!V15)</f>
        <v>14</v>
      </c>
      <c r="I16" s="95">
        <f>('RA M'!V15)</f>
        <v>286</v>
      </c>
      <c r="J16" s="95">
        <f>('RA F'!V15)</f>
        <v>92</v>
      </c>
      <c r="K16" s="95">
        <f>('YA M'!V15)</f>
        <v>19</v>
      </c>
      <c r="L16" s="95">
        <f>('YA F'!V15)</f>
        <v>0</v>
      </c>
      <c r="M16" s="95">
        <f>('YB M'!V15)</f>
        <v>5</v>
      </c>
      <c r="N16" s="95">
        <f>('YB F'!V15)</f>
        <v>95</v>
      </c>
      <c r="O16" s="95">
        <f>('JU M'!V15)</f>
        <v>0</v>
      </c>
      <c r="P16" s="95">
        <f>('JU F'!V15)</f>
        <v>30</v>
      </c>
      <c r="Q16" s="96">
        <f t="shared" si="0"/>
        <v>625</v>
      </c>
      <c r="R16" s="259" t="s">
        <v>119</v>
      </c>
      <c r="S16" s="98">
        <f t="shared" si="1"/>
        <v>625</v>
      </c>
    </row>
    <row r="17" spans="1:19" ht="20.100000000000001" customHeight="1" thickBot="1" x14ac:dyDescent="0.3">
      <c r="A17" s="260">
        <v>2142</v>
      </c>
      <c r="B17" s="148" t="s">
        <v>124</v>
      </c>
      <c r="C17" s="262">
        <f>('MC M'!U16)</f>
        <v>0</v>
      </c>
      <c r="D17" s="93">
        <f>('MC F'!U16)</f>
        <v>0</v>
      </c>
      <c r="E17" s="94">
        <f>('CU M'!U16)</f>
        <v>0</v>
      </c>
      <c r="F17" s="95">
        <f>('CU F'!U16)</f>
        <v>0</v>
      </c>
      <c r="G17" s="95">
        <f>('ES F'!V16)</f>
        <v>0</v>
      </c>
      <c r="H17" s="95">
        <f>('ES M'!V16)</f>
        <v>26</v>
      </c>
      <c r="I17" s="95">
        <f>('RA M'!V16)</f>
        <v>0</v>
      </c>
      <c r="J17" s="95">
        <f>('RA F'!V16)</f>
        <v>0</v>
      </c>
      <c r="K17" s="95">
        <f>('YA M'!V16)</f>
        <v>25</v>
      </c>
      <c r="L17" s="95">
        <f>('YA F'!V16)</f>
        <v>0</v>
      </c>
      <c r="M17" s="95">
        <f>('YB M'!V16)</f>
        <v>10</v>
      </c>
      <c r="N17" s="95">
        <f>('YB F'!V16)</f>
        <v>5</v>
      </c>
      <c r="O17" s="95">
        <f>('JU M'!V16)</f>
        <v>0</v>
      </c>
      <c r="P17" s="95">
        <f>('JU F'!V16)</f>
        <v>0</v>
      </c>
      <c r="Q17" s="96">
        <f t="shared" si="0"/>
        <v>66</v>
      </c>
      <c r="R17" s="92" t="s">
        <v>124</v>
      </c>
      <c r="S17" s="98">
        <f t="shared" si="1"/>
        <v>66</v>
      </c>
    </row>
    <row r="18" spans="1:19" ht="20.100000000000001" customHeight="1" thickBot="1" x14ac:dyDescent="0.3">
      <c r="A18" s="260">
        <v>2144</v>
      </c>
      <c r="B18" s="148" t="s">
        <v>121</v>
      </c>
      <c r="C18" s="262">
        <f>('MC M'!U17)</f>
        <v>0</v>
      </c>
      <c r="D18" s="93">
        <f>('MC F'!U17)</f>
        <v>48</v>
      </c>
      <c r="E18" s="94">
        <f>('CU M'!U17)</f>
        <v>228</v>
      </c>
      <c r="F18" s="95">
        <f>('CU F'!U17)</f>
        <v>96</v>
      </c>
      <c r="G18" s="95">
        <f>('ES F'!V17)</f>
        <v>377</v>
      </c>
      <c r="H18" s="95">
        <f>('ES M'!V17)</f>
        <v>447</v>
      </c>
      <c r="I18" s="95">
        <f>('RA M'!V17)</f>
        <v>706</v>
      </c>
      <c r="J18" s="95">
        <f>('RA F'!V17)</f>
        <v>1233</v>
      </c>
      <c r="K18" s="95">
        <f>('YA M'!V17)</f>
        <v>446</v>
      </c>
      <c r="L18" s="95">
        <f>('YA F'!V17)</f>
        <v>573</v>
      </c>
      <c r="M18" s="95">
        <f>('YB M'!V17)</f>
        <v>35</v>
      </c>
      <c r="N18" s="95">
        <f>('YB F'!V17)</f>
        <v>166</v>
      </c>
      <c r="O18" s="95">
        <f>('JU M'!V17)</f>
        <v>70</v>
      </c>
      <c r="P18" s="95">
        <f>('JU F'!V17)</f>
        <v>0</v>
      </c>
      <c r="Q18" s="96">
        <f t="shared" si="0"/>
        <v>4425</v>
      </c>
      <c r="R18" s="259" t="s">
        <v>121</v>
      </c>
      <c r="S18" s="98">
        <f t="shared" si="1"/>
        <v>4425</v>
      </c>
    </row>
    <row r="19" spans="1:19" ht="20.100000000000001" customHeight="1" thickBot="1" x14ac:dyDescent="0.3">
      <c r="A19" s="260">
        <v>2186</v>
      </c>
      <c r="B19" s="148" t="s">
        <v>111</v>
      </c>
      <c r="C19" s="262">
        <f>('MC M'!U18)</f>
        <v>0</v>
      </c>
      <c r="D19" s="93">
        <f>('MC F'!U18)</f>
        <v>0</v>
      </c>
      <c r="E19" s="94">
        <f>('CU M'!U18)</f>
        <v>72</v>
      </c>
      <c r="F19" s="95">
        <f>('CU F'!U18)</f>
        <v>0</v>
      </c>
      <c r="G19" s="95">
        <f>('ES F'!V18)</f>
        <v>0</v>
      </c>
      <c r="H19" s="95">
        <f>('ES M'!V18)</f>
        <v>0</v>
      </c>
      <c r="I19" s="95">
        <f>('RA M'!V18)</f>
        <v>262</v>
      </c>
      <c r="J19" s="95">
        <f>('RA F'!V18)</f>
        <v>293</v>
      </c>
      <c r="K19" s="95">
        <f>('YA M'!V18)</f>
        <v>123</v>
      </c>
      <c r="L19" s="95">
        <f>('YA F'!V18)</f>
        <v>45</v>
      </c>
      <c r="M19" s="95">
        <f>('YB M'!V18)</f>
        <v>72</v>
      </c>
      <c r="N19" s="95">
        <f>('YB F'!V18)</f>
        <v>0</v>
      </c>
      <c r="O19" s="95">
        <f>('JU M'!V18)</f>
        <v>72</v>
      </c>
      <c r="P19" s="95">
        <f>('JU F'!V18)</f>
        <v>32</v>
      </c>
      <c r="Q19" s="96">
        <f t="shared" si="0"/>
        <v>971</v>
      </c>
      <c r="R19" s="259" t="s">
        <v>111</v>
      </c>
      <c r="S19" s="98">
        <f t="shared" si="1"/>
        <v>971</v>
      </c>
    </row>
    <row r="20" spans="1:19" ht="20.100000000000001" customHeight="1" thickBot="1" x14ac:dyDescent="0.3">
      <c r="A20" s="260"/>
      <c r="B20" s="148"/>
      <c r="C20" s="262">
        <f>('MC M'!U19)</f>
        <v>0</v>
      </c>
      <c r="D20" s="93">
        <f>('MC F'!U19)</f>
        <v>0</v>
      </c>
      <c r="E20" s="94">
        <f>('CU M'!U19)</f>
        <v>0</v>
      </c>
      <c r="F20" s="95">
        <f>('CU F'!U19)</f>
        <v>0</v>
      </c>
      <c r="G20" s="95">
        <f>('ES F'!V19)</f>
        <v>0</v>
      </c>
      <c r="H20" s="95">
        <f>('ES M'!V19)</f>
        <v>0</v>
      </c>
      <c r="I20" s="95">
        <f>('RA M'!V19)</f>
        <v>0</v>
      </c>
      <c r="J20" s="95">
        <f>('RA F'!V19)</f>
        <v>0</v>
      </c>
      <c r="K20" s="95">
        <f>('YA M'!V19)</f>
        <v>0</v>
      </c>
      <c r="L20" s="95">
        <f>('YA F'!V19)</f>
        <v>0</v>
      </c>
      <c r="M20" s="95">
        <f>('YB M'!V19)</f>
        <v>0</v>
      </c>
      <c r="N20" s="95">
        <f>('YB F'!V19)</f>
        <v>0</v>
      </c>
      <c r="O20" s="95">
        <f>('JU M'!V19)</f>
        <v>0</v>
      </c>
      <c r="P20" s="95">
        <f>('JU F'!V19)</f>
        <v>0</v>
      </c>
      <c r="Q20" s="96">
        <f t="shared" si="0"/>
        <v>0</v>
      </c>
      <c r="R20" s="259"/>
      <c r="S20" s="98">
        <f t="shared" si="1"/>
        <v>0</v>
      </c>
    </row>
    <row r="21" spans="1:19" ht="20.100000000000001" customHeight="1" thickBot="1" x14ac:dyDescent="0.3">
      <c r="A21" s="260">
        <v>2310</v>
      </c>
      <c r="B21" s="148" t="s">
        <v>112</v>
      </c>
      <c r="C21" s="262">
        <f>('MC M'!U20)</f>
        <v>0</v>
      </c>
      <c r="D21" s="93">
        <f>('MC F'!U20)</f>
        <v>0</v>
      </c>
      <c r="E21" s="94">
        <f>('CU M'!U20)</f>
        <v>144</v>
      </c>
      <c r="F21" s="95">
        <f>('CU F'!U20)</f>
        <v>96</v>
      </c>
      <c r="G21" s="95">
        <f>('ES F'!V20)</f>
        <v>0</v>
      </c>
      <c r="H21" s="95">
        <f>('ES M'!V20)</f>
        <v>0</v>
      </c>
      <c r="I21" s="95">
        <f>('RA M'!V20)</f>
        <v>0</v>
      </c>
      <c r="J21" s="95">
        <f>('RA F'!V20)</f>
        <v>10</v>
      </c>
      <c r="K21" s="95">
        <f>('YA M'!V20)</f>
        <v>40</v>
      </c>
      <c r="L21" s="95">
        <f>('YA F'!V20)</f>
        <v>0</v>
      </c>
      <c r="M21" s="95">
        <f>('YB M'!V20)</f>
        <v>39</v>
      </c>
      <c r="N21" s="95">
        <f>('YB F'!V20)</f>
        <v>0</v>
      </c>
      <c r="O21" s="95">
        <f>('JU M'!V20)</f>
        <v>0</v>
      </c>
      <c r="P21" s="95">
        <f>('JU F'!V20)</f>
        <v>15</v>
      </c>
      <c r="Q21" s="96">
        <f t="shared" si="0"/>
        <v>344</v>
      </c>
      <c r="R21" s="259" t="s">
        <v>112</v>
      </c>
      <c r="S21" s="98">
        <f t="shared" si="1"/>
        <v>344</v>
      </c>
    </row>
    <row r="22" spans="1:19" ht="20.100000000000001" customHeight="1" thickBot="1" x14ac:dyDescent="0.3">
      <c r="A22" s="260">
        <v>2521</v>
      </c>
      <c r="B22" s="148" t="s">
        <v>118</v>
      </c>
      <c r="C22" s="262">
        <f>('MC M'!U21)</f>
        <v>0</v>
      </c>
      <c r="D22" s="93">
        <f>('MC F'!U21)</f>
        <v>0</v>
      </c>
      <c r="E22" s="94">
        <f>('CU M'!U21)</f>
        <v>24</v>
      </c>
      <c r="F22" s="95">
        <f>('CU F'!U21)</f>
        <v>0</v>
      </c>
      <c r="G22" s="95">
        <f>('ES F'!V21)</f>
        <v>0</v>
      </c>
      <c r="H22" s="95">
        <f>('ES M'!V21)</f>
        <v>0</v>
      </c>
      <c r="I22" s="95">
        <f>('RA M'!V21)</f>
        <v>65</v>
      </c>
      <c r="J22" s="95">
        <f>('RA F'!V21)</f>
        <v>24</v>
      </c>
      <c r="K22" s="95">
        <f>('YA M'!V21)</f>
        <v>0</v>
      </c>
      <c r="L22" s="95">
        <f>('YA F'!V21)</f>
        <v>0</v>
      </c>
      <c r="M22" s="95">
        <f>('YB M'!V21)</f>
        <v>0</v>
      </c>
      <c r="N22" s="95">
        <f>('YB F'!V21)</f>
        <v>80</v>
      </c>
      <c r="O22" s="95">
        <f>('JU M'!V21)</f>
        <v>0</v>
      </c>
      <c r="P22" s="95">
        <f>('JU F'!V21)</f>
        <v>0</v>
      </c>
      <c r="Q22" s="96">
        <f t="shared" si="0"/>
        <v>193</v>
      </c>
      <c r="R22" s="259" t="s">
        <v>118</v>
      </c>
      <c r="S22" s="98">
        <f t="shared" si="1"/>
        <v>193</v>
      </c>
    </row>
    <row r="23" spans="1:19" ht="20.100000000000001" customHeight="1" thickBot="1" x14ac:dyDescent="0.3">
      <c r="A23" s="260">
        <v>2612</v>
      </c>
      <c r="B23" s="148" t="s">
        <v>127</v>
      </c>
      <c r="C23" s="262">
        <f>('MC M'!U22)</f>
        <v>0</v>
      </c>
      <c r="D23" s="93">
        <f>('MC F'!U22)</f>
        <v>48</v>
      </c>
      <c r="E23" s="94">
        <f>('CU M'!U22)</f>
        <v>96</v>
      </c>
      <c r="F23" s="95">
        <f>('CU F'!U22)</f>
        <v>120</v>
      </c>
      <c r="G23" s="95">
        <f>('ES F'!V22)</f>
        <v>397</v>
      </c>
      <c r="H23" s="95">
        <f>('ES M'!V22)</f>
        <v>387</v>
      </c>
      <c r="I23" s="95">
        <f>('RA M'!V22)</f>
        <v>149</v>
      </c>
      <c r="J23" s="95">
        <f>('RA F'!V22)</f>
        <v>269</v>
      </c>
      <c r="K23" s="95">
        <f>('YA M'!V22)</f>
        <v>583</v>
      </c>
      <c r="L23" s="95">
        <f>('YA F'!V22)</f>
        <v>447</v>
      </c>
      <c r="M23" s="95">
        <f>('YB M'!V22)</f>
        <v>80</v>
      </c>
      <c r="N23" s="95">
        <f>('YB F'!V22)</f>
        <v>172</v>
      </c>
      <c r="O23" s="95">
        <f>('JU M'!V22)</f>
        <v>120</v>
      </c>
      <c r="P23" s="95">
        <f>('JU F'!V22)</f>
        <v>23</v>
      </c>
      <c r="Q23" s="96">
        <f t="shared" si="0"/>
        <v>2891</v>
      </c>
      <c r="R23" s="259" t="s">
        <v>127</v>
      </c>
      <c r="S23" s="98">
        <f t="shared" si="1"/>
        <v>2891</v>
      </c>
    </row>
    <row r="24" spans="1:19" ht="20.100000000000001" customHeight="1" thickBot="1" x14ac:dyDescent="0.3">
      <c r="A24" s="260">
        <v>2465</v>
      </c>
      <c r="B24" s="148" t="s">
        <v>493</v>
      </c>
      <c r="C24" s="93">
        <f>('MC M'!U23)</f>
        <v>0</v>
      </c>
      <c r="D24" s="93">
        <f>('MC F'!U23)</f>
        <v>0</v>
      </c>
      <c r="E24" s="94">
        <f>('CU M'!U23)</f>
        <v>0</v>
      </c>
      <c r="F24" s="95">
        <f>('CU F'!U23)</f>
        <v>0</v>
      </c>
      <c r="G24" s="95">
        <f>('ES F'!V23)</f>
        <v>0</v>
      </c>
      <c r="H24" s="95">
        <f>('ES M'!V23)</f>
        <v>0</v>
      </c>
      <c r="I24" s="95">
        <f>('RA M'!V23)</f>
        <v>0</v>
      </c>
      <c r="J24" s="95">
        <f>('RA F'!V23)</f>
        <v>0</v>
      </c>
      <c r="K24" s="95">
        <f>('YA M'!V23)</f>
        <v>0</v>
      </c>
      <c r="L24" s="95">
        <f>('YA F'!V23)</f>
        <v>0</v>
      </c>
      <c r="M24" s="95">
        <f>('YB M'!V23)</f>
        <v>5</v>
      </c>
      <c r="N24" s="95">
        <f>('YB F'!V23)</f>
        <v>0</v>
      </c>
      <c r="O24" s="95">
        <f>('JU M'!V23)</f>
        <v>0</v>
      </c>
      <c r="P24" s="95">
        <f>('JU F'!V23)</f>
        <v>0</v>
      </c>
      <c r="Q24" s="96">
        <f t="shared" si="0"/>
        <v>5</v>
      </c>
      <c r="R24" s="92" t="s">
        <v>493</v>
      </c>
      <c r="S24" s="98">
        <f t="shared" si="1"/>
        <v>5</v>
      </c>
    </row>
    <row r="25" spans="1:19" ht="20.100000000000001" customHeight="1" thickBot="1" x14ac:dyDescent="0.3">
      <c r="A25" s="260">
        <v>2455</v>
      </c>
      <c r="B25" s="148" t="s">
        <v>516</v>
      </c>
      <c r="C25" s="93">
        <f>('MC M'!U24)</f>
        <v>0</v>
      </c>
      <c r="D25" s="93">
        <f>('MC F'!U24)</f>
        <v>0</v>
      </c>
      <c r="E25" s="94">
        <f>('CU M'!U24)</f>
        <v>0</v>
      </c>
      <c r="F25" s="95">
        <f>('CU F'!U24)</f>
        <v>0</v>
      </c>
      <c r="G25" s="95">
        <f>('ES F'!V24)</f>
        <v>0</v>
      </c>
      <c r="H25" s="95">
        <f>('ES M'!V24)</f>
        <v>0</v>
      </c>
      <c r="I25" s="95">
        <f>('RA M'!V24)</f>
        <v>0</v>
      </c>
      <c r="J25" s="95">
        <f>('RA F'!V24)</f>
        <v>0</v>
      </c>
      <c r="K25" s="95">
        <f>('YA M'!V24)</f>
        <v>0</v>
      </c>
      <c r="L25" s="95">
        <f>('YA F'!V24)</f>
        <v>0</v>
      </c>
      <c r="M25" s="95">
        <f>('YB M'!V24)</f>
        <v>0</v>
      </c>
      <c r="N25" s="95">
        <f>('YB F'!V24)</f>
        <v>0</v>
      </c>
      <c r="O25" s="95">
        <f>('JU M'!V24)</f>
        <v>0</v>
      </c>
      <c r="P25" s="95">
        <f>('JU F'!V24)</f>
        <v>0</v>
      </c>
      <c r="Q25" s="96">
        <f t="shared" si="0"/>
        <v>0</v>
      </c>
      <c r="R25" s="92" t="s">
        <v>516</v>
      </c>
      <c r="S25" s="98">
        <f t="shared" si="1"/>
        <v>0</v>
      </c>
    </row>
    <row r="26" spans="1:19" ht="20.100000000000001" customHeight="1" thickBot="1" x14ac:dyDescent="0.3">
      <c r="A26" s="260">
        <v>1886</v>
      </c>
      <c r="B26" s="148" t="s">
        <v>129</v>
      </c>
      <c r="C26" s="93">
        <f>('MC M'!U25)</f>
        <v>0</v>
      </c>
      <c r="D26" s="93">
        <f>('MC F'!U25)</f>
        <v>0</v>
      </c>
      <c r="E26" s="94">
        <f>('CU M'!U25)</f>
        <v>0</v>
      </c>
      <c r="F26" s="95">
        <f>('CU F'!U25)</f>
        <v>0</v>
      </c>
      <c r="G26" s="95">
        <f>('ES F'!V25)</f>
        <v>0</v>
      </c>
      <c r="H26" s="95">
        <f>('ES M'!V25)</f>
        <v>0</v>
      </c>
      <c r="I26" s="95">
        <f>('RA M'!V25)</f>
        <v>0</v>
      </c>
      <c r="J26" s="95">
        <f>('RA F'!V25)</f>
        <v>0</v>
      </c>
      <c r="K26" s="95">
        <f>('YA M'!V25)</f>
        <v>0</v>
      </c>
      <c r="L26" s="95">
        <f>('YA F'!V25)</f>
        <v>0</v>
      </c>
      <c r="M26" s="95">
        <f>('YB M'!V25)</f>
        <v>0</v>
      </c>
      <c r="N26" s="95">
        <f>('YB F'!V25)</f>
        <v>0</v>
      </c>
      <c r="O26" s="95">
        <f>('JU M'!V25)</f>
        <v>0</v>
      </c>
      <c r="P26" s="95">
        <f>('JU F'!V25)</f>
        <v>0</v>
      </c>
      <c r="Q26" s="96">
        <f t="shared" si="0"/>
        <v>0</v>
      </c>
      <c r="R26" s="92" t="s">
        <v>129</v>
      </c>
      <c r="S26" s="98">
        <f t="shared" si="1"/>
        <v>0</v>
      </c>
    </row>
    <row r="27" spans="1:19" ht="20.100000000000001" customHeight="1" thickBot="1" x14ac:dyDescent="0.3">
      <c r="A27" s="260">
        <v>2526</v>
      </c>
      <c r="B27" s="148" t="s">
        <v>517</v>
      </c>
      <c r="C27" s="93">
        <f>('MC M'!U26)</f>
        <v>0</v>
      </c>
      <c r="D27" s="93">
        <f>('MC F'!U26)</f>
        <v>0</v>
      </c>
      <c r="E27" s="94">
        <f>('CU M'!U26)</f>
        <v>0</v>
      </c>
      <c r="F27" s="95">
        <f>('CU F'!U26)</f>
        <v>0</v>
      </c>
      <c r="G27" s="95">
        <f>('ES F'!V26)</f>
        <v>0</v>
      </c>
      <c r="H27" s="95">
        <f>('ES M'!V26)</f>
        <v>0</v>
      </c>
      <c r="I27" s="95">
        <f>('RA M'!V26)</f>
        <v>0</v>
      </c>
      <c r="J27" s="95">
        <f>('RA F'!V26)</f>
        <v>0</v>
      </c>
      <c r="K27" s="95">
        <f>('YA M'!V26)</f>
        <v>0</v>
      </c>
      <c r="L27" s="95">
        <f>('YA F'!V26)</f>
        <v>0</v>
      </c>
      <c r="M27" s="95">
        <f>('YB M'!V26)</f>
        <v>0</v>
      </c>
      <c r="N27" s="95">
        <f>('YB F'!V26)</f>
        <v>0</v>
      </c>
      <c r="O27" s="95">
        <f>('JU M'!V26)</f>
        <v>0</v>
      </c>
      <c r="P27" s="95">
        <f>('JU F'!V26)</f>
        <v>0</v>
      </c>
      <c r="Q27" s="96">
        <f t="shared" si="0"/>
        <v>0</v>
      </c>
      <c r="R27" s="92" t="s">
        <v>517</v>
      </c>
      <c r="S27" s="98">
        <f t="shared" si="1"/>
        <v>0</v>
      </c>
    </row>
    <row r="28" spans="1:19" ht="20.100000000000001" customHeight="1" thickBot="1" x14ac:dyDescent="0.3">
      <c r="A28" s="91"/>
      <c r="B28" s="92"/>
      <c r="C28" s="93"/>
      <c r="D28" s="93"/>
      <c r="E28" s="94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R28" s="97"/>
      <c r="S28" s="98">
        <f t="shared" si="1"/>
        <v>0</v>
      </c>
    </row>
    <row r="29" spans="1:19" ht="20.100000000000001" customHeight="1" thickBot="1" x14ac:dyDescent="0.3">
      <c r="A29" s="91"/>
      <c r="B29" s="92"/>
      <c r="C29" s="93"/>
      <c r="D29" s="93"/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97"/>
      <c r="S29" s="98">
        <f t="shared" si="1"/>
        <v>0</v>
      </c>
    </row>
    <row r="30" spans="1:19" ht="20.100000000000001" customHeight="1" thickBot="1" x14ac:dyDescent="0.3">
      <c r="A30" s="91"/>
      <c r="B30" s="92"/>
      <c r="C30" s="93"/>
      <c r="D30" s="93"/>
      <c r="E30" s="94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6"/>
      <c r="R30" s="97"/>
      <c r="S30" s="98">
        <f t="shared" si="1"/>
        <v>0</v>
      </c>
    </row>
    <row r="31" spans="1:19" ht="20.100000000000001" customHeight="1" thickBot="1" x14ac:dyDescent="0.3">
      <c r="A31" s="91"/>
      <c r="B31" s="92"/>
      <c r="C31" s="93"/>
      <c r="D31" s="93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  <c r="R31" s="97"/>
      <c r="S31" s="98">
        <f t="shared" si="1"/>
        <v>0</v>
      </c>
    </row>
    <row r="32" spans="1:19" ht="20.100000000000001" customHeight="1" thickBot="1" x14ac:dyDescent="0.3">
      <c r="A32" s="91"/>
      <c r="B32" s="92"/>
      <c r="C32" s="93"/>
      <c r="D32" s="93"/>
      <c r="E32" s="94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  <c r="R32" s="97"/>
      <c r="S32" s="98">
        <f t="shared" si="1"/>
        <v>0</v>
      </c>
    </row>
    <row r="33" spans="1:19" ht="20.100000000000001" customHeight="1" thickBot="1" x14ac:dyDescent="0.3">
      <c r="A33" s="91"/>
      <c r="B33" s="92"/>
      <c r="C33" s="93"/>
      <c r="D33" s="93"/>
      <c r="E33" s="94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/>
      <c r="S33" s="98">
        <f t="shared" si="1"/>
        <v>0</v>
      </c>
    </row>
    <row r="34" spans="1:19" ht="20.100000000000001" customHeight="1" thickBot="1" x14ac:dyDescent="0.3">
      <c r="A34" s="91"/>
      <c r="B34" s="92"/>
      <c r="C34" s="93"/>
      <c r="D34" s="93"/>
      <c r="E34" s="94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/>
      <c r="S34" s="98">
        <f t="shared" si="1"/>
        <v>0</v>
      </c>
    </row>
    <row r="35" spans="1:19" ht="20.100000000000001" customHeight="1" thickBot="1" x14ac:dyDescent="0.3">
      <c r="A35" s="91"/>
      <c r="B35" s="92"/>
      <c r="C35" s="93"/>
      <c r="D35" s="93"/>
      <c r="E35" s="94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  <c r="R35" s="97"/>
      <c r="S35" s="98">
        <f t="shared" si="1"/>
        <v>0</v>
      </c>
    </row>
    <row r="36" spans="1:19" ht="20.100000000000001" customHeight="1" thickBot="1" x14ac:dyDescent="0.3">
      <c r="A36" s="91"/>
      <c r="B36" s="92"/>
      <c r="C36" s="93"/>
      <c r="D36" s="93"/>
      <c r="E36" s="94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  <c r="R36" s="97"/>
      <c r="S36" s="98">
        <f t="shared" ref="S36:S65" si="2">SUM(C36:P36)</f>
        <v>0</v>
      </c>
    </row>
    <row r="37" spans="1:19" ht="20.100000000000001" customHeight="1" thickBot="1" x14ac:dyDescent="0.3">
      <c r="A37" s="91"/>
      <c r="B37" s="92"/>
      <c r="C37" s="93"/>
      <c r="D37" s="93"/>
      <c r="E37" s="9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6"/>
      <c r="R37" s="97"/>
      <c r="S37" s="98">
        <f t="shared" si="2"/>
        <v>0</v>
      </c>
    </row>
    <row r="38" spans="1:19" ht="20.100000000000001" customHeight="1" thickBot="1" x14ac:dyDescent="0.3">
      <c r="A38" s="91"/>
      <c r="B38" s="92"/>
      <c r="C38" s="93"/>
      <c r="D38" s="93"/>
      <c r="E38" s="9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  <c r="R38" s="97"/>
      <c r="S38" s="98">
        <f t="shared" si="2"/>
        <v>0</v>
      </c>
    </row>
    <row r="39" spans="1:19" ht="20.100000000000001" customHeight="1" thickBot="1" x14ac:dyDescent="0.3">
      <c r="A39" s="91"/>
      <c r="B39" s="92"/>
      <c r="C39" s="93"/>
      <c r="D39" s="93"/>
      <c r="E39" s="94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97"/>
      <c r="S39" s="98">
        <f t="shared" si="2"/>
        <v>0</v>
      </c>
    </row>
    <row r="40" spans="1:19" ht="20.100000000000001" customHeight="1" thickBot="1" x14ac:dyDescent="0.3">
      <c r="A40" s="91"/>
      <c r="B40" s="92"/>
      <c r="C40" s="93"/>
      <c r="D40" s="93"/>
      <c r="E40" s="94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6"/>
      <c r="R40" s="97"/>
      <c r="S40" s="98">
        <f t="shared" si="2"/>
        <v>0</v>
      </c>
    </row>
    <row r="41" spans="1:19" ht="20.100000000000001" customHeight="1" thickBot="1" x14ac:dyDescent="0.3">
      <c r="A41" s="91"/>
      <c r="B41" s="92"/>
      <c r="C41" s="93"/>
      <c r="D41" s="93"/>
      <c r="E41" s="94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6"/>
      <c r="R41" s="97"/>
      <c r="S41" s="98">
        <f t="shared" si="2"/>
        <v>0</v>
      </c>
    </row>
    <row r="42" spans="1:19" ht="20.100000000000001" customHeight="1" thickBot="1" x14ac:dyDescent="0.3">
      <c r="A42" s="91"/>
      <c r="B42" s="92"/>
      <c r="C42" s="93"/>
      <c r="D42" s="93"/>
      <c r="E42" s="94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6"/>
      <c r="R42" s="97"/>
      <c r="S42" s="98">
        <f t="shared" si="2"/>
        <v>0</v>
      </c>
    </row>
    <row r="43" spans="1:19" ht="20.100000000000001" customHeight="1" thickBot="1" x14ac:dyDescent="0.3">
      <c r="A43" s="91"/>
      <c r="B43" s="92"/>
      <c r="C43" s="93"/>
      <c r="D43" s="93"/>
      <c r="E43" s="94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6"/>
      <c r="R43" s="97"/>
      <c r="S43" s="98">
        <f t="shared" si="2"/>
        <v>0</v>
      </c>
    </row>
    <row r="44" spans="1:19" ht="20.100000000000001" customHeight="1" thickBot="1" x14ac:dyDescent="0.3">
      <c r="A44" s="91"/>
      <c r="B44" s="92"/>
      <c r="C44" s="93"/>
      <c r="D44" s="93"/>
      <c r="E44" s="94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6"/>
      <c r="R44" s="97"/>
      <c r="S44" s="98">
        <f t="shared" si="2"/>
        <v>0</v>
      </c>
    </row>
    <row r="45" spans="1:19" ht="20.100000000000001" customHeight="1" thickBot="1" x14ac:dyDescent="0.3">
      <c r="A45" s="91"/>
      <c r="B45" s="92"/>
      <c r="C45" s="93"/>
      <c r="D45" s="93"/>
      <c r="E45" s="94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6"/>
      <c r="R45" s="97"/>
      <c r="S45" s="98">
        <f t="shared" si="2"/>
        <v>0</v>
      </c>
    </row>
    <row r="46" spans="1:19" ht="20.100000000000001" customHeight="1" thickBot="1" x14ac:dyDescent="0.3">
      <c r="A46" s="91"/>
      <c r="B46" s="92"/>
      <c r="C46" s="93"/>
      <c r="D46" s="93"/>
      <c r="E46" s="94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6"/>
      <c r="R46" s="97"/>
      <c r="S46" s="98">
        <f t="shared" si="2"/>
        <v>0</v>
      </c>
    </row>
    <row r="47" spans="1:19" ht="20.100000000000001" customHeight="1" thickBot="1" x14ac:dyDescent="0.3">
      <c r="A47" s="91"/>
      <c r="B47" s="92"/>
      <c r="C47" s="93"/>
      <c r="D47" s="93"/>
      <c r="E47" s="94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6"/>
      <c r="R47" s="97"/>
      <c r="S47" s="98">
        <f t="shared" si="2"/>
        <v>0</v>
      </c>
    </row>
    <row r="48" spans="1:19" ht="20.100000000000001" customHeight="1" thickBot="1" x14ac:dyDescent="0.3">
      <c r="A48" s="91"/>
      <c r="B48" s="92"/>
      <c r="C48" s="93"/>
      <c r="D48" s="93"/>
      <c r="E48" s="94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6"/>
      <c r="R48" s="97"/>
      <c r="S48" s="98">
        <f t="shared" si="2"/>
        <v>0</v>
      </c>
    </row>
    <row r="49" spans="1:19" ht="20.100000000000001" customHeight="1" thickBot="1" x14ac:dyDescent="0.3">
      <c r="A49" s="91"/>
      <c r="B49" s="92"/>
      <c r="C49" s="93"/>
      <c r="D49" s="93"/>
      <c r="E49" s="94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6"/>
      <c r="R49" s="97"/>
      <c r="S49" s="98">
        <f t="shared" si="2"/>
        <v>0</v>
      </c>
    </row>
    <row r="50" spans="1:19" ht="20.100000000000001" customHeight="1" thickBot="1" x14ac:dyDescent="0.3">
      <c r="A50" s="91"/>
      <c r="B50" s="92"/>
      <c r="C50" s="93"/>
      <c r="D50" s="93"/>
      <c r="E50" s="94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6"/>
      <c r="R50" s="97"/>
      <c r="S50" s="98">
        <f t="shared" si="2"/>
        <v>0</v>
      </c>
    </row>
    <row r="51" spans="1:19" ht="20.100000000000001" customHeight="1" thickBot="1" x14ac:dyDescent="0.3">
      <c r="A51" s="91"/>
      <c r="B51" s="92"/>
      <c r="C51" s="93"/>
      <c r="D51" s="93"/>
      <c r="E51" s="94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6"/>
      <c r="R51" s="97"/>
      <c r="S51" s="98">
        <f t="shared" si="2"/>
        <v>0</v>
      </c>
    </row>
    <row r="52" spans="1:19" ht="20.100000000000001" customHeight="1" thickBot="1" x14ac:dyDescent="0.3">
      <c r="A52" s="91"/>
      <c r="B52" s="92"/>
      <c r="C52" s="93"/>
      <c r="D52" s="93"/>
      <c r="E52" s="94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6"/>
      <c r="R52" s="97"/>
      <c r="S52" s="98">
        <f t="shared" si="2"/>
        <v>0</v>
      </c>
    </row>
    <row r="53" spans="1:19" ht="20.100000000000001" customHeight="1" thickBot="1" x14ac:dyDescent="0.3">
      <c r="A53" s="91"/>
      <c r="B53" s="92"/>
      <c r="C53" s="93"/>
      <c r="D53" s="93"/>
      <c r="E53" s="94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6"/>
      <c r="R53" s="97"/>
      <c r="S53" s="98">
        <f t="shared" si="2"/>
        <v>0</v>
      </c>
    </row>
    <row r="54" spans="1:19" ht="20.100000000000001" customHeight="1" thickBot="1" x14ac:dyDescent="0.3">
      <c r="A54" s="91"/>
      <c r="B54" s="92"/>
      <c r="C54" s="93"/>
      <c r="D54" s="93"/>
      <c r="E54" s="94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6"/>
      <c r="R54" s="97"/>
      <c r="S54" s="98">
        <f t="shared" si="2"/>
        <v>0</v>
      </c>
    </row>
    <row r="55" spans="1:19" ht="20.100000000000001" customHeight="1" thickBot="1" x14ac:dyDescent="0.3">
      <c r="A55" s="91"/>
      <c r="B55" s="92"/>
      <c r="C55" s="93"/>
      <c r="D55" s="93"/>
      <c r="E55" s="94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6"/>
      <c r="R55" s="97"/>
      <c r="S55" s="98">
        <f t="shared" si="2"/>
        <v>0</v>
      </c>
    </row>
    <row r="56" spans="1:19" ht="20.100000000000001" customHeight="1" thickBot="1" x14ac:dyDescent="0.3">
      <c r="A56" s="91"/>
      <c r="B56" s="92"/>
      <c r="C56" s="93"/>
      <c r="D56" s="93"/>
      <c r="E56" s="94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6"/>
      <c r="R56" s="97"/>
      <c r="S56" s="98">
        <f t="shared" si="2"/>
        <v>0</v>
      </c>
    </row>
    <row r="57" spans="1:19" ht="20.100000000000001" customHeight="1" thickBot="1" x14ac:dyDescent="0.3">
      <c r="A57" s="91"/>
      <c r="B57" s="92"/>
      <c r="C57" s="93"/>
      <c r="D57" s="93"/>
      <c r="E57" s="94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  <c r="R57" s="97"/>
      <c r="S57" s="98">
        <f t="shared" si="2"/>
        <v>0</v>
      </c>
    </row>
    <row r="58" spans="1:19" ht="20.100000000000001" customHeight="1" thickBot="1" x14ac:dyDescent="0.3">
      <c r="A58" s="91"/>
      <c r="B58" s="92"/>
      <c r="C58" s="93"/>
      <c r="D58" s="93"/>
      <c r="E58" s="94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6"/>
      <c r="R58" s="97"/>
      <c r="S58" s="98">
        <f t="shared" si="2"/>
        <v>0</v>
      </c>
    </row>
    <row r="59" spans="1:19" ht="20.100000000000001" customHeight="1" thickBot="1" x14ac:dyDescent="0.3">
      <c r="A59" s="91"/>
      <c r="B59" s="92"/>
      <c r="C59" s="93"/>
      <c r="D59" s="93"/>
      <c r="E59" s="94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  <c r="R59" s="97"/>
      <c r="S59" s="98">
        <f t="shared" si="2"/>
        <v>0</v>
      </c>
    </row>
    <row r="60" spans="1:19" ht="20.100000000000001" customHeight="1" thickBot="1" x14ac:dyDescent="0.3">
      <c r="A60" s="91"/>
      <c r="B60" s="92"/>
      <c r="C60" s="93"/>
      <c r="D60" s="93"/>
      <c r="E60" s="94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6"/>
      <c r="R60" s="97"/>
      <c r="S60" s="98">
        <f t="shared" si="2"/>
        <v>0</v>
      </c>
    </row>
    <row r="61" spans="1:19" ht="20.100000000000001" customHeight="1" thickBot="1" x14ac:dyDescent="0.3">
      <c r="A61" s="91"/>
      <c r="B61" s="92"/>
      <c r="C61" s="93"/>
      <c r="D61" s="93"/>
      <c r="E61" s="94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6"/>
      <c r="R61" s="97"/>
      <c r="S61" s="98">
        <f t="shared" si="2"/>
        <v>0</v>
      </c>
    </row>
    <row r="62" spans="1:19" ht="20.100000000000001" customHeight="1" thickBot="1" x14ac:dyDescent="0.3">
      <c r="A62" s="91"/>
      <c r="B62" s="92"/>
      <c r="C62" s="93"/>
      <c r="D62" s="93"/>
      <c r="E62" s="94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6"/>
      <c r="R62" s="97"/>
      <c r="S62" s="98">
        <f t="shared" si="2"/>
        <v>0</v>
      </c>
    </row>
    <row r="63" spans="1:19" ht="20.100000000000001" customHeight="1" thickBot="1" x14ac:dyDescent="0.3">
      <c r="A63" s="91"/>
      <c r="B63" s="92"/>
      <c r="C63" s="93"/>
      <c r="D63" s="93"/>
      <c r="E63" s="94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6"/>
      <c r="R63" s="97"/>
      <c r="S63" s="98">
        <f t="shared" si="2"/>
        <v>0</v>
      </c>
    </row>
    <row r="64" spans="1:19" ht="20.100000000000001" customHeight="1" thickBot="1" x14ac:dyDescent="0.3">
      <c r="A64" s="91"/>
      <c r="B64" s="92"/>
      <c r="C64" s="93"/>
      <c r="D64" s="93"/>
      <c r="E64" s="94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6"/>
      <c r="R64" s="97"/>
      <c r="S64" s="98">
        <f t="shared" si="2"/>
        <v>0</v>
      </c>
    </row>
    <row r="65" spans="1:19" ht="19.5" customHeight="1" thickBot="1" x14ac:dyDescent="0.3">
      <c r="A65" s="147"/>
      <c r="B65" s="92"/>
      <c r="C65" s="93"/>
      <c r="D65" s="93"/>
      <c r="E65" s="94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6"/>
      <c r="R65" s="127"/>
      <c r="S65" s="98">
        <f t="shared" si="2"/>
        <v>0</v>
      </c>
    </row>
    <row r="66" spans="1:19" ht="19.149999999999999" customHeight="1" x14ac:dyDescent="0.2">
      <c r="A66" s="47"/>
      <c r="B66" s="99"/>
      <c r="C66" s="100">
        <f>SUM(C4:C65)</f>
        <v>132</v>
      </c>
      <c r="D66" s="100">
        <f t="shared" ref="D66:P66" si="3">SUM(D4:D65)</f>
        <v>192</v>
      </c>
      <c r="E66" s="100">
        <f t="shared" si="3"/>
        <v>660</v>
      </c>
      <c r="F66" s="100">
        <f t="shared" si="3"/>
        <v>564</v>
      </c>
      <c r="G66" s="100">
        <f t="shared" si="3"/>
        <v>2185</v>
      </c>
      <c r="H66" s="100">
        <f t="shared" si="3"/>
        <v>2161</v>
      </c>
      <c r="I66" s="100">
        <f t="shared" si="3"/>
        <v>2336</v>
      </c>
      <c r="J66" s="100">
        <f t="shared" si="3"/>
        <v>2263</v>
      </c>
      <c r="K66" s="100">
        <f t="shared" si="3"/>
        <v>2354</v>
      </c>
      <c r="L66" s="100">
        <f t="shared" si="3"/>
        <v>1732</v>
      </c>
      <c r="M66" s="100">
        <f t="shared" si="3"/>
        <v>1257</v>
      </c>
      <c r="N66" s="100">
        <f t="shared" si="3"/>
        <v>1149</v>
      </c>
      <c r="O66" s="100">
        <f t="shared" si="3"/>
        <v>1126</v>
      </c>
      <c r="P66" s="100">
        <f t="shared" si="3"/>
        <v>737</v>
      </c>
      <c r="Q66" s="130">
        <f>SUM(Q4:Q65)</f>
        <v>18848</v>
      </c>
      <c r="S66" s="6"/>
    </row>
    <row r="67" spans="1:19" ht="16.149999999999999" customHeight="1" thickBot="1" x14ac:dyDescent="0.25">
      <c r="A67" s="6"/>
      <c r="B67" s="84"/>
      <c r="C67" s="102" t="s">
        <v>85</v>
      </c>
      <c r="D67" s="102" t="s">
        <v>102</v>
      </c>
      <c r="E67" s="102" t="s">
        <v>87</v>
      </c>
      <c r="F67" s="102" t="s">
        <v>88</v>
      </c>
      <c r="G67" s="102" t="s">
        <v>89</v>
      </c>
      <c r="H67" s="102" t="s">
        <v>90</v>
      </c>
      <c r="I67" s="102" t="s">
        <v>91</v>
      </c>
      <c r="J67" s="102" t="s">
        <v>92</v>
      </c>
      <c r="K67" s="102" t="s">
        <v>93</v>
      </c>
      <c r="L67" s="102" t="s">
        <v>94</v>
      </c>
      <c r="M67" s="102" t="s">
        <v>95</v>
      </c>
      <c r="N67" s="102" t="s">
        <v>96</v>
      </c>
      <c r="O67" s="102" t="s">
        <v>97</v>
      </c>
      <c r="P67" s="102" t="s">
        <v>98</v>
      </c>
      <c r="Q67" s="103">
        <f>SUM(C66:P66)</f>
        <v>18848</v>
      </c>
      <c r="R67" s="6"/>
      <c r="S67" s="6"/>
    </row>
    <row r="68" spans="1:19" ht="15.6" customHeight="1" x14ac:dyDescent="0.2">
      <c r="A68" s="6"/>
      <c r="B68" s="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6"/>
      <c r="R68" s="6"/>
      <c r="S68" s="6"/>
    </row>
    <row r="69" spans="1:19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.6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8.95" customHeight="1" thickBo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104"/>
    </row>
    <row r="73" spans="1:19" ht="20.100000000000001" customHeight="1" x14ac:dyDescent="0.2">
      <c r="A73" s="106"/>
      <c r="B73" s="107"/>
      <c r="C73" s="105"/>
      <c r="D73" s="6"/>
      <c r="E73" s="6"/>
      <c r="F73" s="282"/>
      <c r="G73" s="283"/>
      <c r="H73" s="283"/>
      <c r="I73" s="6"/>
      <c r="J73" s="6"/>
      <c r="K73" s="6"/>
      <c r="L73" s="6"/>
      <c r="M73" s="6"/>
      <c r="N73" s="6"/>
      <c r="O73" s="6"/>
      <c r="P73" s="6"/>
      <c r="Q73" s="6"/>
      <c r="R73" s="106"/>
      <c r="S73" s="6"/>
    </row>
    <row r="74" spans="1:19" ht="20.100000000000001" customHeight="1" x14ac:dyDescent="0.2">
      <c r="A74" s="51"/>
      <c r="B74" s="108"/>
      <c r="C74" s="105"/>
      <c r="D74" s="6"/>
      <c r="E74" s="6"/>
      <c r="F74" s="282"/>
      <c r="G74" s="283"/>
      <c r="H74" s="283"/>
      <c r="I74" s="6"/>
      <c r="J74" s="6"/>
      <c r="K74" s="6"/>
      <c r="L74" s="6"/>
      <c r="M74" s="6"/>
      <c r="N74" s="6"/>
      <c r="O74" s="6"/>
      <c r="P74" s="6"/>
      <c r="Q74" s="6"/>
      <c r="R74" s="51"/>
      <c r="S74" s="6"/>
    </row>
    <row r="75" spans="1:19" ht="20.100000000000001" customHeight="1" x14ac:dyDescent="0.2">
      <c r="A75" s="51"/>
      <c r="B75" s="108"/>
      <c r="C75" s="105"/>
      <c r="D75" s="6"/>
      <c r="E75" s="6"/>
      <c r="F75" s="282"/>
      <c r="G75" s="283"/>
      <c r="H75" s="283"/>
      <c r="I75" s="6"/>
      <c r="J75" s="6"/>
      <c r="K75" s="6"/>
      <c r="L75" s="6"/>
      <c r="M75" s="6"/>
      <c r="N75" s="6"/>
      <c r="O75" s="6"/>
      <c r="P75" s="6"/>
      <c r="Q75" s="6"/>
      <c r="R75" s="51"/>
      <c r="S75" s="6"/>
    </row>
    <row r="76" spans="1:19" ht="20.100000000000001" customHeight="1" x14ac:dyDescent="0.2">
      <c r="A76" s="51"/>
      <c r="B76" s="108"/>
      <c r="C76" s="105"/>
      <c r="D76" s="6"/>
      <c r="E76" s="6"/>
      <c r="F76" s="282"/>
      <c r="G76" s="283"/>
      <c r="H76" s="283"/>
      <c r="I76" s="6"/>
      <c r="J76" s="6"/>
      <c r="K76" s="6"/>
      <c r="L76" s="6"/>
      <c r="M76" s="6"/>
      <c r="N76" s="6"/>
      <c r="O76" s="6"/>
      <c r="P76" s="6"/>
      <c r="Q76" s="6"/>
      <c r="R76" s="51"/>
      <c r="S76" s="6"/>
    </row>
    <row r="77" spans="1:19" ht="20.100000000000001" customHeight="1" x14ac:dyDescent="0.2">
      <c r="A77" s="51"/>
      <c r="B77" s="108"/>
      <c r="C77" s="105"/>
      <c r="D77" s="6"/>
      <c r="E77" s="6"/>
      <c r="F77" s="282"/>
      <c r="G77" s="283"/>
      <c r="H77" s="283"/>
      <c r="I77" s="6"/>
      <c r="J77" s="6"/>
      <c r="K77" s="6"/>
      <c r="L77" s="6"/>
      <c r="M77" s="6"/>
      <c r="N77" s="6"/>
      <c r="O77" s="6"/>
      <c r="P77" s="6"/>
      <c r="Q77" s="6"/>
      <c r="R77" s="51"/>
      <c r="S77" s="6"/>
    </row>
    <row r="78" spans="1:19" ht="20.100000000000001" customHeight="1" x14ac:dyDescent="0.2">
      <c r="A78" s="51"/>
      <c r="B78" s="108"/>
      <c r="C78" s="105"/>
      <c r="D78" s="6"/>
      <c r="E78" s="6"/>
      <c r="F78" s="282"/>
      <c r="G78" s="283"/>
      <c r="H78" s="283"/>
      <c r="I78" s="6"/>
      <c r="J78" s="6"/>
      <c r="K78" s="6"/>
      <c r="L78" s="6"/>
      <c r="M78" s="6"/>
      <c r="N78" s="6"/>
      <c r="O78" s="6"/>
      <c r="P78" s="6"/>
      <c r="Q78" s="6"/>
      <c r="R78" s="51"/>
      <c r="S78" s="6"/>
    </row>
    <row r="79" spans="1:19" ht="20.100000000000001" customHeight="1" x14ac:dyDescent="0.2">
      <c r="A79" s="51"/>
      <c r="B79" s="108"/>
      <c r="C79" s="105"/>
      <c r="D79" s="6"/>
      <c r="E79" s="6"/>
      <c r="F79" s="282"/>
      <c r="G79" s="283"/>
      <c r="H79" s="283"/>
      <c r="I79" s="6"/>
      <c r="J79" s="6"/>
      <c r="K79" s="6"/>
      <c r="L79" s="6"/>
      <c r="M79" s="6"/>
      <c r="N79" s="6"/>
      <c r="O79" s="6"/>
      <c r="P79" s="6"/>
      <c r="Q79" s="6"/>
      <c r="R79" s="51"/>
      <c r="S79" s="6"/>
    </row>
    <row r="80" spans="1:19" ht="20.100000000000001" customHeight="1" x14ac:dyDescent="0.2">
      <c r="A80" s="51"/>
      <c r="B80" s="108"/>
      <c r="C80" s="105"/>
      <c r="D80" s="6"/>
      <c r="E80" s="6"/>
      <c r="F80" s="282"/>
      <c r="G80" s="283"/>
      <c r="H80" s="283"/>
      <c r="I80" s="6"/>
      <c r="J80" s="6"/>
      <c r="K80" s="6"/>
      <c r="L80" s="6"/>
      <c r="M80" s="6"/>
      <c r="N80" s="6"/>
      <c r="O80" s="6"/>
      <c r="P80" s="6"/>
      <c r="Q80" s="6"/>
      <c r="R80" s="51"/>
      <c r="S80" s="6"/>
    </row>
    <row r="81" spans="1:19" ht="20.100000000000001" customHeight="1" x14ac:dyDescent="0.2">
      <c r="A81" s="51"/>
      <c r="B81" s="108"/>
      <c r="C81" s="105"/>
      <c r="D81" s="6"/>
      <c r="E81" s="6"/>
      <c r="F81" s="282"/>
      <c r="G81" s="283"/>
      <c r="H81" s="283"/>
      <c r="I81" s="6"/>
      <c r="J81" s="6"/>
      <c r="K81" s="6"/>
      <c r="L81" s="6"/>
      <c r="M81" s="6"/>
      <c r="N81" s="6"/>
      <c r="O81" s="6"/>
      <c r="P81" s="6"/>
      <c r="Q81" s="6"/>
      <c r="R81" s="51"/>
      <c r="S81" s="6"/>
    </row>
    <row r="82" spans="1:19" ht="20.100000000000001" customHeight="1" x14ac:dyDescent="0.2">
      <c r="A82" s="51"/>
      <c r="B82" s="108"/>
      <c r="C82" s="105"/>
      <c r="D82" s="6"/>
      <c r="E82" s="6"/>
      <c r="F82" s="282"/>
      <c r="G82" s="283"/>
      <c r="H82" s="283"/>
      <c r="I82" s="6"/>
      <c r="J82" s="6"/>
      <c r="K82" s="6"/>
      <c r="L82" s="6"/>
      <c r="M82" s="6"/>
      <c r="N82" s="6"/>
      <c r="O82" s="6"/>
      <c r="P82" s="6"/>
      <c r="Q82" s="6"/>
      <c r="R82" s="51"/>
      <c r="S82" s="6"/>
    </row>
    <row r="83" spans="1:19" ht="20.100000000000001" customHeight="1" x14ac:dyDescent="0.2">
      <c r="A83" s="51"/>
      <c r="B83" s="108"/>
      <c r="C83" s="105"/>
      <c r="D83" s="6"/>
      <c r="E83" s="6"/>
      <c r="F83" s="282"/>
      <c r="G83" s="283"/>
      <c r="H83" s="283"/>
      <c r="I83" s="6"/>
      <c r="J83" s="6"/>
      <c r="K83" s="6"/>
      <c r="L83" s="6"/>
      <c r="M83" s="6"/>
      <c r="N83" s="6"/>
      <c r="O83" s="6"/>
      <c r="P83" s="6"/>
      <c r="Q83" s="6"/>
      <c r="R83" s="51"/>
      <c r="S83" s="6"/>
    </row>
    <row r="84" spans="1:19" ht="20.100000000000001" customHeight="1" x14ac:dyDescent="0.2">
      <c r="A84" s="51"/>
      <c r="B84" s="108"/>
      <c r="C84" s="105"/>
      <c r="D84" s="6"/>
      <c r="E84" s="6"/>
      <c r="F84" s="282"/>
      <c r="G84" s="283"/>
      <c r="H84" s="283"/>
      <c r="I84" s="6"/>
      <c r="J84" s="6"/>
      <c r="K84" s="6"/>
      <c r="L84" s="6"/>
      <c r="M84" s="6"/>
      <c r="N84" s="6"/>
      <c r="O84" s="6"/>
      <c r="P84" s="6"/>
      <c r="Q84" s="6"/>
      <c r="R84" s="51"/>
      <c r="S84" s="6"/>
    </row>
    <row r="85" spans="1:19" ht="20.100000000000001" customHeight="1" x14ac:dyDescent="0.2">
      <c r="A85" s="51"/>
      <c r="B85" s="108"/>
      <c r="C85" s="105"/>
      <c r="D85" s="6"/>
      <c r="E85" s="6"/>
      <c r="F85" s="282"/>
      <c r="G85" s="283"/>
      <c r="H85" s="283"/>
      <c r="I85" s="6"/>
      <c r="J85" s="6"/>
      <c r="K85" s="6"/>
      <c r="L85" s="6"/>
      <c r="M85" s="6"/>
      <c r="N85" s="6"/>
      <c r="O85" s="6"/>
      <c r="P85" s="6"/>
      <c r="Q85" s="6"/>
      <c r="R85" s="51"/>
      <c r="S85" s="6"/>
    </row>
    <row r="86" spans="1:19" ht="20.100000000000001" customHeight="1" x14ac:dyDescent="0.2">
      <c r="A86" s="51"/>
      <c r="B86" s="108"/>
      <c r="C86" s="105"/>
      <c r="D86" s="6"/>
      <c r="E86" s="6"/>
      <c r="F86" s="282"/>
      <c r="G86" s="283"/>
      <c r="H86" s="283"/>
      <c r="I86" s="6"/>
      <c r="J86" s="6"/>
      <c r="K86" s="6"/>
      <c r="L86" s="6"/>
      <c r="M86" s="6"/>
      <c r="N86" s="6"/>
      <c r="O86" s="6"/>
      <c r="P86" s="6"/>
      <c r="Q86" s="6"/>
      <c r="R86" s="51"/>
      <c r="S86" s="6"/>
    </row>
    <row r="87" spans="1:19" ht="20.100000000000001" customHeight="1" x14ac:dyDescent="0.2">
      <c r="A87" s="51"/>
      <c r="B87" s="108"/>
      <c r="C87" s="105"/>
      <c r="D87" s="6"/>
      <c r="E87" s="6"/>
      <c r="F87" s="282"/>
      <c r="G87" s="283"/>
      <c r="H87" s="283"/>
      <c r="I87" s="6"/>
      <c r="J87" s="6"/>
      <c r="K87" s="6"/>
      <c r="L87" s="6"/>
      <c r="M87" s="6"/>
      <c r="N87" s="6"/>
      <c r="O87" s="6"/>
      <c r="P87" s="6"/>
      <c r="Q87" s="6"/>
      <c r="R87" s="51"/>
      <c r="S87" s="6"/>
    </row>
    <row r="88" spans="1:19" ht="20.100000000000001" customHeight="1" x14ac:dyDescent="0.2">
      <c r="A88" s="51"/>
      <c r="B88" s="108"/>
      <c r="C88" s="105"/>
      <c r="D88" s="6"/>
      <c r="E88" s="6"/>
      <c r="F88" s="282"/>
      <c r="G88" s="283"/>
      <c r="H88" s="283"/>
      <c r="I88" s="6"/>
      <c r="J88" s="6"/>
      <c r="K88" s="6"/>
      <c r="L88" s="6"/>
      <c r="M88" s="6"/>
      <c r="N88" s="6"/>
      <c r="O88" s="6"/>
      <c r="P88" s="6"/>
      <c r="Q88" s="6"/>
      <c r="R88" s="51"/>
      <c r="S88" s="6"/>
    </row>
    <row r="89" spans="1:19" ht="20.100000000000001" customHeight="1" x14ac:dyDescent="0.2">
      <c r="A89" s="51"/>
      <c r="B89" s="108"/>
      <c r="C89" s="105"/>
      <c r="D89" s="6"/>
      <c r="E89" s="6"/>
      <c r="F89" s="282"/>
      <c r="G89" s="283"/>
      <c r="H89" s="283"/>
      <c r="I89" s="6"/>
      <c r="J89" s="6"/>
      <c r="K89" s="6"/>
      <c r="L89" s="6"/>
      <c r="M89" s="6"/>
      <c r="N89" s="6"/>
      <c r="O89" s="6"/>
      <c r="P89" s="6"/>
      <c r="Q89" s="6"/>
      <c r="R89" s="51"/>
      <c r="S89" s="6"/>
    </row>
    <row r="90" spans="1:19" ht="20.100000000000001" customHeight="1" x14ac:dyDescent="0.2">
      <c r="A90" s="51"/>
      <c r="B90" s="108"/>
      <c r="C90" s="105"/>
      <c r="D90" s="6"/>
      <c r="E90" s="6"/>
      <c r="F90" s="282"/>
      <c r="G90" s="283"/>
      <c r="H90" s="283"/>
      <c r="I90" s="6"/>
      <c r="J90" s="6"/>
      <c r="K90" s="6"/>
      <c r="L90" s="6"/>
      <c r="M90" s="6"/>
      <c r="N90" s="6"/>
      <c r="O90" s="6"/>
      <c r="P90" s="6"/>
      <c r="Q90" s="6"/>
      <c r="R90" s="51"/>
      <c r="S90" s="6"/>
    </row>
    <row r="91" spans="1:19" ht="20.100000000000001" customHeight="1" x14ac:dyDescent="0.2">
      <c r="A91" s="51"/>
      <c r="B91" s="108"/>
      <c r="C91" s="105"/>
      <c r="D91" s="6"/>
      <c r="E91" s="6"/>
      <c r="F91" s="282"/>
      <c r="G91" s="283"/>
      <c r="H91" s="283"/>
      <c r="I91" s="6"/>
      <c r="J91" s="6"/>
      <c r="K91" s="6"/>
      <c r="L91" s="6"/>
      <c r="M91" s="6"/>
      <c r="N91" s="6"/>
      <c r="O91" s="6"/>
      <c r="P91" s="6"/>
      <c r="Q91" s="6"/>
      <c r="R91" s="51"/>
      <c r="S91" s="6"/>
    </row>
    <row r="92" spans="1:19" ht="20.100000000000001" customHeight="1" x14ac:dyDescent="0.2">
      <c r="A92" s="51"/>
      <c r="B92" s="108"/>
      <c r="C92" s="105"/>
      <c r="D92" s="6"/>
      <c r="E92" s="6"/>
      <c r="F92" s="282"/>
      <c r="G92" s="283"/>
      <c r="H92" s="283"/>
      <c r="I92" s="6"/>
      <c r="J92" s="6"/>
      <c r="K92" s="6"/>
      <c r="L92" s="6"/>
      <c r="M92" s="6"/>
      <c r="N92" s="6"/>
      <c r="O92" s="6"/>
      <c r="P92" s="6"/>
      <c r="Q92" s="6"/>
      <c r="R92" s="51"/>
      <c r="S92" s="6"/>
    </row>
    <row r="93" spans="1:19" ht="20.100000000000001" customHeight="1" x14ac:dyDescent="0.2">
      <c r="A93" s="51"/>
      <c r="B93" s="108"/>
      <c r="C93" s="105"/>
      <c r="D93" s="6"/>
      <c r="E93" s="6"/>
      <c r="F93" s="282"/>
      <c r="G93" s="283"/>
      <c r="H93" s="283"/>
      <c r="I93" s="6"/>
      <c r="J93" s="6"/>
      <c r="K93" s="6"/>
      <c r="L93" s="6"/>
      <c r="M93" s="6"/>
      <c r="N93" s="6"/>
      <c r="O93" s="6"/>
      <c r="P93" s="6"/>
      <c r="Q93" s="6"/>
      <c r="R93" s="51"/>
      <c r="S93" s="6"/>
    </row>
    <row r="94" spans="1:19" ht="20.100000000000001" customHeight="1" x14ac:dyDescent="0.2">
      <c r="A94" s="51"/>
      <c r="B94" s="108"/>
      <c r="C94" s="105"/>
      <c r="D94" s="6"/>
      <c r="E94" s="6"/>
      <c r="F94" s="282"/>
      <c r="G94" s="283"/>
      <c r="H94" s="283"/>
      <c r="I94" s="6"/>
      <c r="J94" s="6"/>
      <c r="K94" s="6"/>
      <c r="L94" s="6"/>
      <c r="M94" s="6"/>
      <c r="N94" s="6"/>
      <c r="O94" s="6"/>
      <c r="P94" s="6"/>
      <c r="Q94" s="6"/>
      <c r="R94" s="51"/>
      <c r="S94" s="6"/>
    </row>
    <row r="95" spans="1:19" ht="20.100000000000001" customHeight="1" x14ac:dyDescent="0.2">
      <c r="A95" s="51"/>
      <c r="B95" s="108"/>
      <c r="C95" s="105"/>
      <c r="D95" s="6"/>
      <c r="E95" s="6"/>
      <c r="F95" s="282"/>
      <c r="G95" s="283"/>
      <c r="H95" s="283"/>
      <c r="I95" s="6"/>
      <c r="J95" s="6"/>
      <c r="K95" s="6"/>
      <c r="L95" s="6"/>
      <c r="M95" s="6"/>
      <c r="N95" s="6"/>
      <c r="O95" s="6"/>
      <c r="P95" s="6"/>
      <c r="Q95" s="6"/>
      <c r="R95" s="51"/>
      <c r="S95" s="6"/>
    </row>
    <row r="96" spans="1:19" ht="20.100000000000001" customHeight="1" x14ac:dyDescent="0.2">
      <c r="A96" s="51"/>
      <c r="B96" s="108"/>
      <c r="C96" s="105"/>
      <c r="D96" s="6"/>
      <c r="E96" s="6"/>
      <c r="F96" s="282"/>
      <c r="G96" s="283"/>
      <c r="H96" s="283"/>
      <c r="I96" s="6"/>
      <c r="J96" s="6"/>
      <c r="K96" s="6"/>
      <c r="L96" s="6"/>
      <c r="M96" s="6"/>
      <c r="N96" s="6"/>
      <c r="O96" s="6"/>
      <c r="P96" s="6"/>
      <c r="Q96" s="6"/>
      <c r="R96" s="51"/>
      <c r="S96" s="6"/>
    </row>
    <row r="97" spans="1:19" ht="20.100000000000001" customHeight="1" x14ac:dyDescent="0.2">
      <c r="A97" s="51"/>
      <c r="B97" s="108"/>
      <c r="C97" s="105"/>
      <c r="D97" s="6"/>
      <c r="E97" s="6"/>
      <c r="F97" s="282"/>
      <c r="G97" s="283"/>
      <c r="H97" s="283"/>
      <c r="I97" s="6"/>
      <c r="J97" s="6"/>
      <c r="K97" s="6"/>
      <c r="L97" s="6"/>
      <c r="M97" s="6"/>
      <c r="N97" s="6"/>
      <c r="O97" s="6"/>
      <c r="P97" s="6"/>
      <c r="Q97" s="6"/>
      <c r="R97" s="51"/>
      <c r="S97" s="6"/>
    </row>
    <row r="98" spans="1:19" ht="20.100000000000001" customHeight="1" x14ac:dyDescent="0.2">
      <c r="A98" s="51"/>
      <c r="B98" s="108"/>
      <c r="C98" s="105"/>
      <c r="D98" s="6"/>
      <c r="E98" s="6"/>
      <c r="F98" s="282"/>
      <c r="G98" s="283"/>
      <c r="H98" s="283"/>
      <c r="I98" s="6"/>
      <c r="J98" s="6"/>
      <c r="K98" s="6"/>
      <c r="L98" s="6"/>
      <c r="M98" s="6"/>
      <c r="N98" s="6"/>
      <c r="O98" s="6"/>
      <c r="P98" s="6"/>
      <c r="Q98" s="6"/>
      <c r="R98" s="51"/>
      <c r="S98" s="6"/>
    </row>
    <row r="99" spans="1:19" ht="20.100000000000001" customHeight="1" x14ac:dyDescent="0.2">
      <c r="A99" s="51"/>
      <c r="B99" s="108"/>
      <c r="C99" s="105"/>
      <c r="D99" s="6"/>
      <c r="E99" s="6"/>
      <c r="F99" s="282"/>
      <c r="G99" s="283"/>
      <c r="H99" s="283"/>
      <c r="I99" s="6"/>
      <c r="J99" s="6"/>
      <c r="K99" s="6"/>
      <c r="L99" s="6"/>
      <c r="M99" s="6"/>
      <c r="N99" s="6"/>
      <c r="O99" s="6"/>
      <c r="P99" s="6"/>
      <c r="Q99" s="6"/>
      <c r="R99" s="51"/>
      <c r="S99" s="6"/>
    </row>
    <row r="100" spans="1:19" ht="20.100000000000001" customHeight="1" x14ac:dyDescent="0.2">
      <c r="A100" s="51"/>
      <c r="B100" s="108"/>
      <c r="C100" s="105"/>
      <c r="D100" s="6"/>
      <c r="E100" s="6"/>
      <c r="F100" s="282"/>
      <c r="G100" s="283"/>
      <c r="H100" s="283"/>
      <c r="I100" s="6"/>
      <c r="J100" s="6"/>
      <c r="K100" s="6"/>
      <c r="L100" s="6"/>
      <c r="M100" s="6"/>
      <c r="N100" s="6"/>
      <c r="O100" s="6"/>
      <c r="P100" s="6"/>
      <c r="Q100" s="6"/>
      <c r="R100" s="51"/>
      <c r="S100" s="6"/>
    </row>
    <row r="101" spans="1:19" ht="20.100000000000001" customHeight="1" x14ac:dyDescent="0.2">
      <c r="A101" s="51"/>
      <c r="B101" s="108"/>
      <c r="C101" s="105"/>
      <c r="D101" s="6"/>
      <c r="E101" s="6"/>
      <c r="F101" s="282"/>
      <c r="G101" s="283"/>
      <c r="H101" s="283"/>
      <c r="I101" s="6"/>
      <c r="J101" s="6"/>
      <c r="K101" s="6"/>
      <c r="L101" s="6"/>
      <c r="M101" s="6"/>
      <c r="N101" s="6"/>
      <c r="O101" s="6"/>
      <c r="P101" s="6"/>
      <c r="Q101" s="6"/>
      <c r="R101" s="51"/>
      <c r="S101" s="6"/>
    </row>
    <row r="102" spans="1:19" ht="20.100000000000001" customHeight="1" x14ac:dyDescent="0.2">
      <c r="A102" s="51"/>
      <c r="B102" s="108"/>
      <c r="C102" s="105"/>
      <c r="D102" s="6"/>
      <c r="E102" s="6"/>
      <c r="F102" s="282"/>
      <c r="G102" s="283"/>
      <c r="H102" s="283"/>
      <c r="I102" s="6"/>
      <c r="J102" s="6"/>
      <c r="K102" s="6"/>
      <c r="L102" s="6"/>
      <c r="M102" s="6"/>
      <c r="N102" s="6"/>
      <c r="O102" s="6"/>
      <c r="P102" s="6"/>
      <c r="Q102" s="6"/>
      <c r="R102" s="51"/>
      <c r="S102" s="6"/>
    </row>
    <row r="103" spans="1:19" ht="20.100000000000001" customHeight="1" x14ac:dyDescent="0.2">
      <c r="A103" s="51"/>
      <c r="B103" s="108"/>
      <c r="C103" s="105"/>
      <c r="D103" s="6"/>
      <c r="E103" s="6"/>
      <c r="F103" s="282"/>
      <c r="G103" s="283"/>
      <c r="H103" s="283"/>
      <c r="I103" s="6"/>
      <c r="J103" s="6"/>
      <c r="K103" s="6"/>
      <c r="L103" s="6"/>
      <c r="M103" s="6"/>
      <c r="N103" s="6"/>
      <c r="O103" s="6"/>
      <c r="P103" s="6"/>
      <c r="Q103" s="6"/>
      <c r="R103" s="51"/>
      <c r="S103" s="6"/>
    </row>
    <row r="104" spans="1:19" ht="20.100000000000001" customHeight="1" x14ac:dyDescent="0.2">
      <c r="A104" s="51"/>
      <c r="B104" s="108"/>
      <c r="C104" s="105"/>
      <c r="D104" s="6"/>
      <c r="E104" s="6"/>
      <c r="F104" s="282"/>
      <c r="G104" s="283"/>
      <c r="H104" s="283"/>
      <c r="I104" s="6"/>
      <c r="J104" s="6"/>
      <c r="K104" s="6"/>
      <c r="L104" s="6"/>
      <c r="M104" s="6"/>
      <c r="N104" s="6"/>
      <c r="O104" s="6"/>
      <c r="P104" s="6"/>
      <c r="Q104" s="6"/>
      <c r="R104" s="51"/>
      <c r="S104" s="6"/>
    </row>
    <row r="105" spans="1:19" ht="20.100000000000001" customHeight="1" x14ac:dyDescent="0.2">
      <c r="A105" s="51"/>
      <c r="B105" s="108"/>
      <c r="C105" s="105"/>
      <c r="D105" s="6"/>
      <c r="E105" s="6"/>
      <c r="F105" s="282"/>
      <c r="G105" s="283"/>
      <c r="H105" s="283"/>
      <c r="I105" s="6"/>
      <c r="J105" s="6"/>
      <c r="K105" s="6"/>
      <c r="L105" s="6"/>
      <c r="M105" s="6"/>
      <c r="N105" s="6"/>
      <c r="O105" s="6"/>
      <c r="P105" s="6"/>
      <c r="Q105" s="6"/>
      <c r="R105" s="51"/>
      <c r="S105" s="6"/>
    </row>
    <row r="106" spans="1:19" ht="20.100000000000001" customHeight="1" x14ac:dyDescent="0.2">
      <c r="A106" s="51"/>
      <c r="B106" s="108"/>
      <c r="C106" s="105"/>
      <c r="D106" s="6"/>
      <c r="E106" s="6"/>
      <c r="F106" s="282"/>
      <c r="G106" s="283"/>
      <c r="H106" s="283"/>
      <c r="I106" s="6"/>
      <c r="J106" s="6"/>
      <c r="K106" s="6"/>
      <c r="L106" s="6"/>
      <c r="M106" s="6"/>
      <c r="N106" s="6"/>
      <c r="O106" s="6"/>
      <c r="P106" s="6"/>
      <c r="Q106" s="6"/>
      <c r="R106" s="51"/>
      <c r="S106" s="6"/>
    </row>
    <row r="107" spans="1:19" ht="20.100000000000001" customHeight="1" x14ac:dyDescent="0.2">
      <c r="A107" s="51"/>
      <c r="B107" s="108"/>
      <c r="C107" s="105"/>
      <c r="D107" s="6"/>
      <c r="E107" s="6"/>
      <c r="F107" s="282"/>
      <c r="G107" s="283"/>
      <c r="H107" s="283"/>
      <c r="I107" s="6"/>
      <c r="J107" s="6"/>
      <c r="K107" s="6"/>
      <c r="L107" s="6"/>
      <c r="M107" s="6"/>
      <c r="N107" s="6"/>
      <c r="O107" s="6"/>
      <c r="P107" s="6"/>
      <c r="Q107" s="6"/>
      <c r="R107" s="51"/>
      <c r="S107" s="6"/>
    </row>
    <row r="108" spans="1:19" ht="20.100000000000001" customHeight="1" x14ac:dyDescent="0.2">
      <c r="A108" s="51"/>
      <c r="B108" s="108"/>
      <c r="C108" s="105"/>
      <c r="D108" s="6"/>
      <c r="E108" s="6"/>
      <c r="F108" s="282"/>
      <c r="G108" s="283"/>
      <c r="H108" s="283"/>
      <c r="I108" s="6"/>
      <c r="J108" s="6"/>
      <c r="K108" s="6"/>
      <c r="L108" s="6"/>
      <c r="M108" s="6"/>
      <c r="N108" s="6"/>
      <c r="O108" s="6"/>
      <c r="P108" s="6"/>
      <c r="Q108" s="6"/>
      <c r="R108" s="51"/>
      <c r="S108" s="6"/>
    </row>
    <row r="109" spans="1:19" ht="20.100000000000001" customHeight="1" x14ac:dyDescent="0.2">
      <c r="A109" s="51"/>
      <c r="B109" s="108"/>
      <c r="C109" s="105"/>
      <c r="D109" s="6"/>
      <c r="E109" s="6"/>
      <c r="F109" s="282"/>
      <c r="G109" s="283"/>
      <c r="H109" s="283"/>
      <c r="I109" s="6"/>
      <c r="J109" s="6"/>
      <c r="K109" s="6"/>
      <c r="L109" s="6"/>
      <c r="M109" s="6"/>
      <c r="N109" s="6"/>
      <c r="O109" s="6"/>
      <c r="P109" s="6"/>
      <c r="Q109" s="6"/>
      <c r="R109" s="51"/>
      <c r="S109" s="6"/>
    </row>
    <row r="110" spans="1:19" ht="20.100000000000001" customHeight="1" x14ac:dyDescent="0.2">
      <c r="A110" s="51"/>
      <c r="B110" s="108"/>
      <c r="C110" s="105"/>
      <c r="D110" s="6"/>
      <c r="E110" s="6"/>
      <c r="F110" s="282"/>
      <c r="G110" s="283"/>
      <c r="H110" s="283"/>
      <c r="I110" s="6"/>
      <c r="J110" s="6"/>
      <c r="K110" s="6"/>
      <c r="L110" s="6"/>
      <c r="M110" s="6"/>
      <c r="N110" s="6"/>
      <c r="O110" s="6"/>
      <c r="P110" s="6"/>
      <c r="Q110" s="6"/>
      <c r="R110" s="51"/>
      <c r="S110" s="6"/>
    </row>
    <row r="111" spans="1:19" ht="20.100000000000001" customHeight="1" x14ac:dyDescent="0.2">
      <c r="A111" s="51"/>
      <c r="B111" s="108"/>
      <c r="C111" s="105"/>
      <c r="D111" s="6"/>
      <c r="E111" s="6"/>
      <c r="F111" s="282"/>
      <c r="G111" s="283"/>
      <c r="H111" s="283"/>
      <c r="I111" s="6"/>
      <c r="J111" s="6"/>
      <c r="K111" s="6"/>
      <c r="L111" s="6"/>
      <c r="M111" s="6"/>
      <c r="N111" s="6"/>
      <c r="O111" s="6"/>
      <c r="P111" s="6"/>
      <c r="Q111" s="6"/>
      <c r="R111" s="51"/>
      <c r="S111" s="6"/>
    </row>
    <row r="112" spans="1:19" ht="20.100000000000001" customHeight="1" x14ac:dyDescent="0.2">
      <c r="A112" s="51"/>
      <c r="B112" s="108"/>
      <c r="C112" s="105"/>
      <c r="D112" s="6"/>
      <c r="E112" s="6"/>
      <c r="F112" s="282"/>
      <c r="G112" s="283"/>
      <c r="H112" s="283"/>
      <c r="I112" s="6"/>
      <c r="J112" s="6"/>
      <c r="K112" s="6"/>
      <c r="L112" s="6"/>
      <c r="M112" s="6"/>
      <c r="N112" s="6"/>
      <c r="O112" s="6"/>
      <c r="P112" s="6"/>
      <c r="Q112" s="6"/>
      <c r="R112" s="51"/>
      <c r="S112" s="6"/>
    </row>
    <row r="113" spans="1:19" ht="20.100000000000001" customHeight="1" x14ac:dyDescent="0.2">
      <c r="A113" s="51"/>
      <c r="B113" s="108"/>
      <c r="C113" s="105"/>
      <c r="D113" s="6"/>
      <c r="E113" s="6"/>
      <c r="F113" s="282"/>
      <c r="G113" s="283"/>
      <c r="H113" s="283"/>
      <c r="I113" s="6"/>
      <c r="J113" s="6"/>
      <c r="K113" s="6"/>
      <c r="L113" s="6"/>
      <c r="M113" s="6"/>
      <c r="N113" s="6"/>
      <c r="O113" s="6"/>
      <c r="P113" s="6"/>
      <c r="Q113" s="6"/>
      <c r="R113" s="51"/>
      <c r="S113" s="6"/>
    </row>
    <row r="114" spans="1:19" ht="20.100000000000001" customHeight="1" x14ac:dyDescent="0.2">
      <c r="A114" s="51"/>
      <c r="B114" s="108"/>
      <c r="C114" s="105"/>
      <c r="D114" s="6"/>
      <c r="E114" s="6"/>
      <c r="F114" s="282"/>
      <c r="G114" s="283"/>
      <c r="H114" s="283"/>
      <c r="I114" s="6"/>
      <c r="J114" s="6"/>
      <c r="K114" s="6"/>
      <c r="L114" s="6"/>
      <c r="M114" s="6"/>
      <c r="N114" s="6"/>
      <c r="O114" s="6"/>
      <c r="P114" s="6"/>
      <c r="Q114" s="6"/>
      <c r="R114" s="51"/>
      <c r="S114" s="6"/>
    </row>
    <row r="115" spans="1:19" ht="20.100000000000001" customHeight="1" x14ac:dyDescent="0.2">
      <c r="A115" s="51"/>
      <c r="B115" s="108"/>
      <c r="C115" s="105"/>
      <c r="D115" s="6"/>
      <c r="E115" s="6"/>
      <c r="F115" s="282"/>
      <c r="G115" s="283"/>
      <c r="H115" s="283"/>
      <c r="I115" s="6"/>
      <c r="J115" s="6"/>
      <c r="K115" s="6"/>
      <c r="L115" s="6"/>
      <c r="M115" s="6"/>
      <c r="N115" s="6"/>
      <c r="O115" s="6"/>
      <c r="P115" s="6"/>
      <c r="Q115" s="6"/>
      <c r="R115" s="51"/>
      <c r="S115" s="6"/>
    </row>
    <row r="116" spans="1:19" ht="20.100000000000001" customHeight="1" x14ac:dyDescent="0.2">
      <c r="A116" s="51"/>
      <c r="B116" s="108"/>
      <c r="C116" s="105"/>
      <c r="D116" s="6"/>
      <c r="E116" s="6"/>
      <c r="F116" s="282"/>
      <c r="G116" s="283"/>
      <c r="H116" s="283"/>
      <c r="I116" s="6"/>
      <c r="J116" s="6"/>
      <c r="K116" s="6"/>
      <c r="L116" s="6"/>
      <c r="M116" s="6"/>
      <c r="N116" s="6"/>
      <c r="O116" s="6"/>
      <c r="P116" s="6"/>
      <c r="Q116" s="6"/>
      <c r="R116" s="51"/>
      <c r="S116" s="6"/>
    </row>
    <row r="117" spans="1:19" ht="20.100000000000001" customHeight="1" x14ac:dyDescent="0.2">
      <c r="A117" s="51"/>
      <c r="B117" s="108"/>
      <c r="C117" s="105"/>
      <c r="D117" s="6"/>
      <c r="E117" s="6"/>
      <c r="F117" s="282"/>
      <c r="G117" s="283"/>
      <c r="H117" s="283"/>
      <c r="I117" s="6"/>
      <c r="J117" s="6"/>
      <c r="K117" s="6"/>
      <c r="L117" s="6"/>
      <c r="M117" s="6"/>
      <c r="N117" s="6"/>
      <c r="O117" s="6"/>
      <c r="P117" s="6"/>
      <c r="Q117" s="6"/>
      <c r="R117" s="51"/>
      <c r="S117" s="6"/>
    </row>
    <row r="118" spans="1:19" ht="20.100000000000001" customHeight="1" x14ac:dyDescent="0.2">
      <c r="A118" s="51"/>
      <c r="B118" s="108"/>
      <c r="C118" s="105"/>
      <c r="D118" s="6"/>
      <c r="E118" s="6"/>
      <c r="F118" s="282"/>
      <c r="G118" s="283"/>
      <c r="H118" s="283"/>
      <c r="I118" s="6"/>
      <c r="J118" s="6"/>
      <c r="K118" s="6"/>
      <c r="L118" s="6"/>
      <c r="M118" s="6"/>
      <c r="N118" s="6"/>
      <c r="O118" s="6"/>
      <c r="P118" s="6"/>
      <c r="Q118" s="6"/>
      <c r="R118" s="51"/>
      <c r="S118" s="6"/>
    </row>
    <row r="119" spans="1:19" ht="20.100000000000001" customHeight="1" x14ac:dyDescent="0.2">
      <c r="A119" s="51"/>
      <c r="B119" s="108"/>
      <c r="C119" s="105"/>
      <c r="D119" s="6"/>
      <c r="E119" s="6"/>
      <c r="F119" s="282"/>
      <c r="G119" s="283"/>
      <c r="H119" s="283"/>
      <c r="I119" s="6"/>
      <c r="J119" s="6"/>
      <c r="K119" s="6"/>
      <c r="L119" s="6"/>
      <c r="M119" s="6"/>
      <c r="N119" s="6"/>
      <c r="O119" s="6"/>
      <c r="P119" s="6"/>
      <c r="Q119" s="6"/>
      <c r="R119" s="51"/>
      <c r="S119" s="6"/>
    </row>
    <row r="120" spans="1:19" ht="20.100000000000001" customHeight="1" x14ac:dyDescent="0.2">
      <c r="A120" s="51"/>
      <c r="B120" s="108"/>
      <c r="C120" s="105"/>
      <c r="D120" s="6"/>
      <c r="E120" s="6"/>
      <c r="F120" s="282"/>
      <c r="G120" s="283"/>
      <c r="H120" s="283"/>
      <c r="I120" s="6"/>
      <c r="J120" s="6"/>
      <c r="K120" s="6"/>
      <c r="L120" s="6"/>
      <c r="M120" s="6"/>
      <c r="N120" s="6"/>
      <c r="O120" s="6"/>
      <c r="P120" s="6"/>
      <c r="Q120" s="6"/>
      <c r="R120" s="51"/>
      <c r="S120" s="6"/>
    </row>
    <row r="121" spans="1:19" ht="20.100000000000001" customHeight="1" x14ac:dyDescent="0.2">
      <c r="A121" s="51"/>
      <c r="B121" s="108"/>
      <c r="C121" s="105"/>
      <c r="D121" s="6"/>
      <c r="E121" s="6"/>
      <c r="F121" s="282"/>
      <c r="G121" s="283"/>
      <c r="H121" s="283"/>
      <c r="I121" s="6"/>
      <c r="J121" s="6"/>
      <c r="K121" s="6"/>
      <c r="L121" s="6"/>
      <c r="M121" s="6"/>
      <c r="N121" s="6"/>
      <c r="O121" s="6"/>
      <c r="P121" s="6"/>
      <c r="Q121" s="6"/>
      <c r="R121" s="51"/>
      <c r="S121" s="6"/>
    </row>
    <row r="122" spans="1:19" ht="20.100000000000001" customHeight="1" x14ac:dyDescent="0.2">
      <c r="A122" s="51"/>
      <c r="B122" s="108"/>
      <c r="C122" s="105"/>
      <c r="D122" s="6"/>
      <c r="E122" s="6"/>
      <c r="F122" s="282"/>
      <c r="G122" s="283"/>
      <c r="H122" s="283"/>
      <c r="I122" s="6"/>
      <c r="J122" s="6"/>
      <c r="K122" s="6"/>
      <c r="L122" s="6"/>
      <c r="M122" s="6"/>
      <c r="N122" s="6"/>
      <c r="O122" s="6"/>
      <c r="P122" s="6"/>
      <c r="Q122" s="6"/>
      <c r="R122" s="51"/>
      <c r="S122" s="6"/>
    </row>
    <row r="123" spans="1:19" ht="20.100000000000001" customHeight="1" x14ac:dyDescent="0.2">
      <c r="A123" s="51"/>
      <c r="B123" s="108"/>
      <c r="C123" s="105"/>
      <c r="D123" s="6"/>
      <c r="E123" s="6"/>
      <c r="F123" s="282"/>
      <c r="G123" s="283"/>
      <c r="H123" s="283"/>
      <c r="I123" s="6"/>
      <c r="J123" s="6"/>
      <c r="K123" s="6"/>
      <c r="L123" s="6"/>
      <c r="M123" s="6"/>
      <c r="N123" s="6"/>
      <c r="O123" s="6"/>
      <c r="P123" s="6"/>
      <c r="Q123" s="6"/>
      <c r="R123" s="51"/>
      <c r="S123" s="6"/>
    </row>
    <row r="124" spans="1:19" ht="20.100000000000001" customHeight="1" x14ac:dyDescent="0.2">
      <c r="A124" s="51"/>
      <c r="B124" s="108"/>
      <c r="C124" s="105"/>
      <c r="D124" s="6"/>
      <c r="E124" s="6"/>
      <c r="F124" s="282"/>
      <c r="G124" s="283"/>
      <c r="H124" s="283"/>
      <c r="I124" s="6"/>
      <c r="J124" s="6"/>
      <c r="K124" s="6"/>
      <c r="L124" s="6"/>
      <c r="M124" s="6"/>
      <c r="N124" s="6"/>
      <c r="O124" s="6"/>
      <c r="P124" s="6"/>
      <c r="Q124" s="6"/>
      <c r="R124" s="51"/>
      <c r="S124" s="6"/>
    </row>
    <row r="125" spans="1:19" ht="20.100000000000001" customHeight="1" x14ac:dyDescent="0.2">
      <c r="A125" s="51"/>
      <c r="B125" s="108"/>
      <c r="C125" s="105"/>
      <c r="D125" s="6"/>
      <c r="E125" s="6"/>
      <c r="F125" s="282"/>
      <c r="G125" s="283"/>
      <c r="H125" s="283"/>
      <c r="I125" s="6"/>
      <c r="J125" s="6"/>
      <c r="K125" s="6"/>
      <c r="L125" s="6"/>
      <c r="M125" s="6"/>
      <c r="N125" s="6"/>
      <c r="O125" s="6"/>
      <c r="P125" s="6"/>
      <c r="Q125" s="6"/>
      <c r="R125" s="51"/>
      <c r="S125" s="6"/>
    </row>
    <row r="126" spans="1:19" ht="20.100000000000001" customHeight="1" x14ac:dyDescent="0.2">
      <c r="A126" s="51"/>
      <c r="B126" s="108"/>
      <c r="C126" s="105"/>
      <c r="D126" s="6"/>
      <c r="E126" s="6"/>
      <c r="F126" s="282"/>
      <c r="G126" s="283"/>
      <c r="H126" s="283"/>
      <c r="I126" s="6"/>
      <c r="J126" s="6"/>
      <c r="K126" s="6"/>
      <c r="L126" s="6"/>
      <c r="M126" s="6"/>
      <c r="N126" s="6"/>
      <c r="O126" s="6"/>
      <c r="P126" s="6"/>
      <c r="Q126" s="6"/>
      <c r="R126" s="51"/>
      <c r="S126" s="6"/>
    </row>
    <row r="127" spans="1:19" ht="20.100000000000001" customHeight="1" x14ac:dyDescent="0.2">
      <c r="A127" s="51"/>
      <c r="B127" s="108"/>
      <c r="C127" s="105"/>
      <c r="D127" s="6"/>
      <c r="E127" s="6"/>
      <c r="F127" s="282"/>
      <c r="G127" s="283"/>
      <c r="H127" s="283"/>
      <c r="I127" s="6"/>
      <c r="J127" s="6"/>
      <c r="K127" s="6"/>
      <c r="L127" s="6"/>
      <c r="M127" s="6"/>
      <c r="N127" s="6"/>
      <c r="O127" s="6"/>
      <c r="P127" s="6"/>
      <c r="Q127" s="6"/>
      <c r="R127" s="51"/>
      <c r="S127" s="6"/>
    </row>
    <row r="128" spans="1:19" ht="20.100000000000001" customHeight="1" x14ac:dyDescent="0.2">
      <c r="A128" s="51"/>
      <c r="B128" s="108"/>
      <c r="C128" s="105"/>
      <c r="D128" s="6"/>
      <c r="E128" s="6"/>
      <c r="F128" s="282"/>
      <c r="G128" s="283"/>
      <c r="H128" s="283"/>
      <c r="I128" s="6"/>
      <c r="J128" s="6"/>
      <c r="K128" s="6"/>
      <c r="L128" s="6"/>
      <c r="M128" s="6"/>
      <c r="N128" s="6"/>
      <c r="O128" s="6"/>
      <c r="P128" s="6"/>
      <c r="Q128" s="6"/>
      <c r="R128" s="51"/>
      <c r="S128" s="6"/>
    </row>
    <row r="129" spans="1:19" ht="20.100000000000001" customHeight="1" x14ac:dyDescent="0.2">
      <c r="A129" s="51"/>
      <c r="B129" s="108"/>
      <c r="C129" s="105"/>
      <c r="D129" s="6"/>
      <c r="E129" s="6"/>
      <c r="F129" s="282"/>
      <c r="G129" s="283"/>
      <c r="H129" s="283"/>
      <c r="I129" s="6"/>
      <c r="J129" s="6"/>
      <c r="K129" s="6"/>
      <c r="L129" s="6"/>
      <c r="M129" s="6"/>
      <c r="N129" s="6"/>
      <c r="O129" s="6"/>
      <c r="P129" s="6"/>
      <c r="Q129" s="6"/>
      <c r="R129" s="51"/>
      <c r="S129" s="6"/>
    </row>
    <row r="130" spans="1:19" ht="20.100000000000001" customHeight="1" x14ac:dyDescent="0.2">
      <c r="A130" s="51"/>
      <c r="B130" s="108"/>
      <c r="C130" s="105"/>
      <c r="D130" s="6"/>
      <c r="E130" s="6"/>
      <c r="F130" s="282"/>
      <c r="G130" s="283"/>
      <c r="H130" s="283"/>
      <c r="I130" s="6"/>
      <c r="J130" s="6"/>
      <c r="K130" s="6"/>
      <c r="L130" s="6"/>
      <c r="M130" s="6"/>
      <c r="N130" s="6"/>
      <c r="O130" s="6"/>
      <c r="P130" s="6"/>
      <c r="Q130" s="6"/>
      <c r="R130" s="51"/>
      <c r="S130" s="6"/>
    </row>
    <row r="131" spans="1:19" ht="20.100000000000001" customHeight="1" x14ac:dyDescent="0.2">
      <c r="A131" s="51"/>
      <c r="B131" s="108"/>
      <c r="C131" s="105"/>
      <c r="D131" s="6"/>
      <c r="E131" s="6"/>
      <c r="F131" s="282"/>
      <c r="G131" s="283"/>
      <c r="H131" s="283"/>
      <c r="I131" s="6"/>
      <c r="J131" s="6"/>
      <c r="K131" s="6"/>
      <c r="L131" s="6"/>
      <c r="M131" s="6"/>
      <c r="N131" s="6"/>
      <c r="O131" s="6"/>
      <c r="P131" s="6"/>
      <c r="Q131" s="6"/>
      <c r="R131" s="51"/>
      <c r="S131" s="6"/>
    </row>
    <row r="132" spans="1:19" ht="20.100000000000001" customHeight="1" x14ac:dyDescent="0.2">
      <c r="A132" s="51"/>
      <c r="B132" s="108"/>
      <c r="C132" s="105"/>
      <c r="D132" s="6"/>
      <c r="E132" s="6"/>
      <c r="F132" s="282"/>
      <c r="G132" s="283"/>
      <c r="H132" s="283"/>
      <c r="I132" s="6"/>
      <c r="J132" s="6"/>
      <c r="K132" s="6"/>
      <c r="L132" s="6"/>
      <c r="M132" s="6"/>
      <c r="N132" s="6"/>
      <c r="O132" s="6"/>
      <c r="P132" s="6"/>
      <c r="Q132" s="6"/>
      <c r="R132" s="51"/>
      <c r="S132" s="6"/>
    </row>
    <row r="133" spans="1:19" ht="20.100000000000001" customHeight="1" x14ac:dyDescent="0.2">
      <c r="A133" s="51"/>
      <c r="B133" s="108"/>
      <c r="C133" s="105"/>
      <c r="D133" s="6"/>
      <c r="E133" s="6"/>
      <c r="F133" s="282"/>
      <c r="G133" s="283"/>
      <c r="H133" s="283"/>
      <c r="I133" s="6"/>
      <c r="J133" s="6"/>
      <c r="K133" s="6"/>
      <c r="L133" s="6"/>
      <c r="M133" s="6"/>
      <c r="N133" s="6"/>
      <c r="O133" s="6"/>
      <c r="P133" s="6"/>
      <c r="Q133" s="6"/>
      <c r="R133" s="51"/>
      <c r="S133" s="6"/>
    </row>
    <row r="134" spans="1:19" ht="18.600000000000001" customHeight="1" x14ac:dyDescent="0.2">
      <c r="A134" s="54"/>
      <c r="B134" s="109"/>
      <c r="C134" s="105"/>
      <c r="D134" s="6"/>
      <c r="E134" s="6"/>
      <c r="F134" s="282"/>
      <c r="G134" s="283"/>
      <c r="H134" s="283"/>
      <c r="I134" s="6"/>
      <c r="J134" s="6"/>
      <c r="K134" s="6"/>
      <c r="L134" s="6"/>
      <c r="M134" s="6"/>
      <c r="N134" s="6"/>
      <c r="O134" s="6"/>
      <c r="P134" s="6"/>
      <c r="Q134" s="6"/>
      <c r="R134" s="54"/>
    </row>
  </sheetData>
  <autoFilter ref="S1:S134" xr:uid="{00000000-0001-0000-0E00-000000000000}"/>
  <sortState xmlns:xlrd2="http://schemas.microsoft.com/office/spreadsheetml/2017/richdata2" ref="A4:R64">
    <sortCondition ref="A4:A64"/>
  </sortState>
  <mergeCells count="62">
    <mergeCell ref="F73:H73"/>
    <mergeCell ref="F110:H110"/>
    <mergeCell ref="F109:H109"/>
    <mergeCell ref="F90:H90"/>
    <mergeCell ref="F77:H77"/>
    <mergeCell ref="F108:H108"/>
    <mergeCell ref="F81:H81"/>
    <mergeCell ref="F74:H74"/>
    <mergeCell ref="F103:H103"/>
    <mergeCell ref="F83:H83"/>
    <mergeCell ref="F97:H97"/>
    <mergeCell ref="F82:H82"/>
    <mergeCell ref="F92:H92"/>
    <mergeCell ref="F76:H76"/>
    <mergeCell ref="F88:H88"/>
    <mergeCell ref="F80:H80"/>
    <mergeCell ref="F112:H112"/>
    <mergeCell ref="F79:H79"/>
    <mergeCell ref="F89:H89"/>
    <mergeCell ref="F100:H100"/>
    <mergeCell ref="F78:H78"/>
    <mergeCell ref="F86:H86"/>
    <mergeCell ref="F85:H85"/>
    <mergeCell ref="F75:H75"/>
    <mergeCell ref="F93:H93"/>
    <mergeCell ref="F102:H102"/>
    <mergeCell ref="F133:H133"/>
    <mergeCell ref="F132:H132"/>
    <mergeCell ref="F84:H84"/>
    <mergeCell ref="F127:H127"/>
    <mergeCell ref="F131:H131"/>
    <mergeCell ref="F104:H104"/>
    <mergeCell ref="F130:H130"/>
    <mergeCell ref="F96:H96"/>
    <mergeCell ref="F111:H111"/>
    <mergeCell ref="F129:H129"/>
    <mergeCell ref="F121:H121"/>
    <mergeCell ref="F107:H107"/>
    <mergeCell ref="F91:H91"/>
    <mergeCell ref="F128:H128"/>
    <mergeCell ref="F124:H124"/>
    <mergeCell ref="F134:H134"/>
    <mergeCell ref="F94:H94"/>
    <mergeCell ref="F87:H87"/>
    <mergeCell ref="F95:H95"/>
    <mergeCell ref="F123:H123"/>
    <mergeCell ref="F118:H118"/>
    <mergeCell ref="F98:H98"/>
    <mergeCell ref="F122:H122"/>
    <mergeCell ref="F101:H101"/>
    <mergeCell ref="F115:H115"/>
    <mergeCell ref="F99:H99"/>
    <mergeCell ref="F105:H105"/>
    <mergeCell ref="F106:H106"/>
    <mergeCell ref="F125:H125"/>
    <mergeCell ref="F113:H113"/>
    <mergeCell ref="F116:H116"/>
    <mergeCell ref="F119:H119"/>
    <mergeCell ref="F120:H120"/>
    <mergeCell ref="F126:H126"/>
    <mergeCell ref="F117:H117"/>
    <mergeCell ref="F114:H114"/>
  </mergeCells>
  <pageMargins left="1" right="1" top="1" bottom="1" header="0.25" footer="0.25"/>
  <pageSetup orientation="portrait" r:id="rId1"/>
  <headerFooter>
    <oddFooter>&amp;L&amp;"Helvetica,Regular"&amp;12&amp;K000000	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7487-E61C-4277-9A9F-AF94BBB93738}">
  <dimension ref="A1:N59"/>
  <sheetViews>
    <sheetView tabSelected="1" workbookViewId="0">
      <pane ySplit="1" topLeftCell="A2" activePane="bottomLeft" state="frozen"/>
      <selection pane="bottomLeft" activeCell="A20" sqref="A20"/>
    </sheetView>
  </sheetViews>
  <sheetFormatPr defaultRowHeight="12.75" x14ac:dyDescent="0.2"/>
  <cols>
    <col min="1" max="1" width="40.5703125" bestFit="1" customWidth="1"/>
    <col min="2" max="2" width="15.140625" bestFit="1" customWidth="1"/>
    <col min="3" max="3" width="11.42578125" customWidth="1"/>
    <col min="4" max="4" width="12.28515625" bestFit="1" customWidth="1"/>
    <col min="5" max="5" width="12.28515625" customWidth="1"/>
    <col min="6" max="6" width="15.140625" bestFit="1" customWidth="1"/>
  </cols>
  <sheetData>
    <row r="1" spans="1:14" ht="48" thickBot="1" x14ac:dyDescent="0.3">
      <c r="A1" s="131" t="s">
        <v>104</v>
      </c>
      <c r="B1" s="245" t="s">
        <v>128</v>
      </c>
      <c r="C1" s="285" t="s">
        <v>303</v>
      </c>
      <c r="D1" s="245" t="s">
        <v>130</v>
      </c>
      <c r="E1" s="285" t="s">
        <v>518</v>
      </c>
      <c r="F1" s="90" t="s">
        <v>131</v>
      </c>
    </row>
    <row r="2" spans="1:14" ht="17.25" customHeight="1" thickBot="1" x14ac:dyDescent="0.3">
      <c r="A2" s="259" t="s">
        <v>121</v>
      </c>
      <c r="B2" s="246">
        <f>'Punti Squadre'!S18</f>
        <v>4425</v>
      </c>
      <c r="C2" s="246">
        <v>50</v>
      </c>
      <c r="D2" s="246">
        <v>130</v>
      </c>
      <c r="E2" s="246"/>
      <c r="F2" s="98">
        <f>B2+C2+D2+E2</f>
        <v>4605</v>
      </c>
    </row>
    <row r="3" spans="1:14" ht="17.25" customHeight="1" thickBot="1" x14ac:dyDescent="0.3">
      <c r="A3" s="259" t="s">
        <v>120</v>
      </c>
      <c r="B3" s="246">
        <f>'Punti Squadre'!S7</f>
        <v>3758</v>
      </c>
      <c r="C3" s="246">
        <v>10</v>
      </c>
      <c r="D3" s="246">
        <v>190</v>
      </c>
      <c r="E3" s="246"/>
      <c r="F3" s="98">
        <f t="shared" ref="F3:F21" si="0">B3+C3+D3+E3</f>
        <v>3958</v>
      </c>
    </row>
    <row r="4" spans="1:14" ht="16.5" thickBot="1" x14ac:dyDescent="0.3">
      <c r="A4" s="259" t="s">
        <v>127</v>
      </c>
      <c r="B4" s="246">
        <f>'Punti Squadre'!S23</f>
        <v>2891</v>
      </c>
      <c r="C4" s="246">
        <v>120</v>
      </c>
      <c r="D4" s="246">
        <v>140</v>
      </c>
      <c r="E4" s="246"/>
      <c r="F4" s="98">
        <f t="shared" si="0"/>
        <v>3151</v>
      </c>
      <c r="L4" s="263"/>
      <c r="M4" s="261"/>
      <c r="N4" s="261"/>
    </row>
    <row r="5" spans="1:14" ht="16.5" thickBot="1" x14ac:dyDescent="0.3">
      <c r="A5" s="259" t="s">
        <v>16</v>
      </c>
      <c r="B5" s="246">
        <f>'Punti Squadre'!S4</f>
        <v>936</v>
      </c>
      <c r="C5" s="246">
        <v>30</v>
      </c>
      <c r="D5" s="246">
        <v>140</v>
      </c>
      <c r="E5" s="246"/>
      <c r="F5" s="98">
        <f t="shared" si="0"/>
        <v>1106</v>
      </c>
      <c r="L5" s="261"/>
      <c r="M5" s="261"/>
      <c r="N5" s="261"/>
    </row>
    <row r="6" spans="1:14" ht="16.5" thickBot="1" x14ac:dyDescent="0.3">
      <c r="A6" s="259" t="s">
        <v>35</v>
      </c>
      <c r="B6" s="246">
        <f>'Punti Squadre'!S9</f>
        <v>858</v>
      </c>
      <c r="C6" s="246"/>
      <c r="D6" s="246">
        <v>160</v>
      </c>
      <c r="E6" s="246"/>
      <c r="F6" s="98">
        <f t="shared" si="0"/>
        <v>1018</v>
      </c>
      <c r="L6" s="263"/>
      <c r="M6" s="261"/>
      <c r="N6" s="261"/>
    </row>
    <row r="7" spans="1:14" ht="16.5" thickBot="1" x14ac:dyDescent="0.3">
      <c r="A7" s="259" t="s">
        <v>113</v>
      </c>
      <c r="B7" s="246">
        <f>'Punti Squadre'!S15</f>
        <v>907</v>
      </c>
      <c r="C7" s="246">
        <v>50</v>
      </c>
      <c r="D7" s="246">
        <v>50</v>
      </c>
      <c r="E7" s="246"/>
      <c r="F7" s="98">
        <f t="shared" si="0"/>
        <v>1007</v>
      </c>
      <c r="L7" s="261"/>
      <c r="M7" s="261"/>
      <c r="N7" s="261"/>
    </row>
    <row r="8" spans="1:14" ht="16.5" thickBot="1" x14ac:dyDescent="0.3">
      <c r="A8" s="259" t="s">
        <v>20</v>
      </c>
      <c r="B8" s="246">
        <f>'Punti Squadre'!S14</f>
        <v>887</v>
      </c>
      <c r="C8" s="246">
        <v>50</v>
      </c>
      <c r="D8" s="246">
        <v>60</v>
      </c>
      <c r="E8" s="246"/>
      <c r="F8" s="98">
        <f t="shared" si="0"/>
        <v>997</v>
      </c>
      <c r="L8" s="263"/>
      <c r="M8" s="261"/>
      <c r="N8" s="261"/>
    </row>
    <row r="9" spans="1:14" ht="16.5" thickBot="1" x14ac:dyDescent="0.3">
      <c r="A9" s="92" t="s">
        <v>111</v>
      </c>
      <c r="B9" s="246">
        <f>'Punti Squadre'!S19</f>
        <v>971</v>
      </c>
      <c r="C9" s="246"/>
      <c r="D9" s="246"/>
      <c r="E9" s="246"/>
      <c r="F9" s="98">
        <f t="shared" si="0"/>
        <v>971</v>
      </c>
      <c r="L9" s="261"/>
      <c r="M9" s="261"/>
      <c r="N9" s="261"/>
    </row>
    <row r="10" spans="1:14" ht="16.5" thickBot="1" x14ac:dyDescent="0.3">
      <c r="A10" s="259" t="s">
        <v>71</v>
      </c>
      <c r="B10" s="246">
        <f>'Punti Squadre'!S12</f>
        <v>797</v>
      </c>
      <c r="C10" s="246">
        <v>30</v>
      </c>
      <c r="D10" s="246"/>
      <c r="E10" s="246"/>
      <c r="F10" s="98">
        <f t="shared" si="0"/>
        <v>827</v>
      </c>
      <c r="L10" s="263"/>
      <c r="M10" s="261"/>
      <c r="N10" s="261"/>
    </row>
    <row r="11" spans="1:14" ht="16.5" thickBot="1" x14ac:dyDescent="0.3">
      <c r="A11" s="259" t="s">
        <v>119</v>
      </c>
      <c r="B11" s="246">
        <f>'Punti Squadre'!S16</f>
        <v>625</v>
      </c>
      <c r="C11" s="246">
        <v>100</v>
      </c>
      <c r="D11" s="246"/>
      <c r="E11" s="246"/>
      <c r="F11" s="98">
        <f t="shared" si="0"/>
        <v>725</v>
      </c>
      <c r="L11" s="261"/>
      <c r="M11" s="261"/>
      <c r="N11" s="261"/>
    </row>
    <row r="12" spans="1:14" ht="16.5" thickBot="1" x14ac:dyDescent="0.3">
      <c r="A12" s="259" t="s">
        <v>138</v>
      </c>
      <c r="B12" s="246">
        <f>'Punti Squadre'!S11</f>
        <v>392</v>
      </c>
      <c r="C12" s="246"/>
      <c r="D12" s="246">
        <v>40</v>
      </c>
      <c r="E12" s="246"/>
      <c r="F12" s="98">
        <f t="shared" si="0"/>
        <v>432</v>
      </c>
      <c r="L12" s="263"/>
      <c r="M12" s="261"/>
      <c r="N12" s="261"/>
    </row>
    <row r="13" spans="1:14" ht="16.5" thickBot="1" x14ac:dyDescent="0.3">
      <c r="A13" s="259" t="s">
        <v>109</v>
      </c>
      <c r="B13" s="246">
        <f>'Punti Squadre'!S8</f>
        <v>420</v>
      </c>
      <c r="C13" s="246"/>
      <c r="D13" s="246"/>
      <c r="E13" s="246"/>
      <c r="F13" s="98">
        <f t="shared" si="0"/>
        <v>420</v>
      </c>
      <c r="L13" s="261"/>
      <c r="M13" s="261"/>
      <c r="N13" s="261"/>
    </row>
    <row r="14" spans="1:14" ht="16.5" thickBot="1" x14ac:dyDescent="0.3">
      <c r="A14" s="259" t="s">
        <v>116</v>
      </c>
      <c r="B14" s="246">
        <f>'Punti Squadre'!S5</f>
        <v>373</v>
      </c>
      <c r="C14" s="246">
        <v>40</v>
      </c>
      <c r="D14" s="246"/>
      <c r="E14" s="246"/>
      <c r="F14" s="98">
        <f t="shared" si="0"/>
        <v>413</v>
      </c>
      <c r="L14" s="263"/>
      <c r="M14" s="261"/>
      <c r="N14" s="261"/>
    </row>
    <row r="15" spans="1:14" ht="16.5" thickBot="1" x14ac:dyDescent="0.3">
      <c r="A15" s="92" t="s">
        <v>112</v>
      </c>
      <c r="B15" s="246">
        <f>'Punti Squadre'!S21</f>
        <v>344</v>
      </c>
      <c r="C15" s="246"/>
      <c r="D15" s="246"/>
      <c r="E15" s="246"/>
      <c r="F15" s="98">
        <f t="shared" si="0"/>
        <v>344</v>
      </c>
      <c r="L15" s="261"/>
      <c r="M15" s="261"/>
      <c r="N15" s="261"/>
    </row>
    <row r="16" spans="1:14" ht="16.5" thickBot="1" x14ac:dyDescent="0.3">
      <c r="A16" s="259" t="s">
        <v>118</v>
      </c>
      <c r="B16" s="246">
        <f>'Punti Squadre'!S22</f>
        <v>193</v>
      </c>
      <c r="C16" s="246"/>
      <c r="D16" s="246"/>
      <c r="E16" s="246"/>
      <c r="F16" s="98">
        <f t="shared" si="0"/>
        <v>193</v>
      </c>
      <c r="L16" s="263"/>
      <c r="M16" s="261"/>
      <c r="N16" s="261"/>
    </row>
    <row r="17" spans="1:14" ht="16.5" thickBot="1" x14ac:dyDescent="0.3">
      <c r="A17" s="259" t="s">
        <v>124</v>
      </c>
      <c r="B17" s="246">
        <f>'Punti Squadre'!S17</f>
        <v>66</v>
      </c>
      <c r="C17" s="246">
        <v>20</v>
      </c>
      <c r="D17" s="246"/>
      <c r="E17" s="246"/>
      <c r="F17" s="98">
        <f t="shared" si="0"/>
        <v>86</v>
      </c>
      <c r="L17" s="261"/>
      <c r="M17" s="261"/>
      <c r="N17" s="261"/>
    </row>
    <row r="18" spans="1:14" ht="16.5" thickBot="1" x14ac:dyDescent="0.3">
      <c r="A18" s="259" t="s">
        <v>494</v>
      </c>
      <c r="B18" s="246">
        <f>'Punti Squadre'!S24</f>
        <v>5</v>
      </c>
      <c r="C18" s="246"/>
      <c r="D18" s="246"/>
      <c r="E18" s="246"/>
      <c r="F18" s="98">
        <f t="shared" si="0"/>
        <v>5</v>
      </c>
      <c r="L18" s="263"/>
      <c r="M18" s="261"/>
      <c r="N18" s="261"/>
    </row>
    <row r="19" spans="1:14" ht="16.5" thickBot="1" x14ac:dyDescent="0.3">
      <c r="A19" s="259" t="s">
        <v>516</v>
      </c>
      <c r="B19" s="246">
        <f>'Punti Squadre'!S25</f>
        <v>0</v>
      </c>
      <c r="C19" s="246"/>
      <c r="D19" s="246"/>
      <c r="E19" s="246"/>
      <c r="F19" s="98">
        <f t="shared" si="0"/>
        <v>0</v>
      </c>
      <c r="L19" s="261"/>
      <c r="M19" s="261"/>
      <c r="N19" s="261"/>
    </row>
    <row r="20" spans="1:14" ht="16.5" thickBot="1" x14ac:dyDescent="0.3">
      <c r="A20" s="259" t="s">
        <v>129</v>
      </c>
      <c r="B20" s="246">
        <f>'Punti Squadre'!S26</f>
        <v>0</v>
      </c>
      <c r="C20" s="246"/>
      <c r="D20" s="246"/>
      <c r="E20" s="246"/>
      <c r="F20" s="98">
        <f t="shared" si="0"/>
        <v>0</v>
      </c>
      <c r="L20" s="263"/>
      <c r="M20" s="261"/>
      <c r="N20" s="261"/>
    </row>
    <row r="21" spans="1:14" ht="16.5" thickBot="1" x14ac:dyDescent="0.3">
      <c r="A21" s="259" t="s">
        <v>517</v>
      </c>
      <c r="B21" s="246">
        <f>'Punti Squadre'!S27</f>
        <v>0</v>
      </c>
      <c r="C21" s="246"/>
      <c r="D21" s="246"/>
      <c r="E21" s="246"/>
      <c r="F21" s="98">
        <f t="shared" si="0"/>
        <v>0</v>
      </c>
      <c r="L21" s="261"/>
      <c r="M21" s="261"/>
      <c r="N21" s="261"/>
    </row>
    <row r="22" spans="1:14" ht="16.5" thickBot="1" x14ac:dyDescent="0.3">
      <c r="A22" s="97"/>
      <c r="B22" s="246"/>
      <c r="C22" s="246"/>
      <c r="D22" s="246"/>
      <c r="E22" s="246"/>
      <c r="F22" s="98"/>
      <c r="L22" s="263"/>
      <c r="M22" s="261"/>
      <c r="N22" s="261"/>
    </row>
    <row r="23" spans="1:14" ht="16.5" thickBot="1" x14ac:dyDescent="0.3">
      <c r="A23" s="97"/>
      <c r="B23" s="246"/>
      <c r="C23" s="246"/>
      <c r="D23" s="246"/>
      <c r="E23" s="246"/>
      <c r="F23" s="98"/>
      <c r="L23" s="261"/>
      <c r="M23" s="261"/>
      <c r="N23" s="261"/>
    </row>
    <row r="24" spans="1:14" ht="16.5" thickBot="1" x14ac:dyDescent="0.3">
      <c r="A24" s="97"/>
      <c r="B24" s="246"/>
      <c r="C24" s="246"/>
      <c r="D24" s="246"/>
      <c r="E24" s="246"/>
      <c r="F24" s="98"/>
      <c r="L24" s="263"/>
      <c r="M24" s="261"/>
      <c r="N24" s="261"/>
    </row>
    <row r="25" spans="1:14" ht="16.5" thickBot="1" x14ac:dyDescent="0.3">
      <c r="A25" s="97"/>
      <c r="B25" s="246"/>
      <c r="C25" s="246"/>
      <c r="D25" s="246"/>
      <c r="E25" s="246"/>
      <c r="F25" s="98"/>
      <c r="L25" s="261"/>
      <c r="M25" s="261"/>
      <c r="N25" s="261"/>
    </row>
    <row r="26" spans="1:14" ht="16.5" thickBot="1" x14ac:dyDescent="0.3">
      <c r="A26" s="97"/>
      <c r="B26" s="246"/>
      <c r="C26" s="246"/>
      <c r="D26" s="246"/>
      <c r="E26" s="246"/>
      <c r="F26" s="98"/>
      <c r="L26" s="263"/>
      <c r="M26" s="261"/>
      <c r="N26" s="261"/>
    </row>
    <row r="27" spans="1:14" ht="16.5" thickBot="1" x14ac:dyDescent="0.3">
      <c r="A27" s="97"/>
      <c r="B27" s="246"/>
      <c r="C27" s="246"/>
      <c r="D27" s="246"/>
      <c r="E27" s="246"/>
      <c r="F27" s="98"/>
      <c r="L27" s="261"/>
      <c r="M27" s="261"/>
      <c r="N27" s="261"/>
    </row>
    <row r="28" spans="1:14" ht="16.5" thickBot="1" x14ac:dyDescent="0.3">
      <c r="A28" s="97"/>
      <c r="B28" s="246"/>
      <c r="C28" s="246"/>
      <c r="D28" s="246"/>
      <c r="E28" s="246"/>
      <c r="F28" s="98"/>
      <c r="L28" s="263"/>
      <c r="M28" s="261"/>
      <c r="N28" s="261"/>
    </row>
    <row r="29" spans="1:14" ht="16.5" thickBot="1" x14ac:dyDescent="0.3">
      <c r="A29" s="97"/>
      <c r="B29" s="246"/>
      <c r="C29" s="246"/>
      <c r="D29" s="246"/>
      <c r="E29" s="246"/>
      <c r="F29" s="98"/>
      <c r="L29" s="261"/>
      <c r="M29" s="261"/>
      <c r="N29" s="261"/>
    </row>
    <row r="30" spans="1:14" ht="16.5" thickBot="1" x14ac:dyDescent="0.3">
      <c r="A30" s="97"/>
      <c r="B30" s="246"/>
      <c r="C30" s="246"/>
      <c r="D30" s="246"/>
      <c r="E30" s="246"/>
      <c r="F30" s="98"/>
      <c r="L30" s="263"/>
      <c r="M30" s="261"/>
      <c r="N30" s="261"/>
    </row>
    <row r="31" spans="1:14" ht="16.5" thickBot="1" x14ac:dyDescent="0.3">
      <c r="A31" s="97"/>
      <c r="B31" s="246"/>
      <c r="C31" s="246"/>
      <c r="D31" s="246"/>
      <c r="E31" s="246"/>
      <c r="F31" s="98"/>
    </row>
    <row r="32" spans="1:14" ht="16.5" thickBot="1" x14ac:dyDescent="0.3">
      <c r="A32" s="97"/>
      <c r="B32" s="246"/>
      <c r="C32" s="246"/>
      <c r="D32" s="246"/>
      <c r="E32" s="246"/>
      <c r="F32" s="98"/>
    </row>
    <row r="33" spans="1:6" ht="16.5" thickBot="1" x14ac:dyDescent="0.3">
      <c r="A33" s="97"/>
      <c r="B33" s="246"/>
      <c r="C33" s="246"/>
      <c r="D33" s="246"/>
      <c r="E33" s="246"/>
      <c r="F33" s="98"/>
    </row>
    <row r="34" spans="1:6" ht="16.5" thickBot="1" x14ac:dyDescent="0.3">
      <c r="A34" s="97"/>
      <c r="B34" s="246"/>
      <c r="C34" s="246"/>
      <c r="D34" s="246"/>
      <c r="E34" s="246"/>
      <c r="F34" s="98"/>
    </row>
    <row r="35" spans="1:6" ht="16.5" thickBot="1" x14ac:dyDescent="0.3">
      <c r="A35" s="97"/>
      <c r="B35" s="246"/>
      <c r="C35" s="246"/>
      <c r="D35" s="246"/>
      <c r="E35" s="246"/>
      <c r="F35" s="98"/>
    </row>
    <row r="36" spans="1:6" ht="16.5" thickBot="1" x14ac:dyDescent="0.3">
      <c r="A36" s="97"/>
      <c r="B36" s="246"/>
      <c r="C36" s="246"/>
      <c r="D36" s="246"/>
      <c r="E36" s="246"/>
      <c r="F36" s="98"/>
    </row>
    <row r="37" spans="1:6" ht="16.5" thickBot="1" x14ac:dyDescent="0.3">
      <c r="A37" s="148"/>
      <c r="B37" s="246"/>
      <c r="C37" s="246"/>
      <c r="D37" s="246"/>
      <c r="E37" s="246"/>
      <c r="F37" s="98"/>
    </row>
    <row r="38" spans="1:6" ht="16.5" thickBot="1" x14ac:dyDescent="0.3">
      <c r="A38" s="97"/>
      <c r="B38" s="246"/>
      <c r="C38" s="246"/>
      <c r="D38" s="246"/>
      <c r="E38" s="246"/>
      <c r="F38" s="98"/>
    </row>
    <row r="39" spans="1:6" ht="16.5" thickBot="1" x14ac:dyDescent="0.3">
      <c r="A39" s="97"/>
      <c r="B39" s="246"/>
      <c r="C39" s="246"/>
      <c r="D39" s="246"/>
      <c r="E39" s="246"/>
      <c r="F39" s="98"/>
    </row>
    <row r="40" spans="1:6" ht="16.5" thickBot="1" x14ac:dyDescent="0.3">
      <c r="A40" s="97"/>
      <c r="B40" s="246"/>
      <c r="C40" s="246"/>
      <c r="D40" s="246"/>
      <c r="E40" s="246"/>
      <c r="F40" s="98"/>
    </row>
    <row r="41" spans="1:6" ht="16.5" thickBot="1" x14ac:dyDescent="0.3">
      <c r="A41" s="97"/>
      <c r="B41" s="246"/>
      <c r="C41" s="246"/>
      <c r="D41" s="246"/>
      <c r="E41" s="246"/>
      <c r="F41" s="98"/>
    </row>
    <row r="42" spans="1:6" ht="16.5" thickBot="1" x14ac:dyDescent="0.3">
      <c r="A42" s="97"/>
      <c r="B42" s="246"/>
      <c r="C42" s="246"/>
      <c r="D42" s="246"/>
      <c r="E42" s="246"/>
      <c r="F42" s="98"/>
    </row>
    <row r="43" spans="1:6" ht="16.5" thickBot="1" x14ac:dyDescent="0.3">
      <c r="A43" s="97"/>
      <c r="B43" s="246"/>
      <c r="C43" s="246"/>
      <c r="D43" s="246"/>
      <c r="E43" s="246"/>
      <c r="F43" s="98"/>
    </row>
    <row r="44" spans="1:6" ht="16.5" thickBot="1" x14ac:dyDescent="0.3">
      <c r="A44" s="97"/>
      <c r="B44" s="246"/>
      <c r="C44" s="246"/>
      <c r="D44" s="246"/>
      <c r="E44" s="246"/>
      <c r="F44" s="98"/>
    </row>
    <row r="45" spans="1:6" ht="16.5" thickBot="1" x14ac:dyDescent="0.3">
      <c r="A45" s="140"/>
      <c r="B45" s="246"/>
      <c r="C45" s="246"/>
      <c r="D45" s="246"/>
      <c r="E45" s="246"/>
      <c r="F45" s="98"/>
    </row>
    <row r="46" spans="1:6" ht="16.5" thickBot="1" x14ac:dyDescent="0.3">
      <c r="A46" s="97"/>
      <c r="B46" s="246"/>
      <c r="C46" s="246"/>
      <c r="D46" s="246"/>
      <c r="E46" s="246"/>
      <c r="F46" s="98"/>
    </row>
    <row r="47" spans="1:6" ht="16.5" thickBot="1" x14ac:dyDescent="0.3">
      <c r="A47" s="148"/>
      <c r="B47" s="246"/>
      <c r="C47" s="246"/>
      <c r="D47" s="246"/>
      <c r="E47" s="246"/>
      <c r="F47" s="98"/>
    </row>
    <row r="48" spans="1:6" ht="16.5" thickBot="1" x14ac:dyDescent="0.3">
      <c r="A48" s="97"/>
      <c r="B48" s="246"/>
      <c r="C48" s="246"/>
      <c r="D48" s="246"/>
      <c r="E48" s="246"/>
      <c r="F48" s="98"/>
    </row>
    <row r="49" spans="1:6" ht="16.5" thickBot="1" x14ac:dyDescent="0.3">
      <c r="A49" s="97"/>
      <c r="B49" s="246"/>
      <c r="C49" s="246"/>
      <c r="D49" s="246"/>
      <c r="E49" s="246"/>
      <c r="F49" s="98"/>
    </row>
    <row r="50" spans="1:6" ht="16.5" thickBot="1" x14ac:dyDescent="0.3">
      <c r="A50" s="97"/>
      <c r="B50" s="246"/>
      <c r="C50" s="246"/>
      <c r="D50" s="246"/>
      <c r="E50" s="246"/>
      <c r="F50" s="98"/>
    </row>
    <row r="51" spans="1:6" ht="16.5" thickBot="1" x14ac:dyDescent="0.3">
      <c r="A51" s="97"/>
      <c r="B51" s="246"/>
      <c r="C51" s="246"/>
      <c r="D51" s="246"/>
      <c r="E51" s="246"/>
      <c r="F51" s="98"/>
    </row>
    <row r="52" spans="1:6" ht="16.5" thickBot="1" x14ac:dyDescent="0.3">
      <c r="A52" s="97"/>
      <c r="B52" s="246"/>
      <c r="C52" s="246"/>
      <c r="D52" s="246"/>
      <c r="E52" s="246"/>
      <c r="F52" s="98"/>
    </row>
    <row r="53" spans="1:6" ht="16.5" thickBot="1" x14ac:dyDescent="0.3">
      <c r="A53" s="97"/>
      <c r="B53" s="246"/>
      <c r="C53" s="246"/>
      <c r="D53" s="246"/>
      <c r="E53" s="246"/>
      <c r="F53" s="98"/>
    </row>
    <row r="54" spans="1:6" ht="16.5" thickBot="1" x14ac:dyDescent="0.3">
      <c r="A54" s="97"/>
      <c r="B54" s="246"/>
      <c r="C54" s="246"/>
      <c r="D54" s="246"/>
      <c r="E54" s="246"/>
      <c r="F54" s="98"/>
    </row>
    <row r="55" spans="1:6" ht="16.5" thickBot="1" x14ac:dyDescent="0.3">
      <c r="A55" s="97"/>
      <c r="B55" s="246"/>
      <c r="C55" s="246"/>
      <c r="D55" s="246"/>
      <c r="E55" s="246"/>
      <c r="F55" s="98"/>
    </row>
    <row r="56" spans="1:6" ht="16.5" thickBot="1" x14ac:dyDescent="0.3">
      <c r="A56" s="97"/>
      <c r="B56" s="246"/>
      <c r="C56" s="246"/>
      <c r="D56" s="246"/>
      <c r="E56" s="246"/>
      <c r="F56" s="98"/>
    </row>
    <row r="57" spans="1:6" ht="16.5" thickBot="1" x14ac:dyDescent="0.3">
      <c r="A57" s="97"/>
      <c r="B57" s="246"/>
      <c r="C57" s="246"/>
      <c r="D57" s="246"/>
      <c r="E57" s="246"/>
      <c r="F57" s="98"/>
    </row>
    <row r="58" spans="1:6" ht="16.5" thickBot="1" x14ac:dyDescent="0.3">
      <c r="A58" s="97"/>
      <c r="B58" s="246"/>
      <c r="C58" s="246"/>
      <c r="D58" s="246"/>
      <c r="E58" s="246"/>
      <c r="F58" s="98"/>
    </row>
    <row r="59" spans="1:6" ht="16.5" thickBot="1" x14ac:dyDescent="0.3">
      <c r="A59" s="97"/>
      <c r="B59" s="246"/>
      <c r="C59" s="246"/>
      <c r="D59" s="246"/>
      <c r="E59" s="246"/>
      <c r="F59" s="98"/>
    </row>
  </sheetData>
  <sortState xmlns:xlrd2="http://schemas.microsoft.com/office/spreadsheetml/2017/richdata2" ref="A2:F18">
    <sortCondition descending="1" ref="F2:F18"/>
    <sortCondition ref="A2:A18"/>
  </sortState>
  <pageMargins left="0.24" right="0.24" top="0.22" bottom="0.75" header="0.17" footer="0.3"/>
  <pageSetup paperSize="9" orientation="portrait" verticalDpi="0" r:id="rId1"/>
  <ignoredErrors>
    <ignoredError sqref="A2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70"/>
  <sheetViews>
    <sheetView showGridLines="0" zoomScale="70" zoomScaleNormal="70" workbookViewId="0">
      <selection activeCell="R63" sqref="R63"/>
    </sheetView>
  </sheetViews>
  <sheetFormatPr defaultColWidth="8.85546875" defaultRowHeight="18.600000000000001" customHeight="1" x14ac:dyDescent="0.2"/>
  <cols>
    <col min="1" max="1" width="8.7109375" style="1" customWidth="1"/>
    <col min="2" max="2" width="39.85546875" style="1" customWidth="1"/>
    <col min="3" max="16" width="10.7109375" style="1" customWidth="1"/>
    <col min="17" max="17" width="14" style="1" customWidth="1"/>
    <col min="18" max="18" width="40.140625" style="1" customWidth="1"/>
    <col min="19" max="20" width="14" style="1" customWidth="1"/>
    <col min="21" max="256" width="8.85546875" style="1" customWidth="1"/>
  </cols>
  <sheetData>
    <row r="1" spans="1:20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10"/>
      <c r="S2" s="5"/>
      <c r="T2" s="5"/>
    </row>
    <row r="3" spans="1:20" ht="20.100000000000001" customHeight="1" thickBot="1" x14ac:dyDescent="0.3">
      <c r="A3" s="111"/>
      <c r="B3" s="112" t="s">
        <v>3</v>
      </c>
      <c r="C3" s="112" t="s">
        <v>85</v>
      </c>
      <c r="D3" s="112" t="s">
        <v>86</v>
      </c>
      <c r="E3" s="113" t="s">
        <v>87</v>
      </c>
      <c r="F3" s="114" t="s">
        <v>88</v>
      </c>
      <c r="G3" s="114" t="s">
        <v>89</v>
      </c>
      <c r="H3" s="114" t="s">
        <v>90</v>
      </c>
      <c r="I3" s="114" t="s">
        <v>91</v>
      </c>
      <c r="J3" s="114" t="s">
        <v>92</v>
      </c>
      <c r="K3" s="114" t="s">
        <v>93</v>
      </c>
      <c r="L3" s="114" t="s">
        <v>94</v>
      </c>
      <c r="M3" s="114" t="s">
        <v>95</v>
      </c>
      <c r="N3" s="114" t="s">
        <v>96</v>
      </c>
      <c r="O3" s="114" t="s">
        <v>97</v>
      </c>
      <c r="P3" s="114" t="s">
        <v>98</v>
      </c>
      <c r="Q3" s="114" t="s">
        <v>99</v>
      </c>
      <c r="R3" s="115"/>
      <c r="S3" s="114" t="s">
        <v>100</v>
      </c>
      <c r="T3" s="114" t="s">
        <v>101</v>
      </c>
    </row>
    <row r="4" spans="1:20" ht="20.100000000000001" customHeight="1" thickBot="1" x14ac:dyDescent="0.3">
      <c r="A4" s="116">
        <v>1213</v>
      </c>
      <c r="B4" s="117" t="s">
        <v>11</v>
      </c>
      <c r="C4" s="118">
        <f>('MC M'!W3)</f>
        <v>84</v>
      </c>
      <c r="D4" s="118">
        <f>('MC F'!W3)</f>
        <v>0</v>
      </c>
      <c r="E4" s="119">
        <f>('CU M'!W3)</f>
        <v>0</v>
      </c>
      <c r="F4" s="120">
        <f>('CU F'!W3)</f>
        <v>0</v>
      </c>
      <c r="G4" s="120">
        <f>('ES F'!X3)</f>
        <v>142</v>
      </c>
      <c r="H4" s="120">
        <f>('ES M'!X3)</f>
        <v>22</v>
      </c>
      <c r="I4" s="120">
        <f>('RA M'!X3)</f>
        <v>0</v>
      </c>
      <c r="J4" s="120">
        <f>('RA F'!X3)</f>
        <v>0</v>
      </c>
      <c r="K4" s="120">
        <f>('YA M'!X3)</f>
        <v>234</v>
      </c>
      <c r="L4" s="120">
        <f>('YA F'!X3)</f>
        <v>170</v>
      </c>
      <c r="M4" s="120">
        <f>('YB M'!X3)</f>
        <v>10</v>
      </c>
      <c r="N4" s="120">
        <f>('YB F'!X3)</f>
        <v>10</v>
      </c>
      <c r="O4" s="120">
        <f>('JU M'!X3)</f>
        <v>109</v>
      </c>
      <c r="P4" s="120">
        <f>('JU F'!X3)</f>
        <v>160</v>
      </c>
      <c r="Q4" s="121">
        <f t="shared" ref="Q4:Q35" si="0">SUM(C4:P4)</f>
        <v>941</v>
      </c>
      <c r="R4" s="122" t="s">
        <v>11</v>
      </c>
      <c r="S4" s="121">
        <f>SUM(C4:J4)</f>
        <v>248</v>
      </c>
      <c r="T4" s="121">
        <f>SUM(K4:P4)</f>
        <v>693</v>
      </c>
    </row>
    <row r="5" spans="1:20" ht="20.100000000000001" customHeight="1" thickBot="1" x14ac:dyDescent="0.3">
      <c r="A5" s="116"/>
      <c r="B5" s="117"/>
      <c r="C5" s="118">
        <f>('MC M'!W4)</f>
        <v>0</v>
      </c>
      <c r="D5" s="118">
        <f>('MC F'!W4)</f>
        <v>48</v>
      </c>
      <c r="E5" s="119">
        <f>('CU M'!W4)</f>
        <v>0</v>
      </c>
      <c r="F5" s="120">
        <f>('CU F'!W4)</f>
        <v>48</v>
      </c>
      <c r="G5" s="120">
        <f>('ES F'!X4)</f>
        <v>112</v>
      </c>
      <c r="H5" s="120">
        <f>('ES M'!X4)</f>
        <v>20</v>
      </c>
      <c r="I5" s="120">
        <f>('RA M'!X4)</f>
        <v>0</v>
      </c>
      <c r="J5" s="120">
        <f>('RA F'!X4)</f>
        <v>105</v>
      </c>
      <c r="K5" s="120">
        <f>('YA M'!X4)</f>
        <v>20</v>
      </c>
      <c r="L5" s="120">
        <f>('YA F'!X4)</f>
        <v>0</v>
      </c>
      <c r="M5" s="120">
        <f>('YB M'!X4)</f>
        <v>5</v>
      </c>
      <c r="N5" s="120">
        <f>('YB F'!X4)</f>
        <v>10</v>
      </c>
      <c r="O5" s="120">
        <f>('JU M'!X4)</f>
        <v>5</v>
      </c>
      <c r="P5" s="120">
        <f>('JU F'!X4)</f>
        <v>0</v>
      </c>
      <c r="Q5" s="121">
        <f t="shared" si="0"/>
        <v>373</v>
      </c>
      <c r="R5" s="122"/>
      <c r="S5" s="121">
        <f t="shared" ref="S5:S65" si="1">SUM(C5:J5)</f>
        <v>333</v>
      </c>
      <c r="T5" s="121">
        <f t="shared" ref="T5:T65" si="2">SUM(K5:P5)</f>
        <v>40</v>
      </c>
    </row>
    <row r="6" spans="1:20" ht="20.100000000000001" customHeight="1" thickBot="1" x14ac:dyDescent="0.3">
      <c r="A6" s="116">
        <v>1174</v>
      </c>
      <c r="B6" s="117" t="s">
        <v>13</v>
      </c>
      <c r="C6" s="118">
        <f>('MC M'!W5)</f>
        <v>0</v>
      </c>
      <c r="D6" s="118">
        <f>('MC F'!W5)</f>
        <v>0</v>
      </c>
      <c r="E6" s="119">
        <f>('CU M'!W5)</f>
        <v>0</v>
      </c>
      <c r="F6" s="120">
        <f>('CU F'!W5)</f>
        <v>0</v>
      </c>
      <c r="G6" s="120">
        <f>('ES F'!X5)</f>
        <v>5</v>
      </c>
      <c r="H6" s="120">
        <f>('ES M'!X5)</f>
        <v>0</v>
      </c>
      <c r="I6" s="120">
        <f>('RA M'!X5)</f>
        <v>5</v>
      </c>
      <c r="J6" s="120">
        <f>('RA F'!X5)</f>
        <v>0</v>
      </c>
      <c r="K6" s="120">
        <f>('YA M'!X5)</f>
        <v>0</v>
      </c>
      <c r="L6" s="120">
        <f>('YA F'!X5)</f>
        <v>0</v>
      </c>
      <c r="M6" s="120">
        <f>('YB M'!X5)</f>
        <v>0</v>
      </c>
      <c r="N6" s="120">
        <f>('YB F'!X5)</f>
        <v>0</v>
      </c>
      <c r="O6" s="120">
        <f>('JU M'!X5)</f>
        <v>0</v>
      </c>
      <c r="P6" s="120">
        <f>('JU F'!X5)</f>
        <v>0</v>
      </c>
      <c r="Q6" s="121">
        <f t="shared" si="0"/>
        <v>10</v>
      </c>
      <c r="R6" s="122" t="s">
        <v>13</v>
      </c>
      <c r="S6" s="121">
        <f t="shared" si="1"/>
        <v>10</v>
      </c>
      <c r="T6" s="121">
        <f t="shared" si="2"/>
        <v>0</v>
      </c>
    </row>
    <row r="7" spans="1:20" ht="20.100000000000001" customHeight="1" thickBot="1" x14ac:dyDescent="0.3">
      <c r="A7" s="116">
        <v>1180</v>
      </c>
      <c r="B7" s="117" t="s">
        <v>14</v>
      </c>
      <c r="C7" s="118">
        <f>('MC M'!W6)</f>
        <v>48</v>
      </c>
      <c r="D7" s="118">
        <f>('MC F'!W6)</f>
        <v>0</v>
      </c>
      <c r="E7" s="119">
        <f>('CU M'!W6)</f>
        <v>72</v>
      </c>
      <c r="F7" s="120">
        <f>('CU F'!W6)</f>
        <v>36</v>
      </c>
      <c r="G7" s="120">
        <f>('ES F'!X6)</f>
        <v>809</v>
      </c>
      <c r="H7" s="120">
        <f>('ES M'!X6)</f>
        <v>509</v>
      </c>
      <c r="I7" s="120">
        <f>('RA M'!X6)</f>
        <v>581</v>
      </c>
      <c r="J7" s="120">
        <f>('RA F'!X6)</f>
        <v>64</v>
      </c>
      <c r="K7" s="120">
        <f>('YA M'!X6)</f>
        <v>75</v>
      </c>
      <c r="L7" s="120">
        <f>('YA F'!X6)</f>
        <v>194</v>
      </c>
      <c r="M7" s="120">
        <f>('YB M'!X6)</f>
        <v>551</v>
      </c>
      <c r="N7" s="120">
        <f>('YB F'!X6)</f>
        <v>396</v>
      </c>
      <c r="O7" s="120">
        <f>('JU M'!X6)</f>
        <v>298</v>
      </c>
      <c r="P7" s="120">
        <f>('JU F'!X6)</f>
        <v>140</v>
      </c>
      <c r="Q7" s="121">
        <f t="shared" si="0"/>
        <v>3773</v>
      </c>
      <c r="R7" s="122" t="s">
        <v>14</v>
      </c>
      <c r="S7" s="121">
        <f t="shared" si="1"/>
        <v>2119</v>
      </c>
      <c r="T7" s="121">
        <f t="shared" si="2"/>
        <v>1654</v>
      </c>
    </row>
    <row r="8" spans="1:20" ht="20.100000000000001" customHeight="1" thickBot="1" x14ac:dyDescent="0.3">
      <c r="A8" s="116">
        <v>1115</v>
      </c>
      <c r="B8" s="117" t="s">
        <v>15</v>
      </c>
      <c r="C8" s="118">
        <f>('MC M'!W7)</f>
        <v>0</v>
      </c>
      <c r="D8" s="118">
        <f>('MC F'!W7)</f>
        <v>0</v>
      </c>
      <c r="E8" s="119">
        <f>('CU M'!W7)</f>
        <v>0</v>
      </c>
      <c r="F8" s="120">
        <f>('CU F'!W7)</f>
        <v>0</v>
      </c>
      <c r="G8" s="120">
        <f>('ES F'!X7)</f>
        <v>0</v>
      </c>
      <c r="H8" s="120">
        <f>('ES M'!X7)</f>
        <v>340</v>
      </c>
      <c r="I8" s="120">
        <f>('RA M'!X7)</f>
        <v>0</v>
      </c>
      <c r="J8" s="120">
        <f>('RA F'!X7)</f>
        <v>65</v>
      </c>
      <c r="K8" s="120">
        <f>('YA M'!X7)</f>
        <v>15</v>
      </c>
      <c r="L8" s="120">
        <f>('YA F'!X7)</f>
        <v>0</v>
      </c>
      <c r="M8" s="120">
        <f>('YB M'!X7)</f>
        <v>0</v>
      </c>
      <c r="N8" s="120">
        <f>('YB F'!X7)</f>
        <v>0</v>
      </c>
      <c r="O8" s="120">
        <f>('JU M'!X7)</f>
        <v>0</v>
      </c>
      <c r="P8" s="120">
        <f>('JU F'!X7)</f>
        <v>0</v>
      </c>
      <c r="Q8" s="121">
        <f t="shared" si="0"/>
        <v>420</v>
      </c>
      <c r="R8" s="122" t="s">
        <v>15</v>
      </c>
      <c r="S8" s="121">
        <f t="shared" si="1"/>
        <v>405</v>
      </c>
      <c r="T8" s="121">
        <f t="shared" si="2"/>
        <v>15</v>
      </c>
    </row>
    <row r="9" spans="1:20" ht="20.100000000000001" customHeight="1" thickBot="1" x14ac:dyDescent="0.3">
      <c r="A9" s="116">
        <v>10</v>
      </c>
      <c r="B9" s="117" t="s">
        <v>16</v>
      </c>
      <c r="C9" s="118">
        <f>('MC M'!W8)</f>
        <v>0</v>
      </c>
      <c r="D9" s="118">
        <f>('MC F'!W8)</f>
        <v>0</v>
      </c>
      <c r="E9" s="119">
        <f>('CU M'!W8)</f>
        <v>0</v>
      </c>
      <c r="F9" s="120">
        <f>('CU F'!W8)</f>
        <v>0</v>
      </c>
      <c r="G9" s="120">
        <f>('ES F'!X8)</f>
        <v>0</v>
      </c>
      <c r="H9" s="120">
        <f>('ES M'!X8)</f>
        <v>0</v>
      </c>
      <c r="I9" s="120">
        <f>('RA M'!X8)</f>
        <v>0</v>
      </c>
      <c r="J9" s="120">
        <f>('RA F'!X8)</f>
        <v>2</v>
      </c>
      <c r="K9" s="120">
        <f>('YA M'!X8)</f>
        <v>6</v>
      </c>
      <c r="L9" s="120">
        <f>('YA F'!X8)</f>
        <v>42</v>
      </c>
      <c r="M9" s="120">
        <f>('YB M'!X8)</f>
        <v>307</v>
      </c>
      <c r="N9" s="120">
        <f>('YB F'!X8)</f>
        <v>200</v>
      </c>
      <c r="O9" s="120">
        <f>('JU M'!X8)</f>
        <v>73</v>
      </c>
      <c r="P9" s="120">
        <f>('JU F'!X8)</f>
        <v>245</v>
      </c>
      <c r="Q9" s="121">
        <f t="shared" si="0"/>
        <v>875</v>
      </c>
      <c r="R9" s="122" t="s">
        <v>16</v>
      </c>
      <c r="S9" s="121">
        <f t="shared" si="1"/>
        <v>2</v>
      </c>
      <c r="T9" s="121">
        <f t="shared" si="2"/>
        <v>873</v>
      </c>
    </row>
    <row r="10" spans="1:20" ht="20.100000000000001" customHeight="1" thickBot="1" x14ac:dyDescent="0.3">
      <c r="A10" s="116">
        <v>1589</v>
      </c>
      <c r="B10" s="117" t="s">
        <v>18</v>
      </c>
      <c r="C10" s="118">
        <f>('MC M'!W9)</f>
        <v>0</v>
      </c>
      <c r="D10" s="118">
        <f>('MC F'!W9)</f>
        <v>0</v>
      </c>
      <c r="E10" s="119">
        <f>('CU M'!W9)</f>
        <v>0</v>
      </c>
      <c r="F10" s="120">
        <f>('CU F'!W9)</f>
        <v>0</v>
      </c>
      <c r="G10" s="120">
        <f>('ES F'!X9)</f>
        <v>0</v>
      </c>
      <c r="H10" s="120">
        <f>('ES M'!X9)</f>
        <v>0</v>
      </c>
      <c r="I10" s="120">
        <f>('RA M'!X9)</f>
        <v>0</v>
      </c>
      <c r="J10" s="120">
        <f>('RA F'!X9)</f>
        <v>0</v>
      </c>
      <c r="K10" s="120">
        <f>('YA M'!X9)</f>
        <v>0</v>
      </c>
      <c r="L10" s="120">
        <f>('YA F'!X9)</f>
        <v>0</v>
      </c>
      <c r="M10" s="120">
        <f>('YB M'!X9)</f>
        <v>0</v>
      </c>
      <c r="N10" s="120">
        <f>('YB F'!X9)</f>
        <v>0</v>
      </c>
      <c r="O10" s="120">
        <f>('JU M'!X9)</f>
        <v>0</v>
      </c>
      <c r="P10" s="120">
        <f>('JU F'!X9)</f>
        <v>0</v>
      </c>
      <c r="Q10" s="121">
        <f t="shared" si="0"/>
        <v>0</v>
      </c>
      <c r="R10" s="122" t="s">
        <v>18</v>
      </c>
      <c r="S10" s="121">
        <f t="shared" si="1"/>
        <v>0</v>
      </c>
      <c r="T10" s="121">
        <f t="shared" si="2"/>
        <v>0</v>
      </c>
    </row>
    <row r="11" spans="1:20" ht="20.100000000000001" customHeight="1" thickBot="1" x14ac:dyDescent="0.3">
      <c r="A11" s="116"/>
      <c r="B11" s="117"/>
      <c r="C11" s="118">
        <f>('MC M'!W10)</f>
        <v>0</v>
      </c>
      <c r="D11" s="118">
        <f>('MC F'!W10)</f>
        <v>0</v>
      </c>
      <c r="E11" s="119">
        <f>('CU M'!W10)</f>
        <v>12</v>
      </c>
      <c r="F11" s="120">
        <f>('CU F'!W10)</f>
        <v>0</v>
      </c>
      <c r="G11" s="120">
        <f>('ES F'!X10)</f>
        <v>47</v>
      </c>
      <c r="H11" s="120">
        <f>('ES M'!X10)</f>
        <v>29</v>
      </c>
      <c r="I11" s="120">
        <f>('RA M'!X10)</f>
        <v>87</v>
      </c>
      <c r="J11" s="120">
        <f>('RA F'!X10)</f>
        <v>17</v>
      </c>
      <c r="K11" s="120">
        <f>('YA M'!X10)</f>
        <v>16</v>
      </c>
      <c r="L11" s="120">
        <f>('YA F'!X10)</f>
        <v>0</v>
      </c>
      <c r="M11" s="120">
        <f>('YB M'!X10)</f>
        <v>16</v>
      </c>
      <c r="N11" s="120">
        <f>('YB F'!X10)</f>
        <v>0</v>
      </c>
      <c r="O11" s="120">
        <f>('JU M'!X10)</f>
        <v>185</v>
      </c>
      <c r="P11" s="120">
        <f>('JU F'!X10)</f>
        <v>0</v>
      </c>
      <c r="Q11" s="121">
        <f t="shared" si="0"/>
        <v>409</v>
      </c>
      <c r="R11" s="122"/>
      <c r="S11" s="121">
        <f t="shared" si="1"/>
        <v>192</v>
      </c>
      <c r="T11" s="121">
        <f t="shared" si="2"/>
        <v>217</v>
      </c>
    </row>
    <row r="12" spans="1:20" ht="20.100000000000001" customHeight="1" thickBot="1" x14ac:dyDescent="0.3">
      <c r="A12" s="116">
        <v>1590</v>
      </c>
      <c r="B12" s="117" t="s">
        <v>21</v>
      </c>
      <c r="C12" s="118">
        <f>('MC M'!W11)</f>
        <v>0</v>
      </c>
      <c r="D12" s="118">
        <f>('MC F'!W11)</f>
        <v>48</v>
      </c>
      <c r="E12" s="119">
        <f>('CU M'!W11)</f>
        <v>0</v>
      </c>
      <c r="F12" s="120">
        <f>('CU F'!W11)</f>
        <v>0</v>
      </c>
      <c r="G12" s="120">
        <f>('ES F'!X11)</f>
        <v>64</v>
      </c>
      <c r="H12" s="120">
        <f>('ES M'!X11)</f>
        <v>182</v>
      </c>
      <c r="I12" s="120">
        <f>('RA M'!X11)</f>
        <v>185</v>
      </c>
      <c r="J12" s="120">
        <f>('RA F'!X11)</f>
        <v>0</v>
      </c>
      <c r="K12" s="120">
        <f>('YA M'!X11)</f>
        <v>303</v>
      </c>
      <c r="L12" s="120">
        <f>('YA F'!X11)</f>
        <v>6</v>
      </c>
      <c r="M12" s="120">
        <f>('YB M'!X11)</f>
        <v>10</v>
      </c>
      <c r="N12" s="120">
        <f>('YB F'!X11)</f>
        <v>5</v>
      </c>
      <c r="O12" s="120">
        <f>('JU M'!X11)</f>
        <v>0</v>
      </c>
      <c r="P12" s="120">
        <f>('JU F'!X11)</f>
        <v>0</v>
      </c>
      <c r="Q12" s="121">
        <f t="shared" si="0"/>
        <v>803</v>
      </c>
      <c r="R12" s="122" t="s">
        <v>21</v>
      </c>
      <c r="S12" s="121">
        <f t="shared" si="1"/>
        <v>479</v>
      </c>
      <c r="T12" s="121">
        <f t="shared" si="2"/>
        <v>324</v>
      </c>
    </row>
    <row r="13" spans="1:20" ht="20.100000000000001" customHeight="1" thickBot="1" x14ac:dyDescent="0.3">
      <c r="A13" s="116"/>
      <c r="B13" s="117"/>
      <c r="C13" s="118">
        <f>('MC M'!W12)</f>
        <v>0</v>
      </c>
      <c r="D13" s="118">
        <f>('MC F'!W12)</f>
        <v>0</v>
      </c>
      <c r="E13" s="119">
        <f>('CU M'!W12)</f>
        <v>0</v>
      </c>
      <c r="F13" s="120">
        <f>('CU F'!W12)</f>
        <v>24</v>
      </c>
      <c r="G13" s="120">
        <f>('ES F'!X12)</f>
        <v>0</v>
      </c>
      <c r="H13" s="120">
        <f>('ES M'!X12)</f>
        <v>0</v>
      </c>
      <c r="I13" s="120">
        <f>('RA M'!X12)</f>
        <v>0</v>
      </c>
      <c r="J13" s="120">
        <f>('RA F'!X12)</f>
        <v>0</v>
      </c>
      <c r="K13" s="120">
        <f>('YA M'!X12)</f>
        <v>0</v>
      </c>
      <c r="L13" s="120">
        <f>('YA F'!X12)</f>
        <v>0</v>
      </c>
      <c r="M13" s="120">
        <f>('YB M'!X12)</f>
        <v>0</v>
      </c>
      <c r="N13" s="120">
        <f>('YB F'!X12)</f>
        <v>0</v>
      </c>
      <c r="O13" s="120">
        <f>('JU M'!X12)</f>
        <v>0</v>
      </c>
      <c r="P13" s="120">
        <f>('JU F'!X12)</f>
        <v>0</v>
      </c>
      <c r="Q13" s="121">
        <f t="shared" si="0"/>
        <v>24</v>
      </c>
      <c r="R13" s="122"/>
      <c r="S13" s="121">
        <f t="shared" si="1"/>
        <v>24</v>
      </c>
      <c r="T13" s="121">
        <f t="shared" si="2"/>
        <v>0</v>
      </c>
    </row>
    <row r="14" spans="1:20" ht="20.100000000000001" customHeight="1" thickBot="1" x14ac:dyDescent="0.3">
      <c r="A14" s="116"/>
      <c r="B14" s="117"/>
      <c r="C14" s="118">
        <f>('MC M'!W13)</f>
        <v>0</v>
      </c>
      <c r="D14" s="118">
        <f>('MC F'!W13)</f>
        <v>0</v>
      </c>
      <c r="E14" s="119">
        <f>('CU M'!W13)</f>
        <v>0</v>
      </c>
      <c r="F14" s="120">
        <f>('CU F'!W13)</f>
        <v>36</v>
      </c>
      <c r="G14" s="120">
        <f>('ES F'!X13)</f>
        <v>0</v>
      </c>
      <c r="H14" s="120">
        <f>('ES M'!X13)</f>
        <v>173</v>
      </c>
      <c r="I14" s="120">
        <f>('RA M'!X13)</f>
        <v>15</v>
      </c>
      <c r="J14" s="120">
        <f>('RA F'!X13)</f>
        <v>5</v>
      </c>
      <c r="K14" s="120">
        <f>('YA M'!X13)</f>
        <v>370</v>
      </c>
      <c r="L14" s="120">
        <f>('YA F'!X13)</f>
        <v>270</v>
      </c>
      <c r="M14" s="120">
        <f>('YB M'!X13)</f>
        <v>23</v>
      </c>
      <c r="N14" s="120">
        <f>('YB F'!X13)</f>
        <v>0</v>
      </c>
      <c r="O14" s="120">
        <f>('JU M'!X13)</f>
        <v>0</v>
      </c>
      <c r="P14" s="120">
        <f>('JU F'!X13)</f>
        <v>0</v>
      </c>
      <c r="Q14" s="121">
        <f t="shared" si="0"/>
        <v>892</v>
      </c>
      <c r="R14" s="122"/>
      <c r="S14" s="121">
        <f t="shared" si="1"/>
        <v>229</v>
      </c>
      <c r="T14" s="121">
        <f t="shared" si="2"/>
        <v>663</v>
      </c>
    </row>
    <row r="15" spans="1:20" ht="20.100000000000001" customHeight="1" thickBot="1" x14ac:dyDescent="0.3">
      <c r="A15" s="116">
        <v>1843</v>
      </c>
      <c r="B15" s="117" t="s">
        <v>27</v>
      </c>
      <c r="C15" s="118">
        <f>('MC M'!W14)</f>
        <v>0</v>
      </c>
      <c r="D15" s="118">
        <f>('MC F'!W14)</f>
        <v>0</v>
      </c>
      <c r="E15" s="119">
        <f>('CU M'!W14)</f>
        <v>12</v>
      </c>
      <c r="F15" s="120">
        <f>('CU F'!W14)</f>
        <v>72</v>
      </c>
      <c r="G15" s="120">
        <f>('ES F'!X14)</f>
        <v>247</v>
      </c>
      <c r="H15" s="120">
        <f>('ES M'!X14)</f>
        <v>17</v>
      </c>
      <c r="I15" s="120">
        <f>('RA M'!X14)</f>
        <v>10</v>
      </c>
      <c r="J15" s="120">
        <f>('RA F'!X14)</f>
        <v>101</v>
      </c>
      <c r="K15" s="120">
        <f>('YA M'!X14)</f>
        <v>100</v>
      </c>
      <c r="L15" s="120">
        <f>('YA F'!X14)</f>
        <v>20</v>
      </c>
      <c r="M15" s="120">
        <f>('YB M'!X14)</f>
        <v>89</v>
      </c>
      <c r="N15" s="120">
        <f>('YB F'!X14)</f>
        <v>10</v>
      </c>
      <c r="O15" s="120">
        <f>('JU M'!X14)</f>
        <v>194</v>
      </c>
      <c r="P15" s="120">
        <f>('JU F'!X14)</f>
        <v>92</v>
      </c>
      <c r="Q15" s="121">
        <f t="shared" si="0"/>
        <v>964</v>
      </c>
      <c r="R15" s="122" t="s">
        <v>27</v>
      </c>
      <c r="S15" s="121">
        <f t="shared" si="1"/>
        <v>459</v>
      </c>
      <c r="T15" s="121">
        <f t="shared" si="2"/>
        <v>505</v>
      </c>
    </row>
    <row r="16" spans="1:20" ht="20.100000000000001" customHeight="1" thickBot="1" x14ac:dyDescent="0.3">
      <c r="A16" s="116">
        <v>1317</v>
      </c>
      <c r="B16" s="117" t="s">
        <v>28</v>
      </c>
      <c r="C16" s="118">
        <f>('MC M'!W15)</f>
        <v>0</v>
      </c>
      <c r="D16" s="118">
        <f>('MC F'!W15)</f>
        <v>0</v>
      </c>
      <c r="E16" s="119">
        <f>('CU M'!W15)</f>
        <v>24</v>
      </c>
      <c r="F16" s="120">
        <f>('CU F'!W15)</f>
        <v>60</v>
      </c>
      <c r="G16" s="120">
        <f>('ES F'!X15)</f>
        <v>0</v>
      </c>
      <c r="H16" s="120">
        <f>('ES M'!X15)</f>
        <v>44</v>
      </c>
      <c r="I16" s="120">
        <f>('RA M'!X15)</f>
        <v>286</v>
      </c>
      <c r="J16" s="120">
        <f>('RA F'!X15)</f>
        <v>92</v>
      </c>
      <c r="K16" s="120">
        <f>('YA M'!X15)</f>
        <v>24</v>
      </c>
      <c r="L16" s="120">
        <f>('YA F'!X15)</f>
        <v>0</v>
      </c>
      <c r="M16" s="120">
        <f>('YB M'!X15)</f>
        <v>5</v>
      </c>
      <c r="N16" s="120">
        <f>('YB F'!X15)</f>
        <v>95</v>
      </c>
      <c r="O16" s="120">
        <f>('JU M'!X15)</f>
        <v>0</v>
      </c>
      <c r="P16" s="120">
        <f>('JU F'!X15)</f>
        <v>30</v>
      </c>
      <c r="Q16" s="121">
        <f t="shared" si="0"/>
        <v>660</v>
      </c>
      <c r="R16" s="122" t="s">
        <v>28</v>
      </c>
      <c r="S16" s="121">
        <f t="shared" si="1"/>
        <v>506</v>
      </c>
      <c r="T16" s="121">
        <f t="shared" si="2"/>
        <v>154</v>
      </c>
    </row>
    <row r="17" spans="1:20" ht="20.100000000000001" customHeight="1" thickBot="1" x14ac:dyDescent="0.3">
      <c r="A17" s="116"/>
      <c r="B17" s="117"/>
      <c r="C17" s="118">
        <f>('MC M'!W16)</f>
        <v>0</v>
      </c>
      <c r="D17" s="118">
        <f>('MC F'!W16)</f>
        <v>0</v>
      </c>
      <c r="E17" s="119">
        <f>('CU M'!W16)</f>
        <v>0</v>
      </c>
      <c r="F17" s="120">
        <f>('CU F'!W16)</f>
        <v>0</v>
      </c>
      <c r="G17" s="120">
        <f>('ES F'!X16)</f>
        <v>0</v>
      </c>
      <c r="H17" s="120">
        <f>('ES M'!X16)</f>
        <v>26</v>
      </c>
      <c r="I17" s="120">
        <f>('RA M'!X16)</f>
        <v>0</v>
      </c>
      <c r="J17" s="120">
        <f>('RA F'!X16)</f>
        <v>0</v>
      </c>
      <c r="K17" s="120">
        <f>('YA M'!X16)</f>
        <v>25</v>
      </c>
      <c r="L17" s="120">
        <f>('YA F'!X16)</f>
        <v>0</v>
      </c>
      <c r="M17" s="120">
        <f>('YB M'!X16)</f>
        <v>10</v>
      </c>
      <c r="N17" s="120">
        <f>('YB F'!X16)</f>
        <v>5</v>
      </c>
      <c r="O17" s="120">
        <f>('JU M'!X16)</f>
        <v>0</v>
      </c>
      <c r="P17" s="120">
        <f>('JU F'!X16)</f>
        <v>0</v>
      </c>
      <c r="Q17" s="121">
        <f t="shared" si="0"/>
        <v>66</v>
      </c>
      <c r="R17" s="122"/>
      <c r="S17" s="121">
        <f t="shared" si="1"/>
        <v>26</v>
      </c>
      <c r="T17" s="121">
        <f t="shared" si="2"/>
        <v>40</v>
      </c>
    </row>
    <row r="18" spans="1:20" ht="20.100000000000001" customHeight="1" thickBot="1" x14ac:dyDescent="0.3">
      <c r="A18" s="116">
        <v>1886</v>
      </c>
      <c r="B18" s="117" t="s">
        <v>31</v>
      </c>
      <c r="C18" s="118">
        <f>('MC M'!W17)</f>
        <v>0</v>
      </c>
      <c r="D18" s="118">
        <f>('MC F'!W17)</f>
        <v>48</v>
      </c>
      <c r="E18" s="119">
        <f>('CU M'!W17)</f>
        <v>228</v>
      </c>
      <c r="F18" s="120">
        <f>('CU F'!W17)</f>
        <v>96</v>
      </c>
      <c r="G18" s="120">
        <f>('ES F'!X17)</f>
        <v>377</v>
      </c>
      <c r="H18" s="120">
        <f>('ES M'!X17)</f>
        <v>447</v>
      </c>
      <c r="I18" s="120">
        <f>('RA M'!X17)</f>
        <v>706</v>
      </c>
      <c r="J18" s="120">
        <f>('RA F'!X17)</f>
        <v>1233</v>
      </c>
      <c r="K18" s="120">
        <f>('YA M'!X17)</f>
        <v>446</v>
      </c>
      <c r="L18" s="120">
        <f>('YA F'!X17)</f>
        <v>573</v>
      </c>
      <c r="M18" s="120">
        <f>('YB M'!X17)</f>
        <v>35</v>
      </c>
      <c r="N18" s="120">
        <f>('YB F'!X17)</f>
        <v>166</v>
      </c>
      <c r="O18" s="120">
        <f>('JU M'!X17)</f>
        <v>70</v>
      </c>
      <c r="P18" s="120">
        <f>('JU F'!X17)</f>
        <v>0</v>
      </c>
      <c r="Q18" s="121">
        <f t="shared" si="0"/>
        <v>4425</v>
      </c>
      <c r="R18" s="122" t="s">
        <v>31</v>
      </c>
      <c r="S18" s="121">
        <f t="shared" si="1"/>
        <v>3135</v>
      </c>
      <c r="T18" s="121">
        <f t="shared" si="2"/>
        <v>1290</v>
      </c>
    </row>
    <row r="19" spans="1:20" ht="20.100000000000001" customHeight="1" thickBot="1" x14ac:dyDescent="0.3">
      <c r="A19" s="116">
        <v>2144</v>
      </c>
      <c r="B19" s="117" t="s">
        <v>107</v>
      </c>
      <c r="C19" s="118">
        <f>('MC M'!W18)</f>
        <v>0</v>
      </c>
      <c r="D19" s="118">
        <f>('MC F'!W18)</f>
        <v>0</v>
      </c>
      <c r="E19" s="119">
        <f>('CU M'!W18)</f>
        <v>72</v>
      </c>
      <c r="F19" s="120">
        <f>('CU F'!W18)</f>
        <v>0</v>
      </c>
      <c r="G19" s="120">
        <f>('ES F'!X18)</f>
        <v>0</v>
      </c>
      <c r="H19" s="120">
        <f>('ES M'!X18)</f>
        <v>0</v>
      </c>
      <c r="I19" s="120">
        <f>('RA M'!X18)</f>
        <v>274</v>
      </c>
      <c r="J19" s="120">
        <f>('RA F'!X18)</f>
        <v>293</v>
      </c>
      <c r="K19" s="120">
        <f>('YA M'!X18)</f>
        <v>123</v>
      </c>
      <c r="L19" s="120">
        <f>('YA F'!X18)</f>
        <v>45</v>
      </c>
      <c r="M19" s="120">
        <f>('YB M'!X18)</f>
        <v>72</v>
      </c>
      <c r="N19" s="120">
        <f>('YB F'!X18)</f>
        <v>0</v>
      </c>
      <c r="O19" s="120">
        <f>('JU M'!X18)</f>
        <v>72</v>
      </c>
      <c r="P19" s="120">
        <f>('JU F'!X18)</f>
        <v>32</v>
      </c>
      <c r="Q19" s="121">
        <f t="shared" si="0"/>
        <v>983</v>
      </c>
      <c r="R19" s="122" t="s">
        <v>107</v>
      </c>
      <c r="S19" s="121">
        <f t="shared" si="1"/>
        <v>639</v>
      </c>
      <c r="T19" s="121">
        <f t="shared" si="2"/>
        <v>344</v>
      </c>
    </row>
    <row r="20" spans="1:20" ht="20.100000000000001" customHeight="1" thickBot="1" x14ac:dyDescent="0.3">
      <c r="A20" s="116"/>
      <c r="B20" s="117"/>
      <c r="C20" s="118">
        <f>('MC M'!W19)</f>
        <v>0</v>
      </c>
      <c r="D20" s="118">
        <f>('MC F'!W19)</f>
        <v>0</v>
      </c>
      <c r="E20" s="119">
        <f>('CU M'!W19)</f>
        <v>0</v>
      </c>
      <c r="F20" s="120">
        <f>('CU F'!W19)</f>
        <v>0</v>
      </c>
      <c r="G20" s="120">
        <f>('ES F'!X19)</f>
        <v>0</v>
      </c>
      <c r="H20" s="120">
        <f>('ES M'!X19)</f>
        <v>0</v>
      </c>
      <c r="I20" s="120">
        <f>('RA M'!X19)</f>
        <v>0</v>
      </c>
      <c r="J20" s="120">
        <f>('RA F'!X19)</f>
        <v>0</v>
      </c>
      <c r="K20" s="120">
        <f>('YA M'!X19)</f>
        <v>0</v>
      </c>
      <c r="L20" s="120">
        <f>('YA F'!X19)</f>
        <v>0</v>
      </c>
      <c r="M20" s="120">
        <f>('YB M'!X19)</f>
        <v>0</v>
      </c>
      <c r="N20" s="120">
        <f>('YB F'!X19)</f>
        <v>0</v>
      </c>
      <c r="O20" s="120">
        <f>('JU M'!X19)</f>
        <v>0</v>
      </c>
      <c r="P20" s="120">
        <f>('JU F'!X19)</f>
        <v>0</v>
      </c>
      <c r="Q20" s="121">
        <f t="shared" si="0"/>
        <v>0</v>
      </c>
      <c r="R20" s="122"/>
      <c r="S20" s="121">
        <f t="shared" si="1"/>
        <v>0</v>
      </c>
      <c r="T20" s="121">
        <f t="shared" si="2"/>
        <v>0</v>
      </c>
    </row>
    <row r="21" spans="1:20" ht="20.100000000000001" customHeight="1" thickBot="1" x14ac:dyDescent="0.3">
      <c r="A21" s="116">
        <v>1298</v>
      </c>
      <c r="B21" s="117" t="s">
        <v>35</v>
      </c>
      <c r="C21" s="118">
        <f>('MC M'!W20)</f>
        <v>0</v>
      </c>
      <c r="D21" s="118">
        <f>('MC F'!W20)</f>
        <v>0</v>
      </c>
      <c r="E21" s="119">
        <f>('CU M'!W20)</f>
        <v>144</v>
      </c>
      <c r="F21" s="120">
        <f>('CU F'!W20)</f>
        <v>96</v>
      </c>
      <c r="G21" s="120">
        <f>('ES F'!X20)</f>
        <v>0</v>
      </c>
      <c r="H21" s="120">
        <f>('ES M'!X20)</f>
        <v>0</v>
      </c>
      <c r="I21" s="120">
        <f>('RA M'!X20)</f>
        <v>0</v>
      </c>
      <c r="J21" s="120">
        <f>('RA F'!X20)</f>
        <v>10</v>
      </c>
      <c r="K21" s="120">
        <f>('YA M'!X20)</f>
        <v>40</v>
      </c>
      <c r="L21" s="120">
        <f>('YA F'!X20)</f>
        <v>0</v>
      </c>
      <c r="M21" s="120">
        <f>('YB M'!X20)</f>
        <v>39</v>
      </c>
      <c r="N21" s="120">
        <f>('YB F'!X20)</f>
        <v>0</v>
      </c>
      <c r="O21" s="120">
        <f>('JU M'!X20)</f>
        <v>0</v>
      </c>
      <c r="P21" s="120">
        <f>('JU F'!X20)</f>
        <v>15</v>
      </c>
      <c r="Q21" s="121">
        <f t="shared" si="0"/>
        <v>344</v>
      </c>
      <c r="R21" s="122" t="s">
        <v>35</v>
      </c>
      <c r="S21" s="121">
        <f t="shared" si="1"/>
        <v>250</v>
      </c>
      <c r="T21" s="121">
        <f t="shared" si="2"/>
        <v>94</v>
      </c>
    </row>
    <row r="22" spans="1:20" ht="20.100000000000001" customHeight="1" thickBot="1" x14ac:dyDescent="0.3">
      <c r="A22" s="116">
        <v>1887</v>
      </c>
      <c r="B22" s="117" t="s">
        <v>10</v>
      </c>
      <c r="C22" s="118">
        <f>('MC M'!W21)</f>
        <v>0</v>
      </c>
      <c r="D22" s="118">
        <f>('MC F'!W21)</f>
        <v>0</v>
      </c>
      <c r="E22" s="119">
        <f>('CU M'!W21)</f>
        <v>24</v>
      </c>
      <c r="F22" s="120">
        <f>('CU F'!W21)</f>
        <v>0</v>
      </c>
      <c r="G22" s="120">
        <f>('ES F'!X21)</f>
        <v>0</v>
      </c>
      <c r="H22" s="120">
        <f>('ES M'!X21)</f>
        <v>5</v>
      </c>
      <c r="I22" s="120">
        <f>('RA M'!X21)</f>
        <v>65</v>
      </c>
      <c r="J22" s="120">
        <f>('RA F'!X21)</f>
        <v>24</v>
      </c>
      <c r="K22" s="120">
        <f>('YA M'!X21)</f>
        <v>0</v>
      </c>
      <c r="L22" s="120">
        <f>('YA F'!X21)</f>
        <v>30</v>
      </c>
      <c r="M22" s="120">
        <f>('YB M'!X21)</f>
        <v>0</v>
      </c>
      <c r="N22" s="120">
        <f>('YB F'!X21)</f>
        <v>80</v>
      </c>
      <c r="O22" s="120">
        <f>('JU M'!X21)</f>
        <v>0</v>
      </c>
      <c r="P22" s="120">
        <f>('JU F'!X21)</f>
        <v>0</v>
      </c>
      <c r="Q22" s="121">
        <f t="shared" si="0"/>
        <v>228</v>
      </c>
      <c r="R22" s="122" t="s">
        <v>10</v>
      </c>
      <c r="S22" s="121">
        <f t="shared" si="1"/>
        <v>118</v>
      </c>
      <c r="T22" s="121">
        <f t="shared" si="2"/>
        <v>110</v>
      </c>
    </row>
    <row r="23" spans="1:20" ht="20.100000000000001" customHeight="1" thickBot="1" x14ac:dyDescent="0.3">
      <c r="A23" s="116"/>
      <c r="B23" s="117"/>
      <c r="C23" s="118">
        <f>('MC M'!W22)</f>
        <v>12</v>
      </c>
      <c r="D23" s="118">
        <f>('MC F'!W22)</f>
        <v>48</v>
      </c>
      <c r="E23" s="119">
        <f>('CU M'!W22)</f>
        <v>96</v>
      </c>
      <c r="F23" s="120">
        <f>('CU F'!W22)</f>
        <v>120</v>
      </c>
      <c r="G23" s="120">
        <f>('ES F'!X22)</f>
        <v>417</v>
      </c>
      <c r="H23" s="120">
        <f>('ES M'!X22)</f>
        <v>387</v>
      </c>
      <c r="I23" s="120">
        <f>('RA M'!X22)</f>
        <v>154</v>
      </c>
      <c r="J23" s="120">
        <f>('RA F'!X22)</f>
        <v>269</v>
      </c>
      <c r="K23" s="120">
        <f>('YA M'!X22)</f>
        <v>588</v>
      </c>
      <c r="L23" s="120">
        <f>('YA F'!X22)</f>
        <v>447</v>
      </c>
      <c r="M23" s="120">
        <f>('YB M'!X22)</f>
        <v>80</v>
      </c>
      <c r="N23" s="120">
        <f>('YB F'!X22)</f>
        <v>172</v>
      </c>
      <c r="O23" s="120">
        <f>('JU M'!X22)</f>
        <v>120</v>
      </c>
      <c r="P23" s="120">
        <f>('JU F'!X22)</f>
        <v>23</v>
      </c>
      <c r="Q23" s="121">
        <f t="shared" si="0"/>
        <v>2933</v>
      </c>
      <c r="R23" s="122"/>
      <c r="S23" s="121">
        <f t="shared" si="1"/>
        <v>1503</v>
      </c>
      <c r="T23" s="121">
        <f t="shared" si="2"/>
        <v>1430</v>
      </c>
    </row>
    <row r="24" spans="1:20" ht="20.100000000000001" customHeight="1" thickBot="1" x14ac:dyDescent="0.3">
      <c r="A24" s="116">
        <v>1756</v>
      </c>
      <c r="B24" s="117" t="s">
        <v>37</v>
      </c>
      <c r="C24" s="118">
        <f>('MC M'!W23)</f>
        <v>0</v>
      </c>
      <c r="D24" s="118">
        <f>('MC F'!W23)</f>
        <v>0</v>
      </c>
      <c r="E24" s="119">
        <f>('CU M'!W23)</f>
        <v>0</v>
      </c>
      <c r="F24" s="120">
        <f>('CU F'!W23)</f>
        <v>0</v>
      </c>
      <c r="G24" s="120">
        <f>('ES F'!X23)</f>
        <v>0</v>
      </c>
      <c r="H24" s="120">
        <f>('ES M'!X23)</f>
        <v>0</v>
      </c>
      <c r="I24" s="120">
        <f>('RA M'!X23)</f>
        <v>0</v>
      </c>
      <c r="J24" s="120">
        <f>('RA F'!X23)</f>
        <v>0</v>
      </c>
      <c r="K24" s="120">
        <f>('YA M'!X23)</f>
        <v>0</v>
      </c>
      <c r="L24" s="120">
        <f>('YA F'!X23)</f>
        <v>0</v>
      </c>
      <c r="M24" s="120">
        <f>('YB M'!X23)</f>
        <v>5</v>
      </c>
      <c r="N24" s="120">
        <f>('YB F'!X23)</f>
        <v>0</v>
      </c>
      <c r="O24" s="120">
        <f>('JU M'!X23)</f>
        <v>0</v>
      </c>
      <c r="P24" s="120">
        <f>('JU F'!X23)</f>
        <v>0</v>
      </c>
      <c r="Q24" s="121">
        <f t="shared" si="0"/>
        <v>5</v>
      </c>
      <c r="R24" s="122" t="s">
        <v>37</v>
      </c>
      <c r="S24" s="121">
        <f t="shared" si="1"/>
        <v>0</v>
      </c>
      <c r="T24" s="121">
        <f t="shared" si="2"/>
        <v>5</v>
      </c>
    </row>
    <row r="25" spans="1:20" ht="20.100000000000001" customHeight="1" thickBot="1" x14ac:dyDescent="0.3">
      <c r="A25" s="116">
        <v>1177</v>
      </c>
      <c r="B25" s="117" t="s">
        <v>38</v>
      </c>
      <c r="C25" s="118">
        <f>('MC M'!W24)</f>
        <v>0</v>
      </c>
      <c r="D25" s="118">
        <f>('MC F'!W24)</f>
        <v>0</v>
      </c>
      <c r="E25" s="119">
        <f>('CU M'!W24)</f>
        <v>12</v>
      </c>
      <c r="F25" s="120">
        <f>('CU F'!W24)</f>
        <v>0</v>
      </c>
      <c r="G25" s="120">
        <f>('ES F'!X24)</f>
        <v>0</v>
      </c>
      <c r="H25" s="120">
        <f>('ES M'!X24)</f>
        <v>7</v>
      </c>
      <c r="I25" s="120">
        <f>('RA M'!X24)</f>
        <v>10</v>
      </c>
      <c r="J25" s="120">
        <f>('RA F'!X24)</f>
        <v>0</v>
      </c>
      <c r="K25" s="120">
        <f>('YA M'!X24)</f>
        <v>0</v>
      </c>
      <c r="L25" s="120">
        <f>('YA F'!X24)</f>
        <v>0</v>
      </c>
      <c r="M25" s="120">
        <f>('YB M'!X24)</f>
        <v>0</v>
      </c>
      <c r="N25" s="120">
        <f>('YB F'!X24)</f>
        <v>0</v>
      </c>
      <c r="O25" s="120">
        <f>('JU M'!X24)</f>
        <v>0</v>
      </c>
      <c r="P25" s="120">
        <f>('JU F'!X24)</f>
        <v>0</v>
      </c>
      <c r="Q25" s="121">
        <f t="shared" si="0"/>
        <v>29</v>
      </c>
      <c r="R25" s="122" t="s">
        <v>38</v>
      </c>
      <c r="S25" s="121">
        <f t="shared" si="1"/>
        <v>29</v>
      </c>
      <c r="T25" s="121">
        <f t="shared" si="2"/>
        <v>0</v>
      </c>
    </row>
    <row r="26" spans="1:20" ht="20.100000000000001" customHeight="1" thickBot="1" x14ac:dyDescent="0.3">
      <c r="A26" s="116">
        <v>1266</v>
      </c>
      <c r="B26" s="117" t="s">
        <v>39</v>
      </c>
      <c r="C26" s="118">
        <f>('MC M'!W25)</f>
        <v>0</v>
      </c>
      <c r="D26" s="118">
        <f>('MC F'!W25)</f>
        <v>0</v>
      </c>
      <c r="E26" s="119">
        <f>('CU M'!W25)</f>
        <v>0</v>
      </c>
      <c r="F26" s="120">
        <f>('CU F'!W25)</f>
        <v>24</v>
      </c>
      <c r="G26" s="120">
        <f>('ES F'!X25)</f>
        <v>0</v>
      </c>
      <c r="H26" s="120">
        <f>('ES M'!X25)</f>
        <v>0</v>
      </c>
      <c r="I26" s="120">
        <f>('RA M'!X25)</f>
        <v>0</v>
      </c>
      <c r="J26" s="120">
        <f>('RA F'!X25)</f>
        <v>0</v>
      </c>
      <c r="K26" s="120">
        <f>('YA M'!X25)</f>
        <v>0</v>
      </c>
      <c r="L26" s="120">
        <f>('YA F'!X25)</f>
        <v>0</v>
      </c>
      <c r="M26" s="120">
        <f>('YB M'!X25)</f>
        <v>0</v>
      </c>
      <c r="N26" s="120">
        <f>('YB F'!X25)</f>
        <v>0</v>
      </c>
      <c r="O26" s="120">
        <f>('JU M'!X25)</f>
        <v>0</v>
      </c>
      <c r="P26" s="120">
        <f>('JU F'!X25)</f>
        <v>0</v>
      </c>
      <c r="Q26" s="121">
        <f t="shared" si="0"/>
        <v>24</v>
      </c>
      <c r="R26" s="122" t="s">
        <v>39</v>
      </c>
      <c r="S26" s="121">
        <f t="shared" si="1"/>
        <v>24</v>
      </c>
      <c r="T26" s="121">
        <f t="shared" si="2"/>
        <v>0</v>
      </c>
    </row>
    <row r="27" spans="1:20" ht="20.100000000000001" customHeight="1" thickBot="1" x14ac:dyDescent="0.3">
      <c r="A27" s="116">
        <v>1757</v>
      </c>
      <c r="B27" s="117" t="s">
        <v>40</v>
      </c>
      <c r="C27" s="118">
        <f>('MC M'!W26)</f>
        <v>0</v>
      </c>
      <c r="D27" s="118">
        <f>('MC F'!W26)</f>
        <v>0</v>
      </c>
      <c r="E27" s="119">
        <f>('CU M'!W26)</f>
        <v>0</v>
      </c>
      <c r="F27" s="120">
        <f>('CU F'!W26)</f>
        <v>0</v>
      </c>
      <c r="G27" s="120">
        <f>('ES F'!X26)</f>
        <v>0</v>
      </c>
      <c r="H27" s="120">
        <f>('ES M'!X26)</f>
        <v>10</v>
      </c>
      <c r="I27" s="120">
        <f>('RA M'!X26)</f>
        <v>0</v>
      </c>
      <c r="J27" s="120">
        <f>('RA F'!X26)</f>
        <v>0</v>
      </c>
      <c r="K27" s="120">
        <f>('YA M'!X26)</f>
        <v>0</v>
      </c>
      <c r="L27" s="120">
        <f>('YA F'!X26)</f>
        <v>0</v>
      </c>
      <c r="M27" s="120">
        <f>('YB M'!X26)</f>
        <v>0</v>
      </c>
      <c r="N27" s="120">
        <f>('YB F'!X26)</f>
        <v>0</v>
      </c>
      <c r="O27" s="120">
        <f>('JU M'!X26)</f>
        <v>0</v>
      </c>
      <c r="P27" s="120">
        <f>('JU F'!X26)</f>
        <v>0</v>
      </c>
      <c r="Q27" s="121">
        <f t="shared" si="0"/>
        <v>10</v>
      </c>
      <c r="R27" s="122" t="s">
        <v>40</v>
      </c>
      <c r="S27" s="121">
        <f t="shared" si="1"/>
        <v>10</v>
      </c>
      <c r="T27" s="121">
        <f t="shared" si="2"/>
        <v>0</v>
      </c>
    </row>
    <row r="28" spans="1:20" ht="20.100000000000001" customHeight="1" thickBot="1" x14ac:dyDescent="0.3">
      <c r="A28" s="116">
        <v>1760</v>
      </c>
      <c r="B28" s="117" t="s">
        <v>41</v>
      </c>
      <c r="C28" s="118">
        <f>('MC M'!W27)</f>
        <v>0</v>
      </c>
      <c r="D28" s="118">
        <f>('MC F'!W27)</f>
        <v>0</v>
      </c>
      <c r="E28" s="119">
        <f>('CU M'!W27)</f>
        <v>0</v>
      </c>
      <c r="F28" s="120">
        <f>('CU F'!W27)</f>
        <v>0</v>
      </c>
      <c r="G28" s="120">
        <f>('ES F'!X27)</f>
        <v>0</v>
      </c>
      <c r="H28" s="120">
        <f>('ES M'!X27)</f>
        <v>0</v>
      </c>
      <c r="I28" s="120">
        <f>('RA M'!X27)</f>
        <v>0</v>
      </c>
      <c r="J28" s="120">
        <f>('RA F'!X27)</f>
        <v>0</v>
      </c>
      <c r="K28" s="120">
        <f>('YA M'!X27)</f>
        <v>0</v>
      </c>
      <c r="L28" s="120">
        <f>('YA F'!X27)</f>
        <v>0</v>
      </c>
      <c r="M28" s="120">
        <f>('YB M'!X27)</f>
        <v>0</v>
      </c>
      <c r="N28" s="120">
        <f>('YB F'!X27)</f>
        <v>0</v>
      </c>
      <c r="O28" s="120">
        <f>('JU M'!X27)</f>
        <v>0</v>
      </c>
      <c r="P28" s="120">
        <f>('JU F'!X27)</f>
        <v>0</v>
      </c>
      <c r="Q28" s="121">
        <f t="shared" si="0"/>
        <v>0</v>
      </c>
      <c r="R28" s="122" t="s">
        <v>41</v>
      </c>
      <c r="S28" s="121">
        <f t="shared" si="1"/>
        <v>0</v>
      </c>
      <c r="T28" s="121">
        <f t="shared" si="2"/>
        <v>0</v>
      </c>
    </row>
    <row r="29" spans="1:20" ht="20.100000000000001" customHeight="1" thickBot="1" x14ac:dyDescent="0.3">
      <c r="A29" s="116"/>
      <c r="B29" s="117"/>
      <c r="C29" s="118">
        <f>('MC M'!W28)</f>
        <v>0</v>
      </c>
      <c r="D29" s="118">
        <f>('MC F'!W28)</f>
        <v>0</v>
      </c>
      <c r="E29" s="119">
        <f>('CU M'!W28)</f>
        <v>0</v>
      </c>
      <c r="F29" s="120">
        <f>('CU F'!W28)</f>
        <v>0</v>
      </c>
      <c r="G29" s="120">
        <f>('ES F'!X28)</f>
        <v>0</v>
      </c>
      <c r="H29" s="120">
        <f>('ES M'!X28)</f>
        <v>0</v>
      </c>
      <c r="I29" s="120">
        <f>('RA M'!X28)</f>
        <v>0</v>
      </c>
      <c r="J29" s="120">
        <f>('RA F'!X28)</f>
        <v>0</v>
      </c>
      <c r="K29" s="120">
        <f>('YA M'!X28)</f>
        <v>0</v>
      </c>
      <c r="L29" s="120">
        <f>('YA F'!X28)</f>
        <v>0</v>
      </c>
      <c r="M29" s="120">
        <f>('YB M'!X28)</f>
        <v>0</v>
      </c>
      <c r="N29" s="120">
        <f>('YB F'!X28)</f>
        <v>0</v>
      </c>
      <c r="O29" s="120">
        <f>('JU M'!X28)</f>
        <v>0</v>
      </c>
      <c r="P29" s="120">
        <f>('JU F'!X28)</f>
        <v>0</v>
      </c>
      <c r="Q29" s="121">
        <f t="shared" si="0"/>
        <v>0</v>
      </c>
      <c r="R29" s="122"/>
      <c r="S29" s="121">
        <f t="shared" si="1"/>
        <v>0</v>
      </c>
      <c r="T29" s="121">
        <f t="shared" si="2"/>
        <v>0</v>
      </c>
    </row>
    <row r="30" spans="1:20" ht="20.100000000000001" customHeight="1" thickBot="1" x14ac:dyDescent="0.3">
      <c r="A30" s="116">
        <v>1731</v>
      </c>
      <c r="B30" s="117" t="s">
        <v>43</v>
      </c>
      <c r="C30" s="118">
        <f>('MC M'!W29)</f>
        <v>0</v>
      </c>
      <c r="D30" s="118">
        <f>('MC F'!W29)</f>
        <v>0</v>
      </c>
      <c r="E30" s="119">
        <f>('CU M'!W29)</f>
        <v>0</v>
      </c>
      <c r="F30" s="120">
        <f>('CU F'!W29)</f>
        <v>0</v>
      </c>
      <c r="G30" s="120">
        <f>('ES F'!X29)</f>
        <v>0</v>
      </c>
      <c r="H30" s="120">
        <f>('ES M'!X29)</f>
        <v>0</v>
      </c>
      <c r="I30" s="120">
        <f>('RA M'!X29)</f>
        <v>0</v>
      </c>
      <c r="J30" s="120">
        <f>('RA F'!X29)</f>
        <v>0</v>
      </c>
      <c r="K30" s="120">
        <f>('YA M'!X29)</f>
        <v>0</v>
      </c>
      <c r="L30" s="120">
        <f>('YA F'!X29)</f>
        <v>0</v>
      </c>
      <c r="M30" s="120">
        <f>('YB M'!X29)</f>
        <v>0</v>
      </c>
      <c r="N30" s="120">
        <f>('YB F'!X29)</f>
        <v>0</v>
      </c>
      <c r="O30" s="120">
        <f>('JU M'!X29)</f>
        <v>0</v>
      </c>
      <c r="P30" s="120">
        <f>('JU F'!X29)</f>
        <v>0</v>
      </c>
      <c r="Q30" s="121">
        <f t="shared" si="0"/>
        <v>0</v>
      </c>
      <c r="R30" s="122" t="s">
        <v>43</v>
      </c>
      <c r="S30" s="121">
        <f t="shared" si="1"/>
        <v>0</v>
      </c>
      <c r="T30" s="121">
        <f t="shared" si="2"/>
        <v>0</v>
      </c>
    </row>
    <row r="31" spans="1:20" ht="20.100000000000001" customHeight="1" thickBot="1" x14ac:dyDescent="0.3">
      <c r="A31" s="116">
        <v>1773</v>
      </c>
      <c r="B31" s="117" t="s">
        <v>44</v>
      </c>
      <c r="C31" s="118">
        <f>('MC M'!W30)</f>
        <v>0</v>
      </c>
      <c r="D31" s="118">
        <f>('MC F'!W30)</f>
        <v>0</v>
      </c>
      <c r="E31" s="119">
        <f>('CU M'!W30)</f>
        <v>0</v>
      </c>
      <c r="F31" s="120">
        <f>('CU F'!W30)</f>
        <v>0</v>
      </c>
      <c r="G31" s="120">
        <f>('ES F'!X30)</f>
        <v>0</v>
      </c>
      <c r="H31" s="120">
        <f>('ES M'!X30)</f>
        <v>0</v>
      </c>
      <c r="I31" s="120">
        <f>('RA M'!X30)</f>
        <v>0</v>
      </c>
      <c r="J31" s="120">
        <f>('RA F'!X30)</f>
        <v>0</v>
      </c>
      <c r="K31" s="120">
        <f>('YA M'!X30)</f>
        <v>0</v>
      </c>
      <c r="L31" s="120">
        <f>('YA F'!X30)</f>
        <v>0</v>
      </c>
      <c r="M31" s="120">
        <f>('YB M'!X30)</f>
        <v>0</v>
      </c>
      <c r="N31" s="120">
        <f>('YB F'!X30)</f>
        <v>0</v>
      </c>
      <c r="O31" s="120">
        <f>('JU M'!X30)</f>
        <v>0</v>
      </c>
      <c r="P31" s="120">
        <f>('JU F'!X30)</f>
        <v>0</v>
      </c>
      <c r="Q31" s="121">
        <f t="shared" si="0"/>
        <v>0</v>
      </c>
      <c r="R31" s="122" t="s">
        <v>44</v>
      </c>
      <c r="S31" s="121">
        <f t="shared" si="1"/>
        <v>0</v>
      </c>
      <c r="T31" s="121">
        <f t="shared" si="2"/>
        <v>0</v>
      </c>
    </row>
    <row r="32" spans="1:20" ht="20.100000000000001" customHeight="1" thickBot="1" x14ac:dyDescent="0.3">
      <c r="A32" s="116">
        <v>1347</v>
      </c>
      <c r="B32" s="117" t="s">
        <v>45</v>
      </c>
      <c r="C32" s="118">
        <f>('MC M'!W31)</f>
        <v>0</v>
      </c>
      <c r="D32" s="118">
        <f>('MC F'!W31)</f>
        <v>0</v>
      </c>
      <c r="E32" s="119">
        <f>('CU M'!W31)</f>
        <v>0</v>
      </c>
      <c r="F32" s="120">
        <f>('CU F'!W31)</f>
        <v>0</v>
      </c>
      <c r="G32" s="120">
        <f>('ES F'!X31)</f>
        <v>0</v>
      </c>
      <c r="H32" s="120">
        <f>('ES M'!X31)</f>
        <v>0</v>
      </c>
      <c r="I32" s="120">
        <f>('RA M'!X31)</f>
        <v>0</v>
      </c>
      <c r="J32" s="120">
        <f>('RA F'!X31)</f>
        <v>0</v>
      </c>
      <c r="K32" s="120">
        <f>('YA M'!X31)</f>
        <v>0</v>
      </c>
      <c r="L32" s="120">
        <f>('YA F'!X31)</f>
        <v>0</v>
      </c>
      <c r="M32" s="120">
        <f>('YB M'!X31)</f>
        <v>0</v>
      </c>
      <c r="N32" s="120">
        <f>('YB F'!X31)</f>
        <v>0</v>
      </c>
      <c r="O32" s="120">
        <f>('JU M'!X31)</f>
        <v>0</v>
      </c>
      <c r="P32" s="120">
        <f>('JU F'!X31)</f>
        <v>0</v>
      </c>
      <c r="Q32" s="121">
        <f t="shared" si="0"/>
        <v>0</v>
      </c>
      <c r="R32" s="122" t="s">
        <v>45</v>
      </c>
      <c r="S32" s="121">
        <f t="shared" si="1"/>
        <v>0</v>
      </c>
      <c r="T32" s="121">
        <f t="shared" si="2"/>
        <v>0</v>
      </c>
    </row>
    <row r="33" spans="1:20" ht="20.100000000000001" customHeight="1" thickBot="1" x14ac:dyDescent="0.3">
      <c r="A33" s="116">
        <v>1880</v>
      </c>
      <c r="B33" s="117" t="s">
        <v>46</v>
      </c>
      <c r="C33" s="118">
        <f>('MC M'!W32)</f>
        <v>0</v>
      </c>
      <c r="D33" s="118">
        <f>('MC F'!W32)</f>
        <v>0</v>
      </c>
      <c r="E33" s="119">
        <f>('CU M'!W32)</f>
        <v>0</v>
      </c>
      <c r="F33" s="120">
        <f>('CU F'!W32)</f>
        <v>0</v>
      </c>
      <c r="G33" s="120">
        <f>('ES F'!X32)</f>
        <v>0</v>
      </c>
      <c r="H33" s="120">
        <f>('ES M'!X32)</f>
        <v>0</v>
      </c>
      <c r="I33" s="120">
        <f>('RA M'!X32)</f>
        <v>0</v>
      </c>
      <c r="J33" s="120">
        <f>('RA F'!X32)</f>
        <v>0</v>
      </c>
      <c r="K33" s="120">
        <f>('YA M'!X32)</f>
        <v>0</v>
      </c>
      <c r="L33" s="120">
        <f>('YA F'!X32)</f>
        <v>0</v>
      </c>
      <c r="M33" s="120">
        <f>('YB M'!X32)</f>
        <v>0</v>
      </c>
      <c r="N33" s="120">
        <f>('YB F'!X32)</f>
        <v>0</v>
      </c>
      <c r="O33" s="120">
        <f>('JU M'!X32)</f>
        <v>0</v>
      </c>
      <c r="P33" s="120">
        <f>('JU F'!X32)</f>
        <v>0</v>
      </c>
      <c r="Q33" s="121">
        <f t="shared" si="0"/>
        <v>0</v>
      </c>
      <c r="R33" s="122" t="s">
        <v>46</v>
      </c>
      <c r="S33" s="121">
        <f t="shared" si="1"/>
        <v>0</v>
      </c>
      <c r="T33" s="121">
        <f t="shared" si="2"/>
        <v>0</v>
      </c>
    </row>
    <row r="34" spans="1:20" ht="20.100000000000001" customHeight="1" thickBot="1" x14ac:dyDescent="0.3">
      <c r="A34" s="116">
        <v>1883</v>
      </c>
      <c r="B34" s="117" t="s">
        <v>47</v>
      </c>
      <c r="C34" s="118">
        <f>('MC M'!W33)</f>
        <v>0</v>
      </c>
      <c r="D34" s="118">
        <f>('MC F'!W33)</f>
        <v>0</v>
      </c>
      <c r="E34" s="119">
        <f>('CU M'!W33)</f>
        <v>0</v>
      </c>
      <c r="F34" s="120">
        <f>('CU F'!W33)</f>
        <v>0</v>
      </c>
      <c r="G34" s="120">
        <f>('ES F'!X33)</f>
        <v>0</v>
      </c>
      <c r="H34" s="120">
        <f>('ES M'!X33)</f>
        <v>0</v>
      </c>
      <c r="I34" s="120">
        <f>('RA M'!X33)</f>
        <v>0</v>
      </c>
      <c r="J34" s="120">
        <f>('RA F'!X33)</f>
        <v>0</v>
      </c>
      <c r="K34" s="120">
        <f>('YA M'!X33)</f>
        <v>0</v>
      </c>
      <c r="L34" s="120">
        <f>('YA F'!X33)</f>
        <v>0</v>
      </c>
      <c r="M34" s="120">
        <f>('YB M'!X33)</f>
        <v>0</v>
      </c>
      <c r="N34" s="120">
        <f>('YB F'!X33)</f>
        <v>0</v>
      </c>
      <c r="O34" s="120">
        <f>('JU M'!X33)</f>
        <v>0</v>
      </c>
      <c r="P34" s="120">
        <f>('JU F'!X33)</f>
        <v>0</v>
      </c>
      <c r="Q34" s="121">
        <f t="shared" si="0"/>
        <v>0</v>
      </c>
      <c r="R34" s="122" t="s">
        <v>47</v>
      </c>
      <c r="S34" s="121">
        <f t="shared" si="1"/>
        <v>0</v>
      </c>
      <c r="T34" s="121">
        <f t="shared" si="2"/>
        <v>0</v>
      </c>
    </row>
    <row r="35" spans="1:20" ht="20.100000000000001" customHeight="1" thickBot="1" x14ac:dyDescent="0.3">
      <c r="A35" s="116"/>
      <c r="B35" s="117"/>
      <c r="C35" s="118">
        <f>('MC M'!W34)</f>
        <v>0</v>
      </c>
      <c r="D35" s="118">
        <f>('MC F'!W34)</f>
        <v>0</v>
      </c>
      <c r="E35" s="119">
        <f>('CU M'!W34)</f>
        <v>0</v>
      </c>
      <c r="F35" s="120">
        <f>('CU F'!W34)</f>
        <v>0</v>
      </c>
      <c r="G35" s="120">
        <f>('ES F'!X34)</f>
        <v>0</v>
      </c>
      <c r="H35" s="120">
        <f>('ES M'!X34)</f>
        <v>0</v>
      </c>
      <c r="I35" s="120">
        <f>('RA M'!X34)</f>
        <v>0</v>
      </c>
      <c r="J35" s="120">
        <f>('RA F'!X34)</f>
        <v>0</v>
      </c>
      <c r="K35" s="120">
        <f>('YA M'!X34)</f>
        <v>0</v>
      </c>
      <c r="L35" s="120">
        <f>('YA F'!X34)</f>
        <v>0</v>
      </c>
      <c r="M35" s="120">
        <f>('YB M'!X34)</f>
        <v>0</v>
      </c>
      <c r="N35" s="120">
        <f>('YB F'!X34)</f>
        <v>0</v>
      </c>
      <c r="O35" s="120">
        <f>('JU M'!X34)</f>
        <v>0</v>
      </c>
      <c r="P35" s="120">
        <f>('JU F'!X34)</f>
        <v>0</v>
      </c>
      <c r="Q35" s="121">
        <f t="shared" si="0"/>
        <v>0</v>
      </c>
      <c r="R35" s="122"/>
      <c r="S35" s="121">
        <f t="shared" si="1"/>
        <v>0</v>
      </c>
      <c r="T35" s="121">
        <f t="shared" si="2"/>
        <v>0</v>
      </c>
    </row>
    <row r="36" spans="1:20" ht="20.100000000000001" customHeight="1" thickBot="1" x14ac:dyDescent="0.3">
      <c r="A36" s="116"/>
      <c r="B36" s="117"/>
      <c r="C36" s="118">
        <f>('MC M'!W35)</f>
        <v>0</v>
      </c>
      <c r="D36" s="118">
        <f>('MC F'!W35)</f>
        <v>0</v>
      </c>
      <c r="E36" s="119">
        <f>('CU M'!W35)</f>
        <v>0</v>
      </c>
      <c r="F36" s="120">
        <f>('CU F'!W35)</f>
        <v>0</v>
      </c>
      <c r="G36" s="120">
        <f>('ES F'!X35)</f>
        <v>0</v>
      </c>
      <c r="H36" s="120">
        <f>('ES M'!X35)</f>
        <v>0</v>
      </c>
      <c r="I36" s="120">
        <f>('RA M'!X35)</f>
        <v>0</v>
      </c>
      <c r="J36" s="120">
        <f>('RA F'!X35)</f>
        <v>0</v>
      </c>
      <c r="K36" s="120">
        <f>('YA M'!X35)</f>
        <v>0</v>
      </c>
      <c r="L36" s="120">
        <f>('YA F'!X35)</f>
        <v>0</v>
      </c>
      <c r="M36" s="120">
        <f>('YB M'!X35)</f>
        <v>0</v>
      </c>
      <c r="N36" s="120">
        <f>('YB F'!X35)</f>
        <v>0</v>
      </c>
      <c r="O36" s="120">
        <f>('JU M'!X35)</f>
        <v>0</v>
      </c>
      <c r="P36" s="120">
        <f>('JU F'!X35)</f>
        <v>0</v>
      </c>
      <c r="Q36" s="121">
        <f t="shared" ref="Q36:Q64" si="3">SUM(C36:P36)</f>
        <v>0</v>
      </c>
      <c r="R36" s="122"/>
      <c r="S36" s="121">
        <f t="shared" si="1"/>
        <v>0</v>
      </c>
      <c r="T36" s="121">
        <f t="shared" si="2"/>
        <v>0</v>
      </c>
    </row>
    <row r="37" spans="1:20" ht="20.100000000000001" customHeight="1" thickBot="1" x14ac:dyDescent="0.3">
      <c r="A37" s="116"/>
      <c r="B37" s="117"/>
      <c r="C37" s="118">
        <f>('MC M'!W36)</f>
        <v>0</v>
      </c>
      <c r="D37" s="118">
        <f>('MC F'!W36)</f>
        <v>0</v>
      </c>
      <c r="E37" s="119">
        <f>('CU M'!W36)</f>
        <v>0</v>
      </c>
      <c r="F37" s="120">
        <f>('CU F'!W36)</f>
        <v>0</v>
      </c>
      <c r="G37" s="120">
        <f>('ES F'!X36)</f>
        <v>0</v>
      </c>
      <c r="H37" s="120">
        <f>('ES M'!X36)</f>
        <v>0</v>
      </c>
      <c r="I37" s="120">
        <f>('RA M'!X36)</f>
        <v>0</v>
      </c>
      <c r="J37" s="120">
        <f>('RA F'!X36)</f>
        <v>0</v>
      </c>
      <c r="K37" s="120">
        <f>('YA M'!X36)</f>
        <v>0</v>
      </c>
      <c r="L37" s="120">
        <f>('YA F'!X36)</f>
        <v>0</v>
      </c>
      <c r="M37" s="120">
        <f>('YB M'!X36)</f>
        <v>0</v>
      </c>
      <c r="N37" s="120">
        <f>('YB F'!X36)</f>
        <v>0</v>
      </c>
      <c r="O37" s="120">
        <f>('JU M'!X36)</f>
        <v>0</v>
      </c>
      <c r="P37" s="120">
        <f>('JU F'!X36)</f>
        <v>0</v>
      </c>
      <c r="Q37" s="121">
        <f t="shared" si="3"/>
        <v>0</v>
      </c>
      <c r="R37" s="122"/>
      <c r="S37" s="121">
        <f t="shared" si="1"/>
        <v>0</v>
      </c>
      <c r="T37" s="121">
        <f t="shared" si="2"/>
        <v>0</v>
      </c>
    </row>
    <row r="38" spans="1:20" ht="20.100000000000001" customHeight="1" thickBot="1" x14ac:dyDescent="0.3">
      <c r="A38" s="116"/>
      <c r="B38" s="117"/>
      <c r="C38" s="118">
        <f>('MC M'!W37)</f>
        <v>0</v>
      </c>
      <c r="D38" s="118">
        <f>('MC F'!W37)</f>
        <v>0</v>
      </c>
      <c r="E38" s="119">
        <f>('CU M'!W37)</f>
        <v>0</v>
      </c>
      <c r="F38" s="120">
        <f>('CU F'!W37)</f>
        <v>0</v>
      </c>
      <c r="G38" s="120">
        <f>('ES F'!X37)</f>
        <v>0</v>
      </c>
      <c r="H38" s="120">
        <f>('ES M'!X37)</f>
        <v>0</v>
      </c>
      <c r="I38" s="120">
        <f>('RA M'!X37)</f>
        <v>0</v>
      </c>
      <c r="J38" s="120">
        <f>('RA F'!X37)</f>
        <v>0</v>
      </c>
      <c r="K38" s="120">
        <f>('YA M'!X37)</f>
        <v>0</v>
      </c>
      <c r="L38" s="120">
        <f>('YA F'!X37)</f>
        <v>0</v>
      </c>
      <c r="M38" s="120">
        <f>('YB M'!X37)</f>
        <v>0</v>
      </c>
      <c r="N38" s="120">
        <f>('YB F'!X37)</f>
        <v>0</v>
      </c>
      <c r="O38" s="120">
        <f>('JU M'!X37)</f>
        <v>0</v>
      </c>
      <c r="P38" s="120">
        <f>('JU F'!X37)</f>
        <v>0</v>
      </c>
      <c r="Q38" s="121">
        <f t="shared" si="3"/>
        <v>0</v>
      </c>
      <c r="R38" s="122"/>
      <c r="S38" s="121">
        <f t="shared" si="1"/>
        <v>0</v>
      </c>
      <c r="T38" s="121">
        <f t="shared" si="2"/>
        <v>0</v>
      </c>
    </row>
    <row r="39" spans="1:20" ht="20.100000000000001" customHeight="1" thickBot="1" x14ac:dyDescent="0.3">
      <c r="A39" s="116"/>
      <c r="B39" s="117"/>
      <c r="C39" s="118">
        <f>('MC M'!W38)</f>
        <v>0</v>
      </c>
      <c r="D39" s="118">
        <f>('MC F'!W38)</f>
        <v>0</v>
      </c>
      <c r="E39" s="119">
        <f>('CU M'!W38)</f>
        <v>0</v>
      </c>
      <c r="F39" s="120">
        <f>('CU F'!W38)</f>
        <v>0</v>
      </c>
      <c r="G39" s="120">
        <f>('ES F'!X38)</f>
        <v>0</v>
      </c>
      <c r="H39" s="120">
        <f>('ES M'!X38)</f>
        <v>0</v>
      </c>
      <c r="I39" s="120">
        <f>('RA M'!X38)</f>
        <v>0</v>
      </c>
      <c r="J39" s="120">
        <f>('RA F'!X38)</f>
        <v>0</v>
      </c>
      <c r="K39" s="120">
        <f>('YA M'!X38)</f>
        <v>0</v>
      </c>
      <c r="L39" s="120">
        <f>('YA F'!X38)</f>
        <v>0</v>
      </c>
      <c r="M39" s="120">
        <f>('YB M'!X38)</f>
        <v>0</v>
      </c>
      <c r="N39" s="120">
        <f>('YB F'!X38)</f>
        <v>0</v>
      </c>
      <c r="O39" s="120">
        <f>('JU M'!X38)</f>
        <v>0</v>
      </c>
      <c r="P39" s="120">
        <f>('JU F'!X38)</f>
        <v>0</v>
      </c>
      <c r="Q39" s="121">
        <f t="shared" si="3"/>
        <v>0</v>
      </c>
      <c r="R39" s="122"/>
      <c r="S39" s="121">
        <f t="shared" si="1"/>
        <v>0</v>
      </c>
      <c r="T39" s="121">
        <f t="shared" si="2"/>
        <v>0</v>
      </c>
    </row>
    <row r="40" spans="1:20" ht="20.100000000000001" customHeight="1" thickBot="1" x14ac:dyDescent="0.3">
      <c r="A40" s="116"/>
      <c r="B40" s="117"/>
      <c r="C40" s="118">
        <f>('MC M'!W39)</f>
        <v>0</v>
      </c>
      <c r="D40" s="118">
        <f>('MC F'!W39)</f>
        <v>0</v>
      </c>
      <c r="E40" s="119">
        <f>('CU M'!W39)</f>
        <v>0</v>
      </c>
      <c r="F40" s="120">
        <f>('CU F'!W39)</f>
        <v>0</v>
      </c>
      <c r="G40" s="120">
        <f>('ES F'!X39)</f>
        <v>0</v>
      </c>
      <c r="H40" s="120">
        <f>('ES M'!X39)</f>
        <v>0</v>
      </c>
      <c r="I40" s="120">
        <f>('RA M'!X39)</f>
        <v>0</v>
      </c>
      <c r="J40" s="120">
        <f>('RA F'!X39)</f>
        <v>0</v>
      </c>
      <c r="K40" s="120">
        <f>('YA M'!X39)</f>
        <v>0</v>
      </c>
      <c r="L40" s="120">
        <f>('YA F'!X39)</f>
        <v>0</v>
      </c>
      <c r="M40" s="120">
        <f>('YB M'!X39)</f>
        <v>0</v>
      </c>
      <c r="N40" s="120">
        <f>('YB F'!X39)</f>
        <v>0</v>
      </c>
      <c r="O40" s="120">
        <f>('JU M'!X39)</f>
        <v>0</v>
      </c>
      <c r="P40" s="120">
        <f>('JU F'!X39)</f>
        <v>0</v>
      </c>
      <c r="Q40" s="121">
        <f t="shared" si="3"/>
        <v>0</v>
      </c>
      <c r="R40" s="122"/>
      <c r="S40" s="121">
        <f t="shared" si="1"/>
        <v>0</v>
      </c>
      <c r="T40" s="121">
        <f t="shared" si="2"/>
        <v>0</v>
      </c>
    </row>
    <row r="41" spans="1:20" ht="20.100000000000001" customHeight="1" thickBot="1" x14ac:dyDescent="0.3">
      <c r="A41" s="116"/>
      <c r="B41" s="117"/>
      <c r="C41" s="118">
        <f>('MC M'!W40)</f>
        <v>0</v>
      </c>
      <c r="D41" s="118">
        <f>('MC F'!W40)</f>
        <v>0</v>
      </c>
      <c r="E41" s="119">
        <f>('CU M'!W40)</f>
        <v>0</v>
      </c>
      <c r="F41" s="120">
        <f>('CU F'!W40)</f>
        <v>0</v>
      </c>
      <c r="G41" s="120">
        <f>('ES F'!X40)</f>
        <v>0</v>
      </c>
      <c r="H41" s="120">
        <f>('ES M'!X40)</f>
        <v>0</v>
      </c>
      <c r="I41" s="120">
        <f>('RA M'!X40)</f>
        <v>0</v>
      </c>
      <c r="J41" s="120">
        <f>('RA F'!X40)</f>
        <v>0</v>
      </c>
      <c r="K41" s="120">
        <f>('YA M'!X40)</f>
        <v>0</v>
      </c>
      <c r="L41" s="120">
        <f>('YA F'!X40)</f>
        <v>0</v>
      </c>
      <c r="M41" s="120">
        <f>('YB M'!X40)</f>
        <v>0</v>
      </c>
      <c r="N41" s="120">
        <f>('YB F'!X40)</f>
        <v>0</v>
      </c>
      <c r="O41" s="120">
        <f>('JU M'!X40)</f>
        <v>0</v>
      </c>
      <c r="P41" s="120">
        <f>('JU F'!X40)</f>
        <v>0</v>
      </c>
      <c r="Q41" s="121">
        <f t="shared" si="3"/>
        <v>0</v>
      </c>
      <c r="R41" s="122"/>
      <c r="S41" s="121">
        <f t="shared" si="1"/>
        <v>0</v>
      </c>
      <c r="T41" s="121">
        <f t="shared" si="2"/>
        <v>0</v>
      </c>
    </row>
    <row r="42" spans="1:20" ht="20.100000000000001" customHeight="1" thickBot="1" x14ac:dyDescent="0.3">
      <c r="A42" s="116"/>
      <c r="B42" s="117"/>
      <c r="C42" s="118">
        <f>('MC M'!W41)</f>
        <v>0</v>
      </c>
      <c r="D42" s="118">
        <f>('MC F'!W41)</f>
        <v>0</v>
      </c>
      <c r="E42" s="119">
        <f>('CU M'!W41)</f>
        <v>0</v>
      </c>
      <c r="F42" s="120">
        <f>('CU F'!W41)</f>
        <v>0</v>
      </c>
      <c r="G42" s="120">
        <f>('ES F'!X41)</f>
        <v>0</v>
      </c>
      <c r="H42" s="120">
        <f>('ES M'!X41)</f>
        <v>0</v>
      </c>
      <c r="I42" s="120">
        <f>('RA M'!X41)</f>
        <v>0</v>
      </c>
      <c r="J42" s="120">
        <f>('RA F'!X41)</f>
        <v>0</v>
      </c>
      <c r="K42" s="120">
        <f>('YA M'!X41)</f>
        <v>0</v>
      </c>
      <c r="L42" s="120">
        <f>('YA F'!X41)</f>
        <v>0</v>
      </c>
      <c r="M42" s="120">
        <f>('YB M'!X41)</f>
        <v>0</v>
      </c>
      <c r="N42" s="120">
        <f>('YB F'!X41)</f>
        <v>0</v>
      </c>
      <c r="O42" s="120">
        <f>('JU M'!X41)</f>
        <v>0</v>
      </c>
      <c r="P42" s="120">
        <f>('JU F'!X41)</f>
        <v>0</v>
      </c>
      <c r="Q42" s="121">
        <f t="shared" si="3"/>
        <v>0</v>
      </c>
      <c r="R42" s="122"/>
      <c r="S42" s="121">
        <f t="shared" si="1"/>
        <v>0</v>
      </c>
      <c r="T42" s="121">
        <f t="shared" si="2"/>
        <v>0</v>
      </c>
    </row>
    <row r="43" spans="1:20" ht="20.100000000000001" customHeight="1" thickBot="1" x14ac:dyDescent="0.3">
      <c r="A43" s="116"/>
      <c r="B43" s="117"/>
      <c r="C43" s="118">
        <f>('MC M'!W42)</f>
        <v>0</v>
      </c>
      <c r="D43" s="118">
        <f>('MC F'!W42)</f>
        <v>0</v>
      </c>
      <c r="E43" s="119">
        <f>('CU M'!W42)</f>
        <v>0</v>
      </c>
      <c r="F43" s="120">
        <f>('CU F'!W42)</f>
        <v>0</v>
      </c>
      <c r="G43" s="120">
        <f>('ES F'!X42)</f>
        <v>0</v>
      </c>
      <c r="H43" s="120">
        <f>('ES M'!X42)</f>
        <v>0</v>
      </c>
      <c r="I43" s="120">
        <f>('RA M'!X42)</f>
        <v>0</v>
      </c>
      <c r="J43" s="120">
        <f>('RA F'!X42)</f>
        <v>0</v>
      </c>
      <c r="K43" s="120">
        <f>('YA M'!X42)</f>
        <v>0</v>
      </c>
      <c r="L43" s="120">
        <f>('YA F'!X42)</f>
        <v>0</v>
      </c>
      <c r="M43" s="120">
        <f>('YB M'!X42)</f>
        <v>0</v>
      </c>
      <c r="N43" s="120">
        <f>('YB F'!X42)</f>
        <v>0</v>
      </c>
      <c r="O43" s="120">
        <f>('JU M'!X42)</f>
        <v>0</v>
      </c>
      <c r="P43" s="120">
        <f>('JU F'!X42)</f>
        <v>0</v>
      </c>
      <c r="Q43" s="121">
        <f t="shared" si="3"/>
        <v>0</v>
      </c>
      <c r="R43" s="122"/>
      <c r="S43" s="121">
        <f t="shared" si="1"/>
        <v>0</v>
      </c>
      <c r="T43" s="121">
        <f t="shared" si="2"/>
        <v>0</v>
      </c>
    </row>
    <row r="44" spans="1:20" ht="20.100000000000001" customHeight="1" thickBot="1" x14ac:dyDescent="0.3">
      <c r="A44" s="116"/>
      <c r="B44" s="117"/>
      <c r="C44" s="118">
        <f>('MC M'!W43)</f>
        <v>0</v>
      </c>
      <c r="D44" s="118">
        <f>('MC F'!W43)</f>
        <v>0</v>
      </c>
      <c r="E44" s="119">
        <f>('CU M'!W43)</f>
        <v>0</v>
      </c>
      <c r="F44" s="120">
        <f>('CU F'!W43)</f>
        <v>0</v>
      </c>
      <c r="G44" s="120">
        <f>('ES F'!X43)</f>
        <v>0</v>
      </c>
      <c r="H44" s="120">
        <f>('ES M'!X43)</f>
        <v>0</v>
      </c>
      <c r="I44" s="120">
        <f>('RA M'!X43)</f>
        <v>0</v>
      </c>
      <c r="J44" s="120">
        <f>('RA F'!X43)</f>
        <v>0</v>
      </c>
      <c r="K44" s="120">
        <f>('YA M'!X43)</f>
        <v>0</v>
      </c>
      <c r="L44" s="120">
        <f>('YA F'!X43)</f>
        <v>0</v>
      </c>
      <c r="M44" s="120">
        <f>('YB M'!X43)</f>
        <v>0</v>
      </c>
      <c r="N44" s="120">
        <f>('YB F'!X43)</f>
        <v>0</v>
      </c>
      <c r="O44" s="120">
        <f>('JU M'!X43)</f>
        <v>0</v>
      </c>
      <c r="P44" s="120">
        <f>('JU F'!X43)</f>
        <v>0</v>
      </c>
      <c r="Q44" s="121">
        <f t="shared" si="3"/>
        <v>0</v>
      </c>
      <c r="R44" s="122"/>
      <c r="S44" s="121">
        <f t="shared" si="1"/>
        <v>0</v>
      </c>
      <c r="T44" s="121">
        <f t="shared" si="2"/>
        <v>0</v>
      </c>
    </row>
    <row r="45" spans="1:20" ht="20.100000000000001" customHeight="1" thickBot="1" x14ac:dyDescent="0.3">
      <c r="A45" s="116">
        <v>2199</v>
      </c>
      <c r="B45" s="117" t="s">
        <v>106</v>
      </c>
      <c r="C45" s="118">
        <f>('MC M'!W44)</f>
        <v>0</v>
      </c>
      <c r="D45" s="118">
        <f>('MC F'!W44)</f>
        <v>0</v>
      </c>
      <c r="E45" s="119">
        <f>('CU M'!W44)</f>
        <v>0</v>
      </c>
      <c r="F45" s="120">
        <f>('CU F'!W44)</f>
        <v>0</v>
      </c>
      <c r="G45" s="120">
        <f>('ES F'!X44)</f>
        <v>0</v>
      </c>
      <c r="H45" s="120">
        <f>('ES M'!X44)</f>
        <v>0</v>
      </c>
      <c r="I45" s="120">
        <f>('RA M'!X44)</f>
        <v>0</v>
      </c>
      <c r="J45" s="120">
        <f>('RA F'!X44)</f>
        <v>0</v>
      </c>
      <c r="K45" s="120">
        <f>('YA M'!X44)</f>
        <v>0</v>
      </c>
      <c r="L45" s="120">
        <f>('YA F'!X44)</f>
        <v>0</v>
      </c>
      <c r="M45" s="120">
        <f>('YB M'!X44)</f>
        <v>0</v>
      </c>
      <c r="N45" s="120">
        <f>('YB F'!X44)</f>
        <v>0</v>
      </c>
      <c r="O45" s="120">
        <f>('JU M'!X44)</f>
        <v>0</v>
      </c>
      <c r="P45" s="120">
        <f>('JU F'!X44)</f>
        <v>0</v>
      </c>
      <c r="Q45" s="121">
        <f t="shared" si="3"/>
        <v>0</v>
      </c>
      <c r="R45" s="122" t="s">
        <v>106</v>
      </c>
      <c r="S45" s="121">
        <f t="shared" si="1"/>
        <v>0</v>
      </c>
      <c r="T45" s="121">
        <f t="shared" si="2"/>
        <v>0</v>
      </c>
    </row>
    <row r="46" spans="1:20" ht="20.100000000000001" customHeight="1" thickBot="1" x14ac:dyDescent="0.3">
      <c r="A46" s="116">
        <v>1908</v>
      </c>
      <c r="B46" s="117" t="s">
        <v>55</v>
      </c>
      <c r="C46" s="118">
        <f>('MC M'!W45)</f>
        <v>0</v>
      </c>
      <c r="D46" s="118">
        <f>('MC F'!W45)</f>
        <v>0</v>
      </c>
      <c r="E46" s="119">
        <f>('CU M'!W45)</f>
        <v>0</v>
      </c>
      <c r="F46" s="120">
        <f>('CU F'!W45)</f>
        <v>0</v>
      </c>
      <c r="G46" s="120">
        <f>('ES F'!X45)</f>
        <v>0</v>
      </c>
      <c r="H46" s="120">
        <f>('ES M'!X45)</f>
        <v>0</v>
      </c>
      <c r="I46" s="120">
        <f>('RA M'!X45)</f>
        <v>0</v>
      </c>
      <c r="J46" s="120">
        <f>('RA F'!X45)</f>
        <v>0</v>
      </c>
      <c r="K46" s="120">
        <f>('YA M'!X45)</f>
        <v>0</v>
      </c>
      <c r="L46" s="120">
        <f>('YA F'!X45)</f>
        <v>0</v>
      </c>
      <c r="M46" s="120">
        <f>('YB M'!X45)</f>
        <v>0</v>
      </c>
      <c r="N46" s="120">
        <f>('YB F'!X45)</f>
        <v>0</v>
      </c>
      <c r="O46" s="120">
        <f>('JU M'!X45)</f>
        <v>0</v>
      </c>
      <c r="P46" s="120">
        <f>('JU F'!X45)</f>
        <v>0</v>
      </c>
      <c r="Q46" s="121">
        <f t="shared" si="3"/>
        <v>0</v>
      </c>
      <c r="R46" s="122" t="s">
        <v>55</v>
      </c>
      <c r="S46" s="121">
        <f t="shared" si="1"/>
        <v>0</v>
      </c>
      <c r="T46" s="121">
        <f t="shared" si="2"/>
        <v>0</v>
      </c>
    </row>
    <row r="47" spans="1:20" ht="20.100000000000001" customHeight="1" thickBot="1" x14ac:dyDescent="0.3">
      <c r="A47" s="116">
        <v>2057</v>
      </c>
      <c r="B47" s="117" t="s">
        <v>56</v>
      </c>
      <c r="C47" s="118">
        <f>('MC M'!W46)</f>
        <v>0</v>
      </c>
      <c r="D47" s="118">
        <f>('MC F'!W46)</f>
        <v>0</v>
      </c>
      <c r="E47" s="119">
        <f>('CU M'!W46)</f>
        <v>0</v>
      </c>
      <c r="F47" s="120">
        <f>('CU F'!W46)</f>
        <v>0</v>
      </c>
      <c r="G47" s="120">
        <f>('ES F'!X46)</f>
        <v>0</v>
      </c>
      <c r="H47" s="120">
        <f>('ES M'!X46)</f>
        <v>0</v>
      </c>
      <c r="I47" s="120">
        <f>('RA M'!X46)</f>
        <v>0</v>
      </c>
      <c r="J47" s="120">
        <f>('RA F'!X46)</f>
        <v>0</v>
      </c>
      <c r="K47" s="120">
        <f>('YA M'!X46)</f>
        <v>0</v>
      </c>
      <c r="L47" s="120">
        <f>('YA F'!X46)</f>
        <v>0</v>
      </c>
      <c r="M47" s="120">
        <f>('YB M'!X46)</f>
        <v>0</v>
      </c>
      <c r="N47" s="120">
        <f>('YB F'!X46)</f>
        <v>0</v>
      </c>
      <c r="O47" s="120">
        <f>('JU M'!X46)</f>
        <v>0</v>
      </c>
      <c r="P47" s="120">
        <f>('JU F'!X46)</f>
        <v>0</v>
      </c>
      <c r="Q47" s="121">
        <f t="shared" si="3"/>
        <v>0</v>
      </c>
      <c r="R47" s="122" t="s">
        <v>56</v>
      </c>
      <c r="S47" s="121">
        <f t="shared" si="1"/>
        <v>0</v>
      </c>
      <c r="T47" s="121">
        <f t="shared" si="2"/>
        <v>0</v>
      </c>
    </row>
    <row r="48" spans="1:20" ht="20.100000000000001" customHeight="1" thickBot="1" x14ac:dyDescent="0.3">
      <c r="A48" s="116">
        <v>2069</v>
      </c>
      <c r="B48" s="117" t="s">
        <v>57</v>
      </c>
      <c r="C48" s="118">
        <f>('MC M'!W47)</f>
        <v>0</v>
      </c>
      <c r="D48" s="118">
        <f>('MC F'!W47)</f>
        <v>0</v>
      </c>
      <c r="E48" s="119">
        <f>('CU M'!W47)</f>
        <v>0</v>
      </c>
      <c r="F48" s="120">
        <f>('CU F'!W47)</f>
        <v>0</v>
      </c>
      <c r="G48" s="120">
        <f>('ES F'!X47)</f>
        <v>0</v>
      </c>
      <c r="H48" s="120">
        <f>('ES M'!X47)</f>
        <v>0</v>
      </c>
      <c r="I48" s="120">
        <f>('RA M'!X47)</f>
        <v>0</v>
      </c>
      <c r="J48" s="120">
        <f>('RA F'!X47)</f>
        <v>0</v>
      </c>
      <c r="K48" s="120">
        <f>('YA M'!X47)</f>
        <v>0</v>
      </c>
      <c r="L48" s="120">
        <f>('YA F'!X47)</f>
        <v>0</v>
      </c>
      <c r="M48" s="120">
        <f>('YB M'!X47)</f>
        <v>0</v>
      </c>
      <c r="N48" s="120">
        <f>('YB F'!X47)</f>
        <v>0</v>
      </c>
      <c r="O48" s="120">
        <f>('JU M'!X47)</f>
        <v>0</v>
      </c>
      <c r="P48" s="120">
        <f>('JU F'!X47)</f>
        <v>0</v>
      </c>
      <c r="Q48" s="121">
        <f t="shared" si="3"/>
        <v>0</v>
      </c>
      <c r="R48" s="122" t="s">
        <v>57</v>
      </c>
      <c r="S48" s="121">
        <f t="shared" si="1"/>
        <v>0</v>
      </c>
      <c r="T48" s="121">
        <f t="shared" si="2"/>
        <v>0</v>
      </c>
    </row>
    <row r="49" spans="1:20" ht="20.100000000000001" customHeight="1" thickBot="1" x14ac:dyDescent="0.3">
      <c r="A49" s="116"/>
      <c r="B49" s="117"/>
      <c r="C49" s="118">
        <f>('MC M'!W48)</f>
        <v>0</v>
      </c>
      <c r="D49" s="118">
        <f>('MC F'!W48)</f>
        <v>0</v>
      </c>
      <c r="E49" s="119">
        <f>('CU M'!W48)</f>
        <v>0</v>
      </c>
      <c r="F49" s="120">
        <f>('CU F'!W48)</f>
        <v>0</v>
      </c>
      <c r="G49" s="120">
        <f>('ES F'!X48)</f>
        <v>0</v>
      </c>
      <c r="H49" s="120">
        <f>('ES M'!X48)</f>
        <v>0</v>
      </c>
      <c r="I49" s="120">
        <f>('RA M'!X48)</f>
        <v>0</v>
      </c>
      <c r="J49" s="120">
        <f>('RA F'!X48)</f>
        <v>0</v>
      </c>
      <c r="K49" s="120">
        <f>('YA M'!X48)</f>
        <v>0</v>
      </c>
      <c r="L49" s="120">
        <f>('YA F'!X48)</f>
        <v>0</v>
      </c>
      <c r="M49" s="120">
        <f>('YB M'!X48)</f>
        <v>0</v>
      </c>
      <c r="N49" s="120">
        <f>('YB F'!X48)</f>
        <v>0</v>
      </c>
      <c r="O49" s="120">
        <f>('JU M'!X48)</f>
        <v>0</v>
      </c>
      <c r="P49" s="120">
        <f>('JU F'!X48)</f>
        <v>0</v>
      </c>
      <c r="Q49" s="121">
        <f t="shared" si="3"/>
        <v>0</v>
      </c>
      <c r="R49" s="122"/>
      <c r="S49" s="121">
        <f t="shared" si="1"/>
        <v>0</v>
      </c>
      <c r="T49" s="121">
        <f t="shared" si="2"/>
        <v>0</v>
      </c>
    </row>
    <row r="50" spans="1:20" ht="20.100000000000001" customHeight="1" thickBot="1" x14ac:dyDescent="0.3">
      <c r="A50" s="116">
        <v>2029</v>
      </c>
      <c r="B50" s="117" t="s">
        <v>59</v>
      </c>
      <c r="C50" s="118">
        <f>('MC M'!W49)</f>
        <v>0</v>
      </c>
      <c r="D50" s="118">
        <f>('MC F'!W49)</f>
        <v>0</v>
      </c>
      <c r="E50" s="119">
        <f>('CU M'!W49)</f>
        <v>0</v>
      </c>
      <c r="F50" s="120">
        <f>('CU F'!W49)</f>
        <v>0</v>
      </c>
      <c r="G50" s="120">
        <f>('ES F'!X49)</f>
        <v>0</v>
      </c>
      <c r="H50" s="120">
        <f>('ES M'!X49)</f>
        <v>0</v>
      </c>
      <c r="I50" s="120">
        <f>('RA M'!X49)</f>
        <v>0</v>
      </c>
      <c r="J50" s="120">
        <f>('RA F'!X49)</f>
        <v>0</v>
      </c>
      <c r="K50" s="120">
        <f>('YA M'!X49)</f>
        <v>0</v>
      </c>
      <c r="L50" s="120">
        <f>('YA F'!X49)</f>
        <v>0</v>
      </c>
      <c r="M50" s="120">
        <f>('YB M'!X49)</f>
        <v>0</v>
      </c>
      <c r="N50" s="120">
        <f>('YB F'!X49)</f>
        <v>0</v>
      </c>
      <c r="O50" s="120">
        <f>('JU M'!X49)</f>
        <v>0</v>
      </c>
      <c r="P50" s="120">
        <f>('JU F'!X49)</f>
        <v>0</v>
      </c>
      <c r="Q50" s="116">
        <f t="shared" si="3"/>
        <v>0</v>
      </c>
      <c r="R50" s="123" t="s">
        <v>59</v>
      </c>
      <c r="S50" s="121">
        <f t="shared" si="1"/>
        <v>0</v>
      </c>
      <c r="T50" s="121">
        <f t="shared" si="2"/>
        <v>0</v>
      </c>
    </row>
    <row r="51" spans="1:20" ht="20.100000000000001" customHeight="1" thickBot="1" x14ac:dyDescent="0.3">
      <c r="A51" s="116">
        <v>2027</v>
      </c>
      <c r="B51" s="117" t="s">
        <v>20</v>
      </c>
      <c r="C51" s="118">
        <f>('MC M'!W50)</f>
        <v>0</v>
      </c>
      <c r="D51" s="118">
        <f>('MC F'!W50)</f>
        <v>0</v>
      </c>
      <c r="E51" s="119">
        <f>('CU M'!W50)</f>
        <v>0</v>
      </c>
      <c r="F51" s="120">
        <f>('CU F'!W50)</f>
        <v>0</v>
      </c>
      <c r="G51" s="120">
        <f>('ES F'!X50)</f>
        <v>0</v>
      </c>
      <c r="H51" s="120">
        <f>('ES M'!X50)</f>
        <v>0</v>
      </c>
      <c r="I51" s="120">
        <f>('RA M'!X50)</f>
        <v>0</v>
      </c>
      <c r="J51" s="120">
        <f>('RA F'!X50)</f>
        <v>0</v>
      </c>
      <c r="K51" s="120">
        <f>('YA M'!X50)</f>
        <v>0</v>
      </c>
      <c r="L51" s="120">
        <f>('YA F'!X50)</f>
        <v>0</v>
      </c>
      <c r="M51" s="120">
        <f>('YB M'!X50)</f>
        <v>0</v>
      </c>
      <c r="N51" s="120">
        <f>('YB F'!X50)</f>
        <v>0</v>
      </c>
      <c r="O51" s="120">
        <f>('JU M'!X50)</f>
        <v>0</v>
      </c>
      <c r="P51" s="120">
        <f>('JU F'!X50)</f>
        <v>0</v>
      </c>
      <c r="Q51" s="116">
        <f t="shared" si="3"/>
        <v>0</v>
      </c>
      <c r="R51" s="123" t="s">
        <v>20</v>
      </c>
      <c r="S51" s="121">
        <f t="shared" si="1"/>
        <v>0</v>
      </c>
      <c r="T51" s="121">
        <f t="shared" si="2"/>
        <v>0</v>
      </c>
    </row>
    <row r="52" spans="1:20" ht="20.100000000000001" customHeight="1" thickBot="1" x14ac:dyDescent="0.3">
      <c r="A52" s="116">
        <v>1862</v>
      </c>
      <c r="B52" s="117" t="s">
        <v>60</v>
      </c>
      <c r="C52" s="118">
        <f>('MC M'!W51)</f>
        <v>0</v>
      </c>
      <c r="D52" s="118">
        <f>('MC F'!W51)</f>
        <v>0</v>
      </c>
      <c r="E52" s="119">
        <f>('CU M'!W51)</f>
        <v>0</v>
      </c>
      <c r="F52" s="120">
        <f>('CU F'!W51)</f>
        <v>0</v>
      </c>
      <c r="G52" s="120">
        <f>('ES F'!X51)</f>
        <v>0</v>
      </c>
      <c r="H52" s="120">
        <f>('ES M'!X51)</f>
        <v>0</v>
      </c>
      <c r="I52" s="120">
        <f>('RA M'!X51)</f>
        <v>0</v>
      </c>
      <c r="J52" s="120">
        <f>('RA F'!X51)</f>
        <v>0</v>
      </c>
      <c r="K52" s="120">
        <f>('YA M'!X52)</f>
        <v>0</v>
      </c>
      <c r="L52" s="120">
        <f>('YA F'!X51)</f>
        <v>0</v>
      </c>
      <c r="M52" s="120">
        <f>('YB M'!X51)</f>
        <v>0</v>
      </c>
      <c r="N52" s="120">
        <f>('YB F'!X51)</f>
        <v>0</v>
      </c>
      <c r="O52" s="120">
        <f>('JU M'!X51)</f>
        <v>0</v>
      </c>
      <c r="P52" s="120">
        <f>('JU F'!X51)</f>
        <v>0</v>
      </c>
      <c r="Q52" s="116">
        <f t="shared" si="3"/>
        <v>0</v>
      </c>
      <c r="R52" s="123" t="s">
        <v>60</v>
      </c>
      <c r="S52" s="121">
        <f t="shared" si="1"/>
        <v>0</v>
      </c>
      <c r="T52" s="121">
        <f t="shared" si="2"/>
        <v>0</v>
      </c>
    </row>
    <row r="53" spans="1:20" ht="20.100000000000001" customHeight="1" thickBot="1" x14ac:dyDescent="0.3">
      <c r="A53" s="116">
        <v>1132</v>
      </c>
      <c r="B53" s="117" t="s">
        <v>61</v>
      </c>
      <c r="C53" s="118">
        <f>('MC M'!W52)</f>
        <v>0</v>
      </c>
      <c r="D53" s="118">
        <f>('MC F'!W52)</f>
        <v>0</v>
      </c>
      <c r="E53" s="119">
        <f>('CU M'!W52)</f>
        <v>0</v>
      </c>
      <c r="F53" s="120">
        <f>('CU F'!W52)</f>
        <v>0</v>
      </c>
      <c r="G53" s="120">
        <f>('ES F'!X52)</f>
        <v>0</v>
      </c>
      <c r="H53" s="120">
        <f>('ES M'!X52)</f>
        <v>0</v>
      </c>
      <c r="I53" s="120">
        <f>('RA M'!X52)</f>
        <v>0</v>
      </c>
      <c r="J53" s="120">
        <f>('RA F'!X52)</f>
        <v>0</v>
      </c>
      <c r="K53" s="120">
        <f>('YA M'!X53)</f>
        <v>0</v>
      </c>
      <c r="L53" s="120">
        <f>('YA F'!X52)</f>
        <v>0</v>
      </c>
      <c r="M53" s="120">
        <f>('YB M'!X52)</f>
        <v>0</v>
      </c>
      <c r="N53" s="120">
        <f>('YB F'!X52)</f>
        <v>0</v>
      </c>
      <c r="O53" s="120">
        <f>('JU M'!X52)</f>
        <v>0</v>
      </c>
      <c r="P53" s="120">
        <f>('JU F'!X52)</f>
        <v>0</v>
      </c>
      <c r="Q53" s="116">
        <f t="shared" si="3"/>
        <v>0</v>
      </c>
      <c r="R53" s="123" t="s">
        <v>61</v>
      </c>
      <c r="S53" s="121">
        <f t="shared" si="1"/>
        <v>0</v>
      </c>
      <c r="T53" s="121">
        <f t="shared" si="2"/>
        <v>0</v>
      </c>
    </row>
    <row r="54" spans="1:20" ht="20.100000000000001" customHeight="1" thickBot="1" x14ac:dyDescent="0.3">
      <c r="A54" s="116">
        <v>1988</v>
      </c>
      <c r="B54" s="117" t="s">
        <v>62</v>
      </c>
      <c r="C54" s="118">
        <f>('MC M'!W53)</f>
        <v>0</v>
      </c>
      <c r="D54" s="118">
        <f>('MC F'!W53)</f>
        <v>0</v>
      </c>
      <c r="E54" s="119">
        <f>('CU M'!W53)</f>
        <v>0</v>
      </c>
      <c r="F54" s="120">
        <f>('CU F'!W53)</f>
        <v>0</v>
      </c>
      <c r="G54" s="120">
        <f>('ES F'!X53)</f>
        <v>0</v>
      </c>
      <c r="H54" s="120">
        <f>('ES M'!X53)</f>
        <v>0</v>
      </c>
      <c r="I54" s="120">
        <f>('RA M'!X53)</f>
        <v>0</v>
      </c>
      <c r="J54" s="120">
        <f>('RA F'!X53)</f>
        <v>0</v>
      </c>
      <c r="K54" s="120">
        <f>('YA M'!X54)</f>
        <v>0</v>
      </c>
      <c r="L54" s="120">
        <f>('YA F'!X53)</f>
        <v>0</v>
      </c>
      <c r="M54" s="120">
        <f>('YB M'!X53)</f>
        <v>0</v>
      </c>
      <c r="N54" s="120">
        <f>('YB F'!X53)</f>
        <v>0</v>
      </c>
      <c r="O54" s="120">
        <f>('JU M'!X53)</f>
        <v>0</v>
      </c>
      <c r="P54" s="120">
        <f>('JU F'!X53)</f>
        <v>0</v>
      </c>
      <c r="Q54" s="116">
        <f t="shared" si="3"/>
        <v>0</v>
      </c>
      <c r="R54" s="123" t="s">
        <v>62</v>
      </c>
      <c r="S54" s="121">
        <f t="shared" si="1"/>
        <v>0</v>
      </c>
      <c r="T54" s="121">
        <f t="shared" si="2"/>
        <v>0</v>
      </c>
    </row>
    <row r="55" spans="1:20" ht="20.100000000000001" customHeight="1" thickBot="1" x14ac:dyDescent="0.3">
      <c r="A55" s="116"/>
      <c r="B55" s="117"/>
      <c r="C55" s="118">
        <f>('MC M'!W54)</f>
        <v>0</v>
      </c>
      <c r="D55" s="118">
        <f>('MC F'!W54)</f>
        <v>0</v>
      </c>
      <c r="E55" s="119">
        <f>('CU M'!W54)</f>
        <v>0</v>
      </c>
      <c r="F55" s="120">
        <f>('CU F'!W54)</f>
        <v>0</v>
      </c>
      <c r="G55" s="120">
        <f>('ES F'!X54)</f>
        <v>0</v>
      </c>
      <c r="H55" s="120">
        <f>('ES M'!X54)</f>
        <v>0</v>
      </c>
      <c r="I55" s="120">
        <f>('RA M'!X54)</f>
        <v>0</v>
      </c>
      <c r="J55" s="120">
        <f>('RA F'!X54)</f>
        <v>0</v>
      </c>
      <c r="K55" s="120">
        <f>('YA M'!X55)</f>
        <v>0</v>
      </c>
      <c r="L55" s="120">
        <f>('YA F'!X54)</f>
        <v>0</v>
      </c>
      <c r="M55" s="120">
        <f>('YB M'!X54)</f>
        <v>0</v>
      </c>
      <c r="N55" s="120">
        <f>('YB F'!X54)</f>
        <v>0</v>
      </c>
      <c r="O55" s="120">
        <f>('JU M'!X54)</f>
        <v>0</v>
      </c>
      <c r="P55" s="120">
        <f>('JU F'!X54)</f>
        <v>0</v>
      </c>
      <c r="Q55" s="116">
        <f t="shared" si="3"/>
        <v>0</v>
      </c>
      <c r="R55" s="123"/>
      <c r="S55" s="121">
        <f t="shared" si="1"/>
        <v>0</v>
      </c>
      <c r="T55" s="121">
        <f t="shared" si="2"/>
        <v>0</v>
      </c>
    </row>
    <row r="56" spans="1:20" ht="20.100000000000001" customHeight="1" thickBot="1" x14ac:dyDescent="0.3">
      <c r="A56" s="116"/>
      <c r="B56" s="117"/>
      <c r="C56" s="118">
        <f>('MC M'!W55)</f>
        <v>0</v>
      </c>
      <c r="D56" s="118">
        <f>('MC F'!W55)</f>
        <v>0</v>
      </c>
      <c r="E56" s="119">
        <f>('CU M'!W55)</f>
        <v>0</v>
      </c>
      <c r="F56" s="120">
        <f>('CU F'!W55)</f>
        <v>0</v>
      </c>
      <c r="G56" s="120">
        <f>('ES F'!X55)</f>
        <v>0</v>
      </c>
      <c r="H56" s="120">
        <f>('ES M'!X55)</f>
        <v>0</v>
      </c>
      <c r="I56" s="120">
        <f>('RA M'!X55)</f>
        <v>0</v>
      </c>
      <c r="J56" s="120">
        <f>('RA F'!X55)</f>
        <v>0</v>
      </c>
      <c r="K56" s="120">
        <f>('YA M'!X56)</f>
        <v>0</v>
      </c>
      <c r="L56" s="120">
        <f>('YA F'!X55)</f>
        <v>0</v>
      </c>
      <c r="M56" s="120">
        <f>('YB M'!X55)</f>
        <v>0</v>
      </c>
      <c r="N56" s="120">
        <f>('YB F'!X55)</f>
        <v>0</v>
      </c>
      <c r="O56" s="120">
        <f>('JU M'!X55)</f>
        <v>0</v>
      </c>
      <c r="P56" s="120">
        <f>('JU F'!X55)</f>
        <v>0</v>
      </c>
      <c r="Q56" s="116">
        <f t="shared" si="3"/>
        <v>0</v>
      </c>
      <c r="R56" s="123"/>
      <c r="S56" s="121">
        <f t="shared" si="1"/>
        <v>0</v>
      </c>
      <c r="T56" s="121">
        <f t="shared" si="2"/>
        <v>0</v>
      </c>
    </row>
    <row r="57" spans="1:20" ht="20.100000000000001" customHeight="1" thickBot="1" x14ac:dyDescent="0.3">
      <c r="A57" s="116"/>
      <c r="B57" s="117"/>
      <c r="C57" s="118">
        <f>('MC M'!W56)</f>
        <v>0</v>
      </c>
      <c r="D57" s="118">
        <f>('MC F'!W56)</f>
        <v>0</v>
      </c>
      <c r="E57" s="119">
        <f>('CU M'!W56)</f>
        <v>0</v>
      </c>
      <c r="F57" s="120">
        <f>('CU F'!W56)</f>
        <v>0</v>
      </c>
      <c r="G57" s="120">
        <f>('ES F'!X56)</f>
        <v>0</v>
      </c>
      <c r="H57" s="120">
        <f>('ES M'!X56)</f>
        <v>0</v>
      </c>
      <c r="I57" s="120">
        <f>('RA M'!X56)</f>
        <v>0</v>
      </c>
      <c r="J57" s="120">
        <f>('RA F'!X56)</f>
        <v>0</v>
      </c>
      <c r="K57" s="120">
        <f>('YA M'!X57)</f>
        <v>0</v>
      </c>
      <c r="L57" s="120">
        <f>('YA F'!X56)</f>
        <v>0</v>
      </c>
      <c r="M57" s="120">
        <f>('YB M'!X56)</f>
        <v>0</v>
      </c>
      <c r="N57" s="120">
        <f>('YB F'!X56)</f>
        <v>0</v>
      </c>
      <c r="O57" s="120">
        <f>('JU M'!X56)</f>
        <v>0</v>
      </c>
      <c r="P57" s="120">
        <f>('JU F'!X56)</f>
        <v>0</v>
      </c>
      <c r="Q57" s="116">
        <f t="shared" si="3"/>
        <v>0</v>
      </c>
      <c r="R57" s="123"/>
      <c r="S57" s="121">
        <f t="shared" si="1"/>
        <v>0</v>
      </c>
      <c r="T57" s="121">
        <f t="shared" si="2"/>
        <v>0</v>
      </c>
    </row>
    <row r="58" spans="1:20" ht="20.100000000000001" customHeight="1" thickBot="1" x14ac:dyDescent="0.3">
      <c r="A58" s="116">
        <v>1990</v>
      </c>
      <c r="B58" s="117" t="s">
        <v>26</v>
      </c>
      <c r="C58" s="118">
        <f>('MC M'!W57)</f>
        <v>0</v>
      </c>
      <c r="D58" s="118">
        <f>('MC F'!W57)</f>
        <v>0</v>
      </c>
      <c r="E58" s="119">
        <f>('CU M'!W57)</f>
        <v>0</v>
      </c>
      <c r="F58" s="120">
        <f>('CU F'!W57)</f>
        <v>0</v>
      </c>
      <c r="G58" s="120">
        <f>('ES F'!X57)</f>
        <v>0</v>
      </c>
      <c r="H58" s="120">
        <f>('ES M'!X57)</f>
        <v>0</v>
      </c>
      <c r="I58" s="120">
        <f>('RA M'!X57)</f>
        <v>0</v>
      </c>
      <c r="J58" s="120">
        <f>('RA F'!X57)</f>
        <v>0</v>
      </c>
      <c r="K58" s="120">
        <f>('YA M'!X58)</f>
        <v>0</v>
      </c>
      <c r="L58" s="120">
        <f>('YA F'!X57)</f>
        <v>0</v>
      </c>
      <c r="M58" s="120">
        <f>('YB M'!X57)</f>
        <v>0</v>
      </c>
      <c r="N58" s="120">
        <f>('YB F'!X57)</f>
        <v>0</v>
      </c>
      <c r="O58" s="120">
        <f>('JU M'!X57)</f>
        <v>0</v>
      </c>
      <c r="P58" s="120">
        <f>('JU F'!X57)</f>
        <v>0</v>
      </c>
      <c r="Q58" s="116">
        <f t="shared" si="3"/>
        <v>0</v>
      </c>
      <c r="R58" s="123" t="s">
        <v>26</v>
      </c>
      <c r="S58" s="121">
        <f t="shared" si="1"/>
        <v>0</v>
      </c>
      <c r="T58" s="121">
        <f t="shared" si="2"/>
        <v>0</v>
      </c>
    </row>
    <row r="59" spans="1:20" ht="20.100000000000001" customHeight="1" thickBot="1" x14ac:dyDescent="0.3">
      <c r="A59" s="116">
        <v>2068</v>
      </c>
      <c r="B59" s="117" t="s">
        <v>64</v>
      </c>
      <c r="C59" s="118">
        <f>('MC M'!W58)</f>
        <v>0</v>
      </c>
      <c r="D59" s="118">
        <f>('MC F'!W58)</f>
        <v>0</v>
      </c>
      <c r="E59" s="119">
        <f>('CU M'!W58)</f>
        <v>0</v>
      </c>
      <c r="F59" s="120">
        <f>('CU F'!W58)</f>
        <v>0</v>
      </c>
      <c r="G59" s="120">
        <f>('ES F'!X58)</f>
        <v>0</v>
      </c>
      <c r="H59" s="120">
        <f>('ES M'!X58)</f>
        <v>0</v>
      </c>
      <c r="I59" s="120">
        <f>('RA M'!X58)</f>
        <v>0</v>
      </c>
      <c r="J59" s="120">
        <f>('RA F'!X58)</f>
        <v>0</v>
      </c>
      <c r="K59" s="120">
        <f>('YA M'!X59)</f>
        <v>0</v>
      </c>
      <c r="L59" s="120">
        <f>('YA F'!X58)</f>
        <v>0</v>
      </c>
      <c r="M59" s="120">
        <f>('YB M'!X58)</f>
        <v>0</v>
      </c>
      <c r="N59" s="120">
        <f>('YB F'!X58)</f>
        <v>0</v>
      </c>
      <c r="O59" s="120">
        <f>('JU M'!X58)</f>
        <v>0</v>
      </c>
      <c r="P59" s="120">
        <f>('JU F'!X58)</f>
        <v>0</v>
      </c>
      <c r="Q59" s="116">
        <f t="shared" si="3"/>
        <v>0</v>
      </c>
      <c r="R59" s="123" t="s">
        <v>64</v>
      </c>
      <c r="S59" s="121">
        <f t="shared" si="1"/>
        <v>0</v>
      </c>
      <c r="T59" s="121">
        <f t="shared" si="2"/>
        <v>0</v>
      </c>
    </row>
    <row r="60" spans="1:20" ht="20.100000000000001" customHeight="1" thickBot="1" x14ac:dyDescent="0.3">
      <c r="A60" s="116"/>
      <c r="B60" s="117"/>
      <c r="C60" s="118">
        <f>('MC M'!W59)</f>
        <v>0</v>
      </c>
      <c r="D60" s="118">
        <f>('MC F'!W59)</f>
        <v>0</v>
      </c>
      <c r="E60" s="119">
        <f>('CU M'!W59)</f>
        <v>0</v>
      </c>
      <c r="F60" s="120">
        <f>('CU F'!W59)</f>
        <v>0</v>
      </c>
      <c r="G60" s="120">
        <f>('ES F'!X59)</f>
        <v>0</v>
      </c>
      <c r="H60" s="120">
        <f>('ES M'!X59)</f>
        <v>0</v>
      </c>
      <c r="I60" s="120">
        <f>('RA M'!X59)</f>
        <v>0</v>
      </c>
      <c r="J60" s="120">
        <f>('RA F'!X59)</f>
        <v>0</v>
      </c>
      <c r="K60" s="120">
        <f>('YA M'!X60)</f>
        <v>0</v>
      </c>
      <c r="L60" s="120">
        <f>('YA F'!X59)</f>
        <v>0</v>
      </c>
      <c r="M60" s="120">
        <f>('YB M'!X59)</f>
        <v>0</v>
      </c>
      <c r="N60" s="120">
        <f>('YB F'!X59)</f>
        <v>0</v>
      </c>
      <c r="O60" s="120">
        <f>('JU M'!X59)</f>
        <v>0</v>
      </c>
      <c r="P60" s="120">
        <f>('JU F'!X59)</f>
        <v>0</v>
      </c>
      <c r="Q60" s="116">
        <f t="shared" si="3"/>
        <v>0</v>
      </c>
      <c r="R60" s="123"/>
      <c r="S60" s="121">
        <f t="shared" si="1"/>
        <v>0</v>
      </c>
      <c r="T60" s="121">
        <f t="shared" si="2"/>
        <v>0</v>
      </c>
    </row>
    <row r="61" spans="1:20" ht="20.100000000000001" customHeight="1" thickBot="1" x14ac:dyDescent="0.3">
      <c r="A61" s="116"/>
      <c r="B61" s="117"/>
      <c r="C61" s="118">
        <f>('MC M'!W60)</f>
        <v>0</v>
      </c>
      <c r="D61" s="118">
        <f>('MC F'!W60)</f>
        <v>0</v>
      </c>
      <c r="E61" s="119">
        <f>('CU M'!W60)</f>
        <v>0</v>
      </c>
      <c r="F61" s="120">
        <f>('CU F'!W60)</f>
        <v>0</v>
      </c>
      <c r="G61" s="120">
        <f>('ES F'!X60)</f>
        <v>0</v>
      </c>
      <c r="H61" s="120">
        <f>('ES M'!X60)</f>
        <v>0</v>
      </c>
      <c r="I61" s="120">
        <f>('RA M'!X60)</f>
        <v>0</v>
      </c>
      <c r="J61" s="120">
        <f>('RA F'!X60)</f>
        <v>0</v>
      </c>
      <c r="K61" s="120">
        <f>('YA M'!X61)</f>
        <v>0</v>
      </c>
      <c r="L61" s="120">
        <f>('YA F'!X60)</f>
        <v>0</v>
      </c>
      <c r="M61" s="120">
        <f>('YB M'!X60)</f>
        <v>0</v>
      </c>
      <c r="N61" s="120">
        <f>('YB F'!X60)</f>
        <v>0</v>
      </c>
      <c r="O61" s="120">
        <f>('JU M'!X60)</f>
        <v>0</v>
      </c>
      <c r="P61" s="120">
        <f>('JU F'!X60)</f>
        <v>0</v>
      </c>
      <c r="Q61" s="116">
        <f t="shared" si="3"/>
        <v>0</v>
      </c>
      <c r="R61" s="123"/>
      <c r="S61" s="121">
        <f t="shared" si="1"/>
        <v>0</v>
      </c>
      <c r="T61" s="121">
        <f t="shared" si="2"/>
        <v>0</v>
      </c>
    </row>
    <row r="62" spans="1:20" ht="20.100000000000001" customHeight="1" thickBot="1" x14ac:dyDescent="0.3">
      <c r="A62" s="116">
        <v>2161</v>
      </c>
      <c r="B62" s="117" t="s">
        <v>66</v>
      </c>
      <c r="C62" s="118">
        <f>('MC M'!W61)</f>
        <v>0</v>
      </c>
      <c r="D62" s="118">
        <f>('MC F'!W61)</f>
        <v>0</v>
      </c>
      <c r="E62" s="119">
        <f>('CU M'!W61)</f>
        <v>0</v>
      </c>
      <c r="F62" s="120">
        <f>('CU F'!W61)</f>
        <v>0</v>
      </c>
      <c r="G62" s="120">
        <f>('ES F'!X61)</f>
        <v>0</v>
      </c>
      <c r="H62" s="120">
        <f>('ES M'!X61)</f>
        <v>0</v>
      </c>
      <c r="I62" s="120">
        <f>('RA M'!X61)</f>
        <v>0</v>
      </c>
      <c r="J62" s="120">
        <f>('RA F'!X61)</f>
        <v>0</v>
      </c>
      <c r="K62" s="120">
        <f>('YA M'!X62)</f>
        <v>0</v>
      </c>
      <c r="L62" s="120">
        <f>('YA F'!X61)</f>
        <v>0</v>
      </c>
      <c r="M62" s="120">
        <f>('YB M'!X61)</f>
        <v>0</v>
      </c>
      <c r="N62" s="120">
        <f>('YB F'!X61)</f>
        <v>0</v>
      </c>
      <c r="O62" s="120">
        <f>('JU M'!X61)</f>
        <v>0</v>
      </c>
      <c r="P62" s="120">
        <f>('JU F'!X61)</f>
        <v>0</v>
      </c>
      <c r="Q62" s="116">
        <f t="shared" si="3"/>
        <v>0</v>
      </c>
      <c r="R62" s="123" t="s">
        <v>66</v>
      </c>
      <c r="S62" s="121">
        <f t="shared" si="1"/>
        <v>0</v>
      </c>
      <c r="T62" s="121">
        <f t="shared" si="2"/>
        <v>0</v>
      </c>
    </row>
    <row r="63" spans="1:20" ht="20.100000000000001" customHeight="1" thickBot="1" x14ac:dyDescent="0.3">
      <c r="A63" s="116">
        <v>1216</v>
      </c>
      <c r="B63" s="117" t="s">
        <v>108</v>
      </c>
      <c r="C63" s="118">
        <f>('MC M'!W62)</f>
        <v>0</v>
      </c>
      <c r="D63" s="118">
        <f>('MC F'!W62)</f>
        <v>0</v>
      </c>
      <c r="E63" s="119">
        <f>('CU M'!W62)</f>
        <v>0</v>
      </c>
      <c r="F63" s="120">
        <f>('CU F'!W62)</f>
        <v>0</v>
      </c>
      <c r="G63" s="120">
        <f>('ES F'!X62)</f>
        <v>0</v>
      </c>
      <c r="H63" s="120">
        <f>('ES M'!X62)</f>
        <v>0</v>
      </c>
      <c r="I63" s="120">
        <f>('RA M'!X62)</f>
        <v>0</v>
      </c>
      <c r="J63" s="120">
        <f>('RA F'!X62)</f>
        <v>0</v>
      </c>
      <c r="K63" s="120">
        <f>('YA M'!X63)</f>
        <v>0</v>
      </c>
      <c r="L63" s="120">
        <f>('YA F'!X62)</f>
        <v>0</v>
      </c>
      <c r="M63" s="120">
        <f>('YB M'!X62)</f>
        <v>0</v>
      </c>
      <c r="N63" s="120">
        <f>('YB F'!X62)</f>
        <v>0</v>
      </c>
      <c r="O63" s="120">
        <f>('JU M'!X62)</f>
        <v>0</v>
      </c>
      <c r="P63" s="120">
        <f>('JU F'!X62)</f>
        <v>0</v>
      </c>
      <c r="Q63" s="116">
        <f t="shared" si="3"/>
        <v>0</v>
      </c>
      <c r="R63" s="123" t="s">
        <v>108</v>
      </c>
      <c r="S63" s="121">
        <f t="shared" si="1"/>
        <v>0</v>
      </c>
      <c r="T63" s="121">
        <f t="shared" si="2"/>
        <v>0</v>
      </c>
    </row>
    <row r="64" spans="1:20" ht="20.100000000000001" customHeight="1" thickBot="1" x14ac:dyDescent="0.3">
      <c r="A64" s="116">
        <v>2113</v>
      </c>
      <c r="B64" s="117" t="s">
        <v>67</v>
      </c>
      <c r="C64" s="118">
        <f>('MC M'!W63)</f>
        <v>0</v>
      </c>
      <c r="D64" s="118">
        <f>('MC F'!W63)</f>
        <v>0</v>
      </c>
      <c r="E64" s="119">
        <f>('CU M'!W63)</f>
        <v>0</v>
      </c>
      <c r="F64" s="120">
        <f>('CU F'!W63)</f>
        <v>0</v>
      </c>
      <c r="G64" s="120">
        <f>('ES F'!X63)</f>
        <v>0</v>
      </c>
      <c r="H64" s="120">
        <f>('ES M'!X63)</f>
        <v>0</v>
      </c>
      <c r="I64" s="120">
        <f>('RA M'!X63)</f>
        <v>0</v>
      </c>
      <c r="J64" s="120">
        <f>('RA F'!X63)</f>
        <v>0</v>
      </c>
      <c r="K64" s="120">
        <f>('YA M'!X64)</f>
        <v>0</v>
      </c>
      <c r="L64" s="120">
        <f>('YA F'!X63)</f>
        <v>0</v>
      </c>
      <c r="M64" s="120">
        <f>('YB M'!X63)</f>
        <v>0</v>
      </c>
      <c r="N64" s="120">
        <f>('YB F'!X63)</f>
        <v>0</v>
      </c>
      <c r="O64" s="120">
        <f>('JU M'!X63)</f>
        <v>0</v>
      </c>
      <c r="P64" s="120">
        <f>('JU F'!X63)</f>
        <v>0</v>
      </c>
      <c r="Q64" s="116">
        <f t="shared" si="3"/>
        <v>0</v>
      </c>
      <c r="R64" s="123" t="s">
        <v>67</v>
      </c>
      <c r="S64" s="121">
        <f t="shared" si="1"/>
        <v>0</v>
      </c>
      <c r="T64" s="121">
        <f t="shared" si="2"/>
        <v>0</v>
      </c>
    </row>
    <row r="65" spans="1:20" ht="20.100000000000001" customHeight="1" thickBot="1" x14ac:dyDescent="0.3">
      <c r="A65" s="116"/>
      <c r="B65" s="117"/>
      <c r="C65" s="118">
        <f>('MC M'!W64)</f>
        <v>0</v>
      </c>
      <c r="D65" s="118">
        <f>('MC F'!W64)</f>
        <v>0</v>
      </c>
      <c r="E65" s="119">
        <f>('CU M'!W64)</f>
        <v>0</v>
      </c>
      <c r="F65" s="120">
        <f>('CU F'!W64)</f>
        <v>0</v>
      </c>
      <c r="G65" s="120">
        <f>('ES F'!X64)</f>
        <v>0</v>
      </c>
      <c r="H65" s="120">
        <f>('ES M'!X64)</f>
        <v>0</v>
      </c>
      <c r="I65" s="120">
        <f>('RA M'!X64)</f>
        <v>0</v>
      </c>
      <c r="J65" s="120">
        <f>('RA F'!X64)</f>
        <v>0</v>
      </c>
      <c r="K65" s="120">
        <f>('YA M'!X65)</f>
        <v>0</v>
      </c>
      <c r="L65" s="120">
        <f>('YA F'!X64)</f>
        <v>0</v>
      </c>
      <c r="M65" s="120">
        <f>('YB M'!X64)</f>
        <v>0</v>
      </c>
      <c r="N65" s="120">
        <f>('YB F'!X64)</f>
        <v>0</v>
      </c>
      <c r="O65" s="120">
        <f>('JU M'!X64)</f>
        <v>0</v>
      </c>
      <c r="P65" s="120">
        <f>('JU F'!X64)</f>
        <v>0</v>
      </c>
      <c r="Q65" s="116">
        <f t="shared" ref="Q65" si="4">SUM(C65:P65)</f>
        <v>0</v>
      </c>
      <c r="R65" s="128"/>
      <c r="S65" s="121">
        <f t="shared" si="1"/>
        <v>0</v>
      </c>
      <c r="T65" s="121">
        <f t="shared" si="2"/>
        <v>0</v>
      </c>
    </row>
    <row r="66" spans="1:20" ht="19.5" customHeight="1" x14ac:dyDescent="0.25">
      <c r="A66" s="47"/>
      <c r="B66" s="99"/>
      <c r="C66" s="124">
        <f>SUM(C4:C65)</f>
        <v>144</v>
      </c>
      <c r="D66" s="124">
        <f t="shared" ref="D66:P66" si="5">SUM(D4:D65)</f>
        <v>192</v>
      </c>
      <c r="E66" s="124">
        <f t="shared" si="5"/>
        <v>696</v>
      </c>
      <c r="F66" s="124">
        <f t="shared" si="5"/>
        <v>612</v>
      </c>
      <c r="G66" s="124">
        <f t="shared" si="5"/>
        <v>2220</v>
      </c>
      <c r="H66" s="124">
        <f t="shared" si="5"/>
        <v>2218</v>
      </c>
      <c r="I66" s="124">
        <f t="shared" si="5"/>
        <v>2378</v>
      </c>
      <c r="J66" s="124">
        <f t="shared" si="5"/>
        <v>2280</v>
      </c>
      <c r="K66" s="124">
        <f t="shared" si="5"/>
        <v>2385</v>
      </c>
      <c r="L66" s="124">
        <f t="shared" si="5"/>
        <v>1797</v>
      </c>
      <c r="M66" s="124">
        <f t="shared" si="5"/>
        <v>1257</v>
      </c>
      <c r="N66" s="124">
        <f t="shared" si="5"/>
        <v>1149</v>
      </c>
      <c r="O66" s="124">
        <f t="shared" si="5"/>
        <v>1126</v>
      </c>
      <c r="P66" s="124">
        <f t="shared" si="5"/>
        <v>737</v>
      </c>
      <c r="Q66" s="101">
        <f>SUM(Q4:Q65)</f>
        <v>19191</v>
      </c>
      <c r="R66" s="125"/>
      <c r="S66" s="101">
        <f t="shared" ref="S66:T66" si="6">SUM(S4:S65)</f>
        <v>10740</v>
      </c>
      <c r="T66" s="101">
        <f t="shared" si="6"/>
        <v>8451</v>
      </c>
    </row>
    <row r="67" spans="1:20" ht="15.75" customHeight="1" thickBot="1" x14ac:dyDescent="0.3">
      <c r="A67" s="6"/>
      <c r="B67" s="84"/>
      <c r="C67" s="129" t="s">
        <v>85</v>
      </c>
      <c r="D67" s="129" t="s">
        <v>86</v>
      </c>
      <c r="E67" s="126" t="s">
        <v>87</v>
      </c>
      <c r="F67" s="126" t="s">
        <v>88</v>
      </c>
      <c r="G67" s="126" t="s">
        <v>89</v>
      </c>
      <c r="H67" s="126" t="s">
        <v>90</v>
      </c>
      <c r="I67" s="126" t="s">
        <v>91</v>
      </c>
      <c r="J67" s="126" t="s">
        <v>92</v>
      </c>
      <c r="K67" s="126" t="s">
        <v>93</v>
      </c>
      <c r="L67" s="126" t="s">
        <v>94</v>
      </c>
      <c r="M67" s="126" t="s">
        <v>95</v>
      </c>
      <c r="N67" s="126" t="s">
        <v>96</v>
      </c>
      <c r="O67" s="126" t="s">
        <v>97</v>
      </c>
      <c r="P67" s="126" t="s">
        <v>98</v>
      </c>
      <c r="Q67" s="103">
        <f>SUM(C66:P66)</f>
        <v>19191</v>
      </c>
      <c r="R67" s="6"/>
      <c r="S67" s="103"/>
      <c r="T67" s="103"/>
    </row>
    <row r="68" spans="1:20" ht="16.149999999999999" customHeight="1" x14ac:dyDescent="0.2">
      <c r="A68" s="6"/>
      <c r="B68" s="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6"/>
      <c r="R68" s="6"/>
      <c r="S68" s="6"/>
      <c r="T68" s="6"/>
    </row>
    <row r="69" spans="1:20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</sheetData>
  <pageMargins left="1" right="1" top="1" bottom="1" header="0.25" footer="0.25"/>
  <pageSetup orientation="portrait"/>
  <headerFooter>
    <oddFooter>&amp;L&amp;"Helvetica,Regular"&amp;12&amp;K000000	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3"/>
  <sheetViews>
    <sheetView topLeftCell="A34" workbookViewId="0">
      <selection activeCell="A45" sqref="A45"/>
    </sheetView>
  </sheetViews>
  <sheetFormatPr defaultRowHeight="12.75" x14ac:dyDescent="0.2"/>
  <cols>
    <col min="1" max="1" width="42.7109375" bestFit="1" customWidth="1"/>
    <col min="2" max="2" width="18.7109375" customWidth="1"/>
    <col min="3" max="4" width="18.7109375" style="132" customWidth="1"/>
  </cols>
  <sheetData>
    <row r="1" spans="1:4" ht="16.5" thickBot="1" x14ac:dyDescent="0.3">
      <c r="A1" s="112" t="s">
        <v>3</v>
      </c>
      <c r="B1" s="112" t="s">
        <v>105</v>
      </c>
      <c r="C1" s="112" t="s">
        <v>100</v>
      </c>
      <c r="D1" s="112" t="s">
        <v>101</v>
      </c>
    </row>
    <row r="2" spans="1:4" ht="16.5" thickBot="1" x14ac:dyDescent="0.3">
      <c r="A2" s="117" t="s">
        <v>10</v>
      </c>
      <c r="B2" s="112">
        <f>'Punti provvisorio'!Q22</f>
        <v>228</v>
      </c>
      <c r="C2" s="112">
        <f>'Punti provvisorio'!S22</f>
        <v>118</v>
      </c>
      <c r="D2" s="112">
        <f>'Punti provvisorio'!T22</f>
        <v>110</v>
      </c>
    </row>
    <row r="3" spans="1:4" ht="16.5" thickBot="1" x14ac:dyDescent="0.3">
      <c r="A3" s="117" t="s">
        <v>11</v>
      </c>
      <c r="B3" s="112">
        <f>'Punti provvisorio'!Q4</f>
        <v>941</v>
      </c>
      <c r="C3" s="112">
        <f>'Punti provvisorio'!S4</f>
        <v>248</v>
      </c>
      <c r="D3" s="112">
        <f>'Punti provvisorio'!T4</f>
        <v>693</v>
      </c>
    </row>
    <row r="4" spans="1:4" ht="16.5" thickBot="1" x14ac:dyDescent="0.3">
      <c r="A4" s="117" t="s">
        <v>12</v>
      </c>
      <c r="B4" s="112">
        <f>'Punti provvisorio'!Q5</f>
        <v>373</v>
      </c>
      <c r="C4" s="112">
        <f>'Punti provvisorio'!S5</f>
        <v>333</v>
      </c>
      <c r="D4" s="112">
        <f>'Punti provvisorio'!T5</f>
        <v>40</v>
      </c>
    </row>
    <row r="5" spans="1:4" ht="16.5" thickBot="1" x14ac:dyDescent="0.3">
      <c r="A5" s="117" t="s">
        <v>16</v>
      </c>
      <c r="B5" s="112">
        <f>'Punti provvisorio'!Q9</f>
        <v>875</v>
      </c>
      <c r="C5" s="112">
        <f>'Punti provvisorio'!S9</f>
        <v>2</v>
      </c>
      <c r="D5" s="112">
        <f>'Punti provvisorio'!T9</f>
        <v>873</v>
      </c>
    </row>
    <row r="6" spans="1:4" ht="16.5" thickBot="1" x14ac:dyDescent="0.3">
      <c r="A6" s="117" t="s">
        <v>23</v>
      </c>
      <c r="B6" s="112">
        <f>'Punti provvisorio'!Q13</f>
        <v>24</v>
      </c>
      <c r="C6" s="112">
        <f>'Punti provvisorio'!S13</f>
        <v>24</v>
      </c>
      <c r="D6" s="112">
        <f>'Punti provvisorio'!T13</f>
        <v>0</v>
      </c>
    </row>
    <row r="7" spans="1:4" ht="16.5" thickBot="1" x14ac:dyDescent="0.3">
      <c r="A7" s="117" t="s">
        <v>24</v>
      </c>
      <c r="B7" s="112">
        <f>'Punti provvisorio'!Q56</f>
        <v>0</v>
      </c>
      <c r="C7" s="112">
        <f>'Punti provvisorio'!S56</f>
        <v>0</v>
      </c>
      <c r="D7" s="112">
        <f>'Punti provvisorio'!T56</f>
        <v>0</v>
      </c>
    </row>
    <row r="8" spans="1:4" ht="16.5" thickBot="1" x14ac:dyDescent="0.3">
      <c r="A8" s="117" t="s">
        <v>13</v>
      </c>
      <c r="B8" s="112">
        <f>'Punti provvisorio'!Q6</f>
        <v>10</v>
      </c>
      <c r="C8" s="112">
        <f>'Punti provvisorio'!S6</f>
        <v>10</v>
      </c>
      <c r="D8" s="112">
        <f>'Punti provvisorio'!T6</f>
        <v>0</v>
      </c>
    </row>
    <row r="9" spans="1:4" ht="16.5" thickBot="1" x14ac:dyDescent="0.3">
      <c r="A9" s="117" t="s">
        <v>22</v>
      </c>
      <c r="B9" s="112">
        <f>'Punti provvisorio'!Q42</f>
        <v>0</v>
      </c>
      <c r="C9" s="112">
        <f>'Punti provvisorio'!S42</f>
        <v>0</v>
      </c>
      <c r="D9" s="112">
        <f>'Punti provvisorio'!T42</f>
        <v>0</v>
      </c>
    </row>
    <row r="10" spans="1:4" ht="16.5" thickBot="1" x14ac:dyDescent="0.3">
      <c r="A10" s="117" t="s">
        <v>28</v>
      </c>
      <c r="B10" s="112">
        <f>'Punti provvisorio'!Q16</f>
        <v>660</v>
      </c>
      <c r="C10" s="112">
        <f>'Punti provvisorio'!S16</f>
        <v>506</v>
      </c>
      <c r="D10" s="112">
        <f>'Punti provvisorio'!T16</f>
        <v>154</v>
      </c>
    </row>
    <row r="11" spans="1:4" ht="16.5" thickBot="1" x14ac:dyDescent="0.3">
      <c r="A11" s="117" t="s">
        <v>14</v>
      </c>
      <c r="B11" s="112">
        <f>'Punti provvisorio'!Q7</f>
        <v>3773</v>
      </c>
      <c r="C11" s="112">
        <f>'Punti provvisorio'!S7</f>
        <v>2119</v>
      </c>
      <c r="D11" s="112">
        <f>'Punti provvisorio'!T7</f>
        <v>1654</v>
      </c>
    </row>
    <row r="12" spans="1:4" ht="16.5" thickBot="1" x14ac:dyDescent="0.3">
      <c r="A12" s="117" t="s">
        <v>30</v>
      </c>
      <c r="B12" s="112">
        <f>'Punti provvisorio'!Q47</f>
        <v>0</v>
      </c>
      <c r="C12" s="112">
        <f>'Punti provvisorio'!S47</f>
        <v>0</v>
      </c>
      <c r="D12" s="112">
        <f>'Punti provvisorio'!T47</f>
        <v>0</v>
      </c>
    </row>
    <row r="13" spans="1:4" ht="16.5" thickBot="1" x14ac:dyDescent="0.3">
      <c r="A13" s="117" t="s">
        <v>32</v>
      </c>
      <c r="B13" s="112">
        <f>'Punti provvisorio'!Q35</f>
        <v>0</v>
      </c>
      <c r="C13" s="112">
        <f>'Punti provvisorio'!S35</f>
        <v>0</v>
      </c>
      <c r="D13" s="112">
        <f>'Punti provvisorio'!T35</f>
        <v>0</v>
      </c>
    </row>
    <row r="14" spans="1:4" ht="16.5" thickBot="1" x14ac:dyDescent="0.3">
      <c r="A14" s="117" t="s">
        <v>53</v>
      </c>
      <c r="B14" s="112">
        <f>'Punti provvisorio'!Q43</f>
        <v>0</v>
      </c>
      <c r="C14" s="112">
        <f>'Punti provvisorio'!S43</f>
        <v>0</v>
      </c>
      <c r="D14" s="112">
        <f>'Punti provvisorio'!T43</f>
        <v>0</v>
      </c>
    </row>
    <row r="15" spans="1:4" ht="16.5" thickBot="1" x14ac:dyDescent="0.3">
      <c r="A15" s="117" t="s">
        <v>35</v>
      </c>
      <c r="B15" s="112">
        <f>'Punti provvisorio'!Q21</f>
        <v>344</v>
      </c>
      <c r="C15" s="112">
        <f>'Punti provvisorio'!S21</f>
        <v>250</v>
      </c>
      <c r="D15" s="112">
        <f>'Punti provvisorio'!T21</f>
        <v>94</v>
      </c>
    </row>
    <row r="16" spans="1:4" ht="16.5" thickBot="1" x14ac:dyDescent="0.3">
      <c r="A16" s="117" t="s">
        <v>20</v>
      </c>
      <c r="B16" s="112">
        <f>'Punti provvisorio'!Q51</f>
        <v>0</v>
      </c>
      <c r="C16" s="112">
        <f>'Punti provvisorio'!S51</f>
        <v>0</v>
      </c>
      <c r="D16" s="112">
        <f>'Punti provvisorio'!T51</f>
        <v>0</v>
      </c>
    </row>
    <row r="17" spans="1:4" ht="16.5" thickBot="1" x14ac:dyDescent="0.3">
      <c r="A17" s="117" t="s">
        <v>34</v>
      </c>
      <c r="B17" s="112">
        <f>'Punti provvisorio'!Q20</f>
        <v>0</v>
      </c>
      <c r="C17" s="112">
        <f>'Punti provvisorio'!S20</f>
        <v>0</v>
      </c>
      <c r="D17" s="112">
        <f>'Punti provvisorio'!T20</f>
        <v>0</v>
      </c>
    </row>
    <row r="18" spans="1:4" ht="16.5" thickBot="1" x14ac:dyDescent="0.3">
      <c r="A18" s="117" t="s">
        <v>26</v>
      </c>
      <c r="B18" s="112">
        <f>'Punti provvisorio'!Q58</f>
        <v>0</v>
      </c>
      <c r="C18" s="112">
        <f>'Punti provvisorio'!S58</f>
        <v>0</v>
      </c>
      <c r="D18" s="112">
        <f>'Punti provvisorio'!T58</f>
        <v>0</v>
      </c>
    </row>
    <row r="19" spans="1:4" ht="16.5" thickBot="1" x14ac:dyDescent="0.3">
      <c r="A19" s="117" t="s">
        <v>17</v>
      </c>
      <c r="B19" s="112">
        <f>'Punti provvisorio'!Q57</f>
        <v>0</v>
      </c>
      <c r="C19" s="112">
        <f>'Punti provvisorio'!S57</f>
        <v>0</v>
      </c>
      <c r="D19" s="112">
        <f>'Punti provvisorio'!T57</f>
        <v>0</v>
      </c>
    </row>
    <row r="20" spans="1:4" ht="16.5" thickBot="1" x14ac:dyDescent="0.3">
      <c r="A20" s="117" t="s">
        <v>21</v>
      </c>
      <c r="B20" s="112">
        <f>'Punti provvisorio'!Q12</f>
        <v>803</v>
      </c>
      <c r="C20" s="112">
        <f>'Punti provvisorio'!S12</f>
        <v>479</v>
      </c>
      <c r="D20" s="112">
        <f>'Punti provvisorio'!T12</f>
        <v>324</v>
      </c>
    </row>
    <row r="21" spans="1:4" ht="16.5" thickBot="1" x14ac:dyDescent="0.3">
      <c r="A21" s="117" t="s">
        <v>33</v>
      </c>
      <c r="B21" s="112">
        <f>'Punti provvisorio'!Q61</f>
        <v>0</v>
      </c>
      <c r="C21" s="112">
        <f>'Punti provvisorio'!S61</f>
        <v>0</v>
      </c>
      <c r="D21" s="112">
        <f>'Punti provvisorio'!T61</f>
        <v>0</v>
      </c>
    </row>
    <row r="22" spans="1:4" ht="16.5" thickBot="1" x14ac:dyDescent="0.3">
      <c r="A22" s="117" t="s">
        <v>44</v>
      </c>
      <c r="B22" s="112">
        <f>'Punti provvisorio'!Q31</f>
        <v>0</v>
      </c>
      <c r="C22" s="112">
        <f>'Punti provvisorio'!S31</f>
        <v>0</v>
      </c>
      <c r="D22" s="112">
        <f>'Punti provvisorio'!T31</f>
        <v>0</v>
      </c>
    </row>
    <row r="23" spans="1:4" ht="16.5" thickBot="1" x14ac:dyDescent="0.3">
      <c r="A23" s="117" t="s">
        <v>59</v>
      </c>
      <c r="B23" s="112">
        <f>'Punti provvisorio'!Q50</f>
        <v>0</v>
      </c>
      <c r="C23" s="112">
        <f>'Punti provvisorio'!S50</f>
        <v>0</v>
      </c>
      <c r="D23" s="112">
        <f>'Punti provvisorio'!T50</f>
        <v>0</v>
      </c>
    </row>
    <row r="24" spans="1:4" ht="16.5" thickBot="1" x14ac:dyDescent="0.3">
      <c r="A24" s="117" t="s">
        <v>18</v>
      </c>
      <c r="B24" s="112">
        <f>'Punti provvisorio'!Q10</f>
        <v>0</v>
      </c>
      <c r="C24" s="112">
        <f>'Punti provvisorio'!S10</f>
        <v>0</v>
      </c>
      <c r="D24" s="112">
        <f>'Punti provvisorio'!T10</f>
        <v>0</v>
      </c>
    </row>
    <row r="25" spans="1:4" ht="16.5" thickBot="1" x14ac:dyDescent="0.3">
      <c r="A25" s="117" t="s">
        <v>27</v>
      </c>
      <c r="B25" s="112">
        <f>'Punti provvisorio'!Q15</f>
        <v>964</v>
      </c>
      <c r="C25" s="112">
        <f>'Punti provvisorio'!S15</f>
        <v>459</v>
      </c>
      <c r="D25" s="112">
        <f>'Punti provvisorio'!T15</f>
        <v>505</v>
      </c>
    </row>
    <row r="26" spans="1:4" ht="16.5" thickBot="1" x14ac:dyDescent="0.3">
      <c r="A26" s="117" t="s">
        <v>54</v>
      </c>
      <c r="B26" s="112">
        <f>'Punti provvisorio'!Q44</f>
        <v>0</v>
      </c>
      <c r="C26" s="112">
        <f>'Punti provvisorio'!S44</f>
        <v>0</v>
      </c>
      <c r="D26" s="112">
        <f>'Punti provvisorio'!T44</f>
        <v>0</v>
      </c>
    </row>
    <row r="27" spans="1:4" ht="16.5" thickBot="1" x14ac:dyDescent="0.3">
      <c r="A27" s="117" t="s">
        <v>58</v>
      </c>
      <c r="B27" s="112">
        <f>'Punti provvisorio'!Q49</f>
        <v>0</v>
      </c>
      <c r="C27" s="112">
        <f>'Punti provvisorio'!S49</f>
        <v>0</v>
      </c>
      <c r="D27" s="112">
        <f>'Punti provvisorio'!T49</f>
        <v>0</v>
      </c>
    </row>
    <row r="28" spans="1:4" ht="16.5" thickBot="1" x14ac:dyDescent="0.3">
      <c r="A28" s="117" t="s">
        <v>19</v>
      </c>
      <c r="B28" s="112">
        <f>'Punti provvisorio'!Q11</f>
        <v>409</v>
      </c>
      <c r="C28" s="112">
        <f>'Punti provvisorio'!S11</f>
        <v>192</v>
      </c>
      <c r="D28" s="112">
        <f>'Punti provvisorio'!T11</f>
        <v>217</v>
      </c>
    </row>
    <row r="29" spans="1:4" ht="16.5" thickBot="1" x14ac:dyDescent="0.3">
      <c r="A29" s="117" t="s">
        <v>36</v>
      </c>
      <c r="B29" s="112">
        <f>'Punti provvisorio'!Q23</f>
        <v>2933</v>
      </c>
      <c r="C29" s="112">
        <f>'Punti provvisorio'!S23</f>
        <v>1503</v>
      </c>
      <c r="D29" s="112">
        <f>'Punti provvisorio'!T23</f>
        <v>1430</v>
      </c>
    </row>
    <row r="30" spans="1:4" ht="16.5" thickBot="1" x14ac:dyDescent="0.3">
      <c r="A30" s="117" t="s">
        <v>15</v>
      </c>
      <c r="B30" s="112">
        <f>'Punti provvisorio'!Q8</f>
        <v>420</v>
      </c>
      <c r="C30" s="112">
        <f>'Punti provvisorio'!S8</f>
        <v>405</v>
      </c>
      <c r="D30" s="112">
        <f>'Punti provvisorio'!T8</f>
        <v>15</v>
      </c>
    </row>
    <row r="31" spans="1:4" ht="16.5" thickBot="1" x14ac:dyDescent="0.3">
      <c r="A31" s="117" t="s">
        <v>51</v>
      </c>
      <c r="B31" s="112">
        <f>'Punti provvisorio'!Q39</f>
        <v>0</v>
      </c>
      <c r="C31" s="112">
        <f>'Punti provvisorio'!S39</f>
        <v>0</v>
      </c>
      <c r="D31" s="112">
        <f>'Punti provvisorio'!T39</f>
        <v>0</v>
      </c>
    </row>
    <row r="32" spans="1:4" ht="16.5" thickBot="1" x14ac:dyDescent="0.3">
      <c r="A32" s="117" t="s">
        <v>29</v>
      </c>
      <c r="B32" s="112">
        <f>'Punti provvisorio'!Q17</f>
        <v>66</v>
      </c>
      <c r="C32" s="112">
        <f>'Punti provvisorio'!S17</f>
        <v>26</v>
      </c>
      <c r="D32" s="112">
        <f>'Punti provvisorio'!T17</f>
        <v>40</v>
      </c>
    </row>
    <row r="33" spans="1:4" ht="16.5" thickBot="1" x14ac:dyDescent="0.3">
      <c r="A33" s="117" t="s">
        <v>61</v>
      </c>
      <c r="B33" s="112">
        <f>'Punti provvisorio'!Q53</f>
        <v>0</v>
      </c>
      <c r="C33" s="112">
        <f>'Punti provvisorio'!S53</f>
        <v>0</v>
      </c>
      <c r="D33" s="112">
        <f>'Punti provvisorio'!T53</f>
        <v>0</v>
      </c>
    </row>
    <row r="34" spans="1:4" ht="16.5" thickBot="1" x14ac:dyDescent="0.3">
      <c r="A34" s="117" t="s">
        <v>43</v>
      </c>
      <c r="B34" s="112">
        <f>'Punti provvisorio'!Q30</f>
        <v>0</v>
      </c>
      <c r="C34" s="112">
        <f>'Punti provvisorio'!S30</f>
        <v>0</v>
      </c>
      <c r="D34" s="112">
        <f>'Punti provvisorio'!T30</f>
        <v>0</v>
      </c>
    </row>
    <row r="35" spans="1:4" ht="16.5" thickBot="1" x14ac:dyDescent="0.3">
      <c r="A35" s="117" t="s">
        <v>60</v>
      </c>
      <c r="B35" s="112">
        <f>'Punti provvisorio'!Q52</f>
        <v>0</v>
      </c>
      <c r="C35" s="112">
        <f>'Punti provvisorio'!S52</f>
        <v>0</v>
      </c>
      <c r="D35" s="112">
        <f>'Punti provvisorio'!T52</f>
        <v>0</v>
      </c>
    </row>
    <row r="36" spans="1:4" ht="16.5" thickBot="1" x14ac:dyDescent="0.3">
      <c r="A36" s="117" t="s">
        <v>42</v>
      </c>
      <c r="B36" s="112">
        <f>'Punti provvisorio'!Q29</f>
        <v>0</v>
      </c>
      <c r="C36" s="112">
        <f>'Punti provvisorio'!S29</f>
        <v>0</v>
      </c>
      <c r="D36" s="112">
        <f>'Punti provvisorio'!T29</f>
        <v>0</v>
      </c>
    </row>
    <row r="37" spans="1:4" ht="16.5" thickBot="1" x14ac:dyDescent="0.3">
      <c r="A37" s="117" t="s">
        <v>73</v>
      </c>
      <c r="B37" s="112">
        <f>'Punti provvisorio'!Q65</f>
        <v>0</v>
      </c>
      <c r="C37" s="112">
        <f>'Punti provvisorio'!S65</f>
        <v>0</v>
      </c>
      <c r="D37" s="112">
        <f>'Punti provvisorio'!T65</f>
        <v>0</v>
      </c>
    </row>
    <row r="38" spans="1:4" ht="16.5" thickBot="1" x14ac:dyDescent="0.3">
      <c r="A38" s="117" t="s">
        <v>65</v>
      </c>
      <c r="B38" s="112">
        <f>'Punti provvisorio'!Q60</f>
        <v>0</v>
      </c>
      <c r="C38" s="112">
        <f>'Punti provvisorio'!S60</f>
        <v>0</v>
      </c>
      <c r="D38" s="112">
        <f>'Punti provvisorio'!T60</f>
        <v>0</v>
      </c>
    </row>
    <row r="39" spans="1:4" ht="16.5" thickBot="1" x14ac:dyDescent="0.3">
      <c r="A39" s="117" t="s">
        <v>66</v>
      </c>
      <c r="B39" s="112">
        <f>'Punti provvisorio'!Q62</f>
        <v>0</v>
      </c>
      <c r="C39" s="112">
        <f>'Punti provvisorio'!S62</f>
        <v>0</v>
      </c>
      <c r="D39" s="112">
        <f>'Punti provvisorio'!T62</f>
        <v>0</v>
      </c>
    </row>
    <row r="40" spans="1:4" ht="16.5" thickBot="1" x14ac:dyDescent="0.3">
      <c r="A40" s="117" t="s">
        <v>57</v>
      </c>
      <c r="B40" s="112">
        <f>'Punti provvisorio'!Q48</f>
        <v>0</v>
      </c>
      <c r="C40" s="112">
        <f>'Punti provvisorio'!S48</f>
        <v>0</v>
      </c>
      <c r="D40" s="112">
        <f>'Punti provvisorio'!T48</f>
        <v>0</v>
      </c>
    </row>
    <row r="41" spans="1:4" ht="16.5" thickBot="1" x14ac:dyDescent="0.3">
      <c r="A41" s="117" t="s">
        <v>31</v>
      </c>
      <c r="B41" s="112">
        <f>'Punti provvisorio'!Q18</f>
        <v>4425</v>
      </c>
      <c r="C41" s="112">
        <f>'Punti provvisorio'!S18</f>
        <v>3135</v>
      </c>
      <c r="D41" s="112">
        <f>'Punti provvisorio'!T18</f>
        <v>1290</v>
      </c>
    </row>
    <row r="42" spans="1:4" ht="16.5" thickBot="1" x14ac:dyDescent="0.3">
      <c r="A42" s="117" t="s">
        <v>41</v>
      </c>
      <c r="B42" s="112">
        <f>'Punti provvisorio'!Q28</f>
        <v>0</v>
      </c>
      <c r="C42" s="112">
        <f>'Punti provvisorio'!S28</f>
        <v>0</v>
      </c>
      <c r="D42" s="112">
        <f>'Punti provvisorio'!T28</f>
        <v>0</v>
      </c>
    </row>
    <row r="43" spans="1:4" ht="16.5" thickBot="1" x14ac:dyDescent="0.3">
      <c r="A43" s="117" t="s">
        <v>63</v>
      </c>
      <c r="B43" s="112">
        <f>'Punti provvisorio'!Q55</f>
        <v>0</v>
      </c>
      <c r="C43" s="112">
        <f>'Punti provvisorio'!S55</f>
        <v>0</v>
      </c>
      <c r="D43" s="112">
        <f>'Punti provvisorio'!T55</f>
        <v>0</v>
      </c>
    </row>
    <row r="44" spans="1:4" ht="16.5" thickBot="1" x14ac:dyDescent="0.3">
      <c r="A44" s="117" t="s">
        <v>49</v>
      </c>
      <c r="B44" s="112">
        <f>'Punti provvisorio'!Q37</f>
        <v>0</v>
      </c>
      <c r="C44" s="112">
        <f>'Punti provvisorio'!S37</f>
        <v>0</v>
      </c>
      <c r="D44" s="112">
        <f>'Punti provvisorio'!T37</f>
        <v>0</v>
      </c>
    </row>
    <row r="45" spans="1:4" ht="16.5" thickBot="1" x14ac:dyDescent="0.3">
      <c r="A45" s="117" t="s">
        <v>108</v>
      </c>
      <c r="B45" s="112">
        <f>'Punti provvisorio'!Q63</f>
        <v>0</v>
      </c>
      <c r="C45" s="112">
        <f>'Punti provvisorio'!S63</f>
        <v>0</v>
      </c>
      <c r="D45" s="112">
        <f>'Punti provvisorio'!T63</f>
        <v>0</v>
      </c>
    </row>
    <row r="46" spans="1:4" ht="16.5" thickBot="1" x14ac:dyDescent="0.3">
      <c r="A46" s="117" t="s">
        <v>67</v>
      </c>
      <c r="B46" s="112">
        <f>'Punti provvisorio'!Q64</f>
        <v>0</v>
      </c>
      <c r="C46" s="112">
        <f>'Punti provvisorio'!S64</f>
        <v>0</v>
      </c>
      <c r="D46" s="112">
        <f>'Punti provvisorio'!T64</f>
        <v>0</v>
      </c>
    </row>
    <row r="47" spans="1:4" ht="16.5" thickBot="1" x14ac:dyDescent="0.3">
      <c r="A47" s="117" t="s">
        <v>64</v>
      </c>
      <c r="B47" s="112">
        <f>'Punti provvisorio'!Q59</f>
        <v>0</v>
      </c>
      <c r="C47" s="112">
        <f>'Punti provvisorio'!S59</f>
        <v>0</v>
      </c>
      <c r="D47" s="112">
        <f>'Punti provvisorio'!T59</f>
        <v>0</v>
      </c>
    </row>
    <row r="48" spans="1:4" ht="16.5" thickBot="1" x14ac:dyDescent="0.3">
      <c r="A48" s="117" t="s">
        <v>103</v>
      </c>
      <c r="B48" s="112">
        <f>'Punti provvisorio'!Q40</f>
        <v>0</v>
      </c>
      <c r="C48" s="112">
        <f>'Punti provvisorio'!S40</f>
        <v>0</v>
      </c>
      <c r="D48" s="112">
        <f>'Punti provvisorio'!T40</f>
        <v>0</v>
      </c>
    </row>
    <row r="49" spans="1:4" ht="16.5" thickBot="1" x14ac:dyDescent="0.3">
      <c r="A49" s="117" t="s">
        <v>47</v>
      </c>
      <c r="B49" s="112">
        <f>'Punti provvisorio'!Q34</f>
        <v>0</v>
      </c>
      <c r="C49" s="112">
        <f>'Punti provvisorio'!S34</f>
        <v>0</v>
      </c>
      <c r="D49" s="112">
        <f>'Punti provvisorio'!T34</f>
        <v>0</v>
      </c>
    </row>
    <row r="50" spans="1:4" ht="16.5" thickBot="1" x14ac:dyDescent="0.3">
      <c r="A50" s="117" t="s">
        <v>25</v>
      </c>
      <c r="B50" s="112">
        <f>'Punti provvisorio'!Q14</f>
        <v>892</v>
      </c>
      <c r="C50" s="112">
        <f>'Punti provvisorio'!S14</f>
        <v>229</v>
      </c>
      <c r="D50" s="112">
        <f>'Punti provvisorio'!T14</f>
        <v>663</v>
      </c>
    </row>
    <row r="51" spans="1:4" ht="16.5" thickBot="1" x14ac:dyDescent="0.3">
      <c r="A51" s="117" t="s">
        <v>107</v>
      </c>
      <c r="B51" s="112">
        <f>'Punti provvisorio'!Q19</f>
        <v>983</v>
      </c>
      <c r="C51" s="112">
        <f>'Punti provvisorio'!S19</f>
        <v>639</v>
      </c>
      <c r="D51" s="112">
        <f>'Punti provvisorio'!T19</f>
        <v>344</v>
      </c>
    </row>
    <row r="52" spans="1:4" ht="16.5" thickBot="1" x14ac:dyDescent="0.3">
      <c r="A52" s="117" t="s">
        <v>37</v>
      </c>
      <c r="B52" s="112">
        <f>'Punti provvisorio'!Q24</f>
        <v>5</v>
      </c>
      <c r="C52" s="112">
        <f>'Punti provvisorio'!S24</f>
        <v>0</v>
      </c>
      <c r="D52" s="112">
        <f>'Punti provvisorio'!T24</f>
        <v>5</v>
      </c>
    </row>
    <row r="53" spans="1:4" ht="16.5" thickBot="1" x14ac:dyDescent="0.3">
      <c r="A53" s="117" t="s">
        <v>38</v>
      </c>
      <c r="B53" s="112">
        <f>'Punti provvisorio'!Q25</f>
        <v>29</v>
      </c>
      <c r="C53" s="112">
        <f>'Punti provvisorio'!S25</f>
        <v>29</v>
      </c>
      <c r="D53" s="112">
        <f>'Punti provvisorio'!T25</f>
        <v>0</v>
      </c>
    </row>
    <row r="54" spans="1:4" ht="16.5" thickBot="1" x14ac:dyDescent="0.3">
      <c r="A54" s="117" t="s">
        <v>39</v>
      </c>
      <c r="B54" s="112">
        <f>'Punti provvisorio'!Q26</f>
        <v>24</v>
      </c>
      <c r="C54" s="112">
        <f>'Punti provvisorio'!S26</f>
        <v>24</v>
      </c>
      <c r="D54" s="112">
        <f>'Punti provvisorio'!T26</f>
        <v>0</v>
      </c>
    </row>
    <row r="55" spans="1:4" ht="16.5" thickBot="1" x14ac:dyDescent="0.3">
      <c r="A55" s="117" t="s">
        <v>40</v>
      </c>
      <c r="B55" s="112">
        <f>'Punti provvisorio'!Q27</f>
        <v>10</v>
      </c>
      <c r="C55" s="112">
        <f>'Punti provvisorio'!S27</f>
        <v>10</v>
      </c>
      <c r="D55" s="112">
        <f>'Punti provvisorio'!T27</f>
        <v>0</v>
      </c>
    </row>
    <row r="56" spans="1:4" ht="16.5" thickBot="1" x14ac:dyDescent="0.3">
      <c r="A56" s="117" t="s">
        <v>45</v>
      </c>
      <c r="B56" s="112">
        <f>'Punti provvisorio'!Q32</f>
        <v>0</v>
      </c>
      <c r="C56" s="112">
        <f>'Punti provvisorio'!S32</f>
        <v>0</v>
      </c>
      <c r="D56" s="112">
        <f>'Punti provvisorio'!T32</f>
        <v>0</v>
      </c>
    </row>
    <row r="57" spans="1:4" ht="16.5" thickBot="1" x14ac:dyDescent="0.3">
      <c r="A57" s="117" t="s">
        <v>46</v>
      </c>
      <c r="B57" s="112">
        <f>'Punti provvisorio'!Q33</f>
        <v>0</v>
      </c>
      <c r="C57" s="112">
        <f>'Punti provvisorio'!S33</f>
        <v>0</v>
      </c>
      <c r="D57" s="112">
        <f>'Punti provvisorio'!T33</f>
        <v>0</v>
      </c>
    </row>
    <row r="58" spans="1:4" ht="16.5" thickBot="1" x14ac:dyDescent="0.3">
      <c r="A58" s="117" t="s">
        <v>48</v>
      </c>
      <c r="B58" s="112">
        <f>'Punti provvisorio'!Q36</f>
        <v>0</v>
      </c>
      <c r="C58" s="112">
        <f>'Punti provvisorio'!S36</f>
        <v>0</v>
      </c>
      <c r="D58" s="112">
        <f>'Punti provvisorio'!T36</f>
        <v>0</v>
      </c>
    </row>
    <row r="59" spans="1:4" ht="16.5" thickBot="1" x14ac:dyDescent="0.3">
      <c r="A59" s="117" t="s">
        <v>50</v>
      </c>
      <c r="B59" s="112">
        <f>'Punti provvisorio'!Q38</f>
        <v>0</v>
      </c>
      <c r="C59" s="112">
        <f>'Punti provvisorio'!S38</f>
        <v>0</v>
      </c>
      <c r="D59" s="112">
        <f>'Punti provvisorio'!T38</f>
        <v>0</v>
      </c>
    </row>
    <row r="60" spans="1:4" ht="16.5" thickBot="1" x14ac:dyDescent="0.3">
      <c r="A60" s="117" t="s">
        <v>52</v>
      </c>
      <c r="B60" s="112">
        <f>'Punti provvisorio'!Q41</f>
        <v>0</v>
      </c>
      <c r="C60" s="112">
        <f>'Punti provvisorio'!S41</f>
        <v>0</v>
      </c>
      <c r="D60" s="112">
        <f>'Punti provvisorio'!T41</f>
        <v>0</v>
      </c>
    </row>
    <row r="61" spans="1:4" ht="16.5" thickBot="1" x14ac:dyDescent="0.3">
      <c r="A61" s="117" t="s">
        <v>106</v>
      </c>
      <c r="B61" s="112">
        <f>'Punti provvisorio'!Q45</f>
        <v>0</v>
      </c>
      <c r="C61" s="112">
        <f>'Punti provvisorio'!S45</f>
        <v>0</v>
      </c>
      <c r="D61" s="112">
        <f>'Punti provvisorio'!T45</f>
        <v>0</v>
      </c>
    </row>
    <row r="62" spans="1:4" ht="16.5" thickBot="1" x14ac:dyDescent="0.3">
      <c r="A62" s="117" t="s">
        <v>55</v>
      </c>
      <c r="B62" s="112">
        <f>'Punti provvisorio'!Q46</f>
        <v>0</v>
      </c>
      <c r="C62" s="112">
        <f>'Punti provvisorio'!S46</f>
        <v>0</v>
      </c>
      <c r="D62" s="112">
        <f>'Punti provvisorio'!T46</f>
        <v>0</v>
      </c>
    </row>
    <row r="63" spans="1:4" ht="16.5" thickBot="1" x14ac:dyDescent="0.3">
      <c r="A63" s="117" t="s">
        <v>62</v>
      </c>
      <c r="B63" s="112">
        <f>'Punti provvisorio'!Q54</f>
        <v>0</v>
      </c>
      <c r="C63" s="112">
        <f>'Punti provvisorio'!S54</f>
        <v>0</v>
      </c>
      <c r="D63" s="112">
        <f>'Punti provvisorio'!T54</f>
        <v>0</v>
      </c>
    </row>
  </sheetData>
  <autoFilter ref="A1:D63" xr:uid="{00000000-0009-0000-0000-000011000000}">
    <sortState xmlns:xlrd2="http://schemas.microsoft.com/office/spreadsheetml/2017/richdata2" ref="A2:D63">
      <sortCondition descending="1" ref="C1:C6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S24" sqref="S24:T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0.42578125" style="1" customWidth="1"/>
    <col min="4" max="4" width="12.42578125" style="243" customWidth="1"/>
    <col min="5" max="5" width="72.28515625" style="1" bestFit="1" customWidth="1"/>
    <col min="6" max="6" width="20.140625" style="1" bestFit="1" customWidth="1"/>
    <col min="7" max="7" width="23" style="1" customWidth="1"/>
    <col min="8" max="8" width="23.140625" style="1" customWidth="1"/>
    <col min="9" max="9" width="23" style="1" customWidth="1"/>
    <col min="10" max="14" width="23.140625" style="1" customWidth="1"/>
    <col min="15" max="15" width="15" style="1" customWidth="1"/>
    <col min="16" max="16" width="14.28515625" style="1" customWidth="1"/>
    <col min="17" max="17" width="29.8554687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3.42578125" style="1" customWidth="1"/>
    <col min="24" max="25" width="11.42578125" style="1" customWidth="1"/>
    <col min="26" max="26" width="34.85546875" style="1" customWidth="1"/>
    <col min="27" max="27" width="11.42578125" style="1" customWidth="1"/>
    <col min="28" max="28" width="53.42578125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68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5"/>
      <c r="P1" s="5"/>
      <c r="Q1" s="59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75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60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49">
        <v>141493</v>
      </c>
      <c r="B3" s="149" t="s">
        <v>114</v>
      </c>
      <c r="C3" s="172" t="s">
        <v>144</v>
      </c>
      <c r="D3" s="233">
        <v>2612</v>
      </c>
      <c r="E3" s="172" t="s">
        <v>127</v>
      </c>
      <c r="F3" s="150">
        <v>12</v>
      </c>
      <c r="G3" s="23">
        <v>12</v>
      </c>
      <c r="H3" s="169">
        <v>12</v>
      </c>
      <c r="I3" s="23">
        <v>12</v>
      </c>
      <c r="J3" s="23"/>
      <c r="K3" s="141"/>
      <c r="L3" s="191"/>
      <c r="M3" s="141"/>
      <c r="N3" s="24"/>
      <c r="O3" s="25">
        <f>IF(P3=9,SUM(F3:N3)-SMALL(F3:N3,1)-SMALL(F3:N3,2),IF(P3=8,SUM(F3:N3)-SMALL(F3:N3,1),SUM(F3:N3)))</f>
        <v>48</v>
      </c>
      <c r="P3" s="26">
        <f>COUNTA(F3:N3)</f>
        <v>4</v>
      </c>
      <c r="Q3" s="144">
        <f>SUM(F3:N3)</f>
        <v>48</v>
      </c>
      <c r="R3" s="27"/>
      <c r="S3" s="28">
        <v>10</v>
      </c>
      <c r="T3" s="29" t="s">
        <v>16</v>
      </c>
      <c r="U3" s="30">
        <f>SUMIF($D$3:$D$76,S3,$Q$3:$Q$76)</f>
        <v>0</v>
      </c>
      <c r="V3" s="31"/>
      <c r="W3" s="32">
        <f>SUMIF($D$3:$D$76,S3,$O$3:$O$76)</f>
        <v>0</v>
      </c>
      <c r="X3" s="19"/>
      <c r="Y3" s="33"/>
      <c r="Z3" s="33"/>
      <c r="AA3" s="33"/>
      <c r="AB3" s="33"/>
    </row>
    <row r="4" spans="1:28" ht="29.1" customHeight="1" thickBot="1" x14ac:dyDescent="0.4">
      <c r="A4" s="149">
        <v>137092</v>
      </c>
      <c r="B4" s="149" t="s">
        <v>114</v>
      </c>
      <c r="C4" s="172" t="s">
        <v>143</v>
      </c>
      <c r="D4" s="233">
        <v>1172</v>
      </c>
      <c r="E4" s="172" t="s">
        <v>116</v>
      </c>
      <c r="F4" s="150">
        <v>12</v>
      </c>
      <c r="G4" s="23">
        <v>12</v>
      </c>
      <c r="H4" s="169">
        <v>12</v>
      </c>
      <c r="I4" s="23">
        <v>12</v>
      </c>
      <c r="J4" s="23"/>
      <c r="K4" s="141"/>
      <c r="L4" s="191"/>
      <c r="M4" s="141"/>
      <c r="N4" s="192"/>
      <c r="O4" s="25">
        <f>IF(P4=9,SUM(F4:N4)-SMALL(F4:N4,1)-SMALL(F4:N4,2),IF(P4=8,SUM(F4:N4)-SMALL(F4:N4,1),SUM(F4:N4)))</f>
        <v>48</v>
      </c>
      <c r="P4" s="26">
        <f>COUNTA(F4:N4)</f>
        <v>4</v>
      </c>
      <c r="Q4" s="144">
        <f>SUM(F4:N4)</f>
        <v>48</v>
      </c>
      <c r="R4" s="27"/>
      <c r="S4" s="28">
        <v>1172</v>
      </c>
      <c r="T4" s="29" t="s">
        <v>116</v>
      </c>
      <c r="U4" s="30">
        <f t="shared" ref="U4:U64" si="0">SUMIF($D$3:$D$76,S4,$Q$3:$Q$76)</f>
        <v>48</v>
      </c>
      <c r="V4" s="31"/>
      <c r="W4" s="32">
        <f t="shared" ref="W4:W64" si="1">SUMIF($D$3:$D$76,S4,$O$3:$O$76)</f>
        <v>48</v>
      </c>
      <c r="X4" s="19"/>
      <c r="Y4" s="33"/>
      <c r="Z4" s="33"/>
      <c r="AA4" s="33"/>
      <c r="AB4" s="33"/>
    </row>
    <row r="5" spans="1:28" ht="29.1" customHeight="1" thickBot="1" x14ac:dyDescent="0.4">
      <c r="A5" s="149">
        <v>139678</v>
      </c>
      <c r="B5" s="149" t="s">
        <v>114</v>
      </c>
      <c r="C5" s="172" t="s">
        <v>142</v>
      </c>
      <c r="D5" s="233">
        <v>1773</v>
      </c>
      <c r="E5" s="172" t="s">
        <v>71</v>
      </c>
      <c r="F5" s="150">
        <v>12</v>
      </c>
      <c r="G5" s="23">
        <v>12</v>
      </c>
      <c r="H5" s="169">
        <v>12</v>
      </c>
      <c r="I5" s="23">
        <v>12</v>
      </c>
      <c r="J5" s="23"/>
      <c r="K5" s="141"/>
      <c r="L5" s="191"/>
      <c r="M5" s="141"/>
      <c r="N5" s="192"/>
      <c r="O5" s="25">
        <f>IF(P5=9,SUM(F5:N5)-SMALL(F5:N5,1)-SMALL(F5:N5,2),IF(P5=8,SUM(F5:N5)-SMALL(F5:N5,1),SUM(F5:N5)))</f>
        <v>48</v>
      </c>
      <c r="P5" s="26">
        <f>COUNTA(F5:N5)</f>
        <v>4</v>
      </c>
      <c r="Q5" s="144">
        <f>SUM(F5:N5)</f>
        <v>48</v>
      </c>
      <c r="R5" s="27"/>
      <c r="S5" s="28">
        <v>1174</v>
      </c>
      <c r="T5" s="29" t="s">
        <v>110</v>
      </c>
      <c r="U5" s="30">
        <f t="shared" si="0"/>
        <v>0</v>
      </c>
      <c r="V5" s="31"/>
      <c r="W5" s="32">
        <f t="shared" si="1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49">
        <v>139913</v>
      </c>
      <c r="B6" s="149" t="s">
        <v>114</v>
      </c>
      <c r="C6" s="172" t="s">
        <v>145</v>
      </c>
      <c r="D6" s="233">
        <v>2144</v>
      </c>
      <c r="E6" s="172" t="s">
        <v>121</v>
      </c>
      <c r="F6" s="150">
        <v>12</v>
      </c>
      <c r="G6" s="23">
        <v>12</v>
      </c>
      <c r="H6" s="169">
        <v>12</v>
      </c>
      <c r="I6" s="23">
        <v>12</v>
      </c>
      <c r="J6" s="23"/>
      <c r="K6" s="141"/>
      <c r="L6" s="191"/>
      <c r="M6" s="141"/>
      <c r="N6" s="192"/>
      <c r="O6" s="25">
        <f>IF(P6=9,SUM(F6:N6)-SMALL(F6:N6,1)-SMALL(F6:N6,2),IF(P6=8,SUM(F6:N6)-SMALL(F6:N6,1),SUM(F6:N6)))</f>
        <v>48</v>
      </c>
      <c r="P6" s="26">
        <f>COUNTA(F6:N6)</f>
        <v>4</v>
      </c>
      <c r="Q6" s="144">
        <f>SUM(F6:N6)</f>
        <v>48</v>
      </c>
      <c r="R6" s="27"/>
      <c r="S6" s="28">
        <v>1180</v>
      </c>
      <c r="T6" s="29" t="s">
        <v>120</v>
      </c>
      <c r="U6" s="30">
        <f t="shared" si="0"/>
        <v>0</v>
      </c>
      <c r="V6" s="31"/>
      <c r="W6" s="32">
        <f t="shared" si="1"/>
        <v>0</v>
      </c>
      <c r="X6" s="19"/>
      <c r="Y6" s="33"/>
      <c r="Z6" s="33"/>
      <c r="AA6" s="33"/>
      <c r="AB6" s="33"/>
    </row>
    <row r="7" spans="1:28" ht="29.1" customHeight="1" thickBot="1" x14ac:dyDescent="0.4">
      <c r="A7" s="149"/>
      <c r="B7" s="149" t="str">
        <f t="shared" ref="B7:B12" si="2">IF(P7&lt;2,"NO","SI")</f>
        <v>NO</v>
      </c>
      <c r="C7" s="172"/>
      <c r="D7" s="233"/>
      <c r="E7" s="172"/>
      <c r="F7" s="150"/>
      <c r="G7" s="23"/>
      <c r="H7" s="169"/>
      <c r="I7" s="23"/>
      <c r="J7" s="23"/>
      <c r="K7" s="141"/>
      <c r="L7" s="191"/>
      <c r="M7" s="141"/>
      <c r="N7" s="24"/>
      <c r="O7" s="25">
        <f t="shared" ref="O3:O12" si="3">IF(P7=9,SUM(F7:N7)-SMALL(F7:N7,1)-SMALL(F7:N7,2),IF(P7=8,SUM(F7:N7)-SMALL(F7:N7,1),SUM(F7:N7)))</f>
        <v>0</v>
      </c>
      <c r="P7" s="26">
        <f t="shared" ref="P3:P12" si="4">COUNTA(F7:N7)</f>
        <v>0</v>
      </c>
      <c r="Q7" s="144">
        <f t="shared" ref="Q3:Q10" si="5">SUM(F7:N7)</f>
        <v>0</v>
      </c>
      <c r="R7" s="27"/>
      <c r="S7" s="28">
        <v>1213</v>
      </c>
      <c r="T7" s="29" t="s">
        <v>109</v>
      </c>
      <c r="U7" s="30">
        <f t="shared" si="0"/>
        <v>0</v>
      </c>
      <c r="V7" s="31"/>
      <c r="W7" s="32">
        <f t="shared" si="1"/>
        <v>0</v>
      </c>
      <c r="X7" s="19"/>
      <c r="Y7" s="6"/>
      <c r="Z7" s="6"/>
      <c r="AA7" s="6"/>
      <c r="AB7" s="6"/>
    </row>
    <row r="8" spans="1:28" ht="29.1" customHeight="1" thickBot="1" x14ac:dyDescent="0.4">
      <c r="A8" s="149"/>
      <c r="B8" s="149" t="str">
        <f t="shared" si="2"/>
        <v>NO</v>
      </c>
      <c r="C8" s="172"/>
      <c r="D8" s="233"/>
      <c r="E8" s="172"/>
      <c r="F8" s="150"/>
      <c r="G8" s="23"/>
      <c r="H8" s="169"/>
      <c r="I8" s="23"/>
      <c r="J8" s="23"/>
      <c r="K8" s="141"/>
      <c r="L8" s="191"/>
      <c r="M8" s="141"/>
      <c r="N8" s="24"/>
      <c r="O8" s="25">
        <f t="shared" si="3"/>
        <v>0</v>
      </c>
      <c r="P8" s="26">
        <f t="shared" si="4"/>
        <v>0</v>
      </c>
      <c r="Q8" s="144">
        <f t="shared" si="5"/>
        <v>0</v>
      </c>
      <c r="R8" s="27"/>
      <c r="S8" s="28">
        <v>1298</v>
      </c>
      <c r="T8" s="29" t="s">
        <v>35</v>
      </c>
      <c r="U8" s="30">
        <f t="shared" si="0"/>
        <v>0</v>
      </c>
      <c r="V8" s="31"/>
      <c r="W8" s="32">
        <f t="shared" si="1"/>
        <v>0</v>
      </c>
      <c r="X8" s="19"/>
      <c r="Y8" s="6"/>
      <c r="Z8" s="6"/>
      <c r="AA8" s="6"/>
      <c r="AB8" s="6"/>
    </row>
    <row r="9" spans="1:28" ht="29.1" customHeight="1" thickBot="1" x14ac:dyDescent="0.4">
      <c r="A9" s="149"/>
      <c r="B9" s="149" t="str">
        <f t="shared" si="2"/>
        <v>NO</v>
      </c>
      <c r="C9" s="172"/>
      <c r="D9" s="233"/>
      <c r="E9" s="172"/>
      <c r="F9" s="150"/>
      <c r="G9" s="23"/>
      <c r="H9" s="169"/>
      <c r="I9" s="23"/>
      <c r="J9" s="23"/>
      <c r="K9" s="141"/>
      <c r="L9" s="191"/>
      <c r="M9" s="141"/>
      <c r="N9" s="24"/>
      <c r="O9" s="25">
        <f t="shared" si="3"/>
        <v>0</v>
      </c>
      <c r="P9" s="26">
        <f t="shared" si="4"/>
        <v>0</v>
      </c>
      <c r="Q9" s="144">
        <f t="shared" si="5"/>
        <v>0</v>
      </c>
      <c r="R9" s="27"/>
      <c r="S9" s="28">
        <v>1317</v>
      </c>
      <c r="T9" s="29" t="s">
        <v>28</v>
      </c>
      <c r="U9" s="30">
        <f t="shared" si="0"/>
        <v>0</v>
      </c>
      <c r="V9" s="31"/>
      <c r="W9" s="32">
        <f t="shared" si="1"/>
        <v>0</v>
      </c>
      <c r="X9" s="19"/>
      <c r="Y9" s="6"/>
      <c r="Z9" s="6"/>
      <c r="AA9" s="6"/>
      <c r="AB9" s="6"/>
    </row>
    <row r="10" spans="1:28" ht="29.1" customHeight="1" thickBot="1" x14ac:dyDescent="0.4">
      <c r="A10" s="149"/>
      <c r="B10" s="149" t="str">
        <f t="shared" si="2"/>
        <v>NO</v>
      </c>
      <c r="C10" s="172"/>
      <c r="D10" s="230"/>
      <c r="E10" s="172"/>
      <c r="F10" s="150"/>
      <c r="G10" s="23"/>
      <c r="H10" s="23"/>
      <c r="I10" s="23"/>
      <c r="J10" s="23"/>
      <c r="K10" s="141"/>
      <c r="L10" s="141"/>
      <c r="M10" s="141"/>
      <c r="N10" s="24"/>
      <c r="O10" s="25">
        <f t="shared" si="3"/>
        <v>0</v>
      </c>
      <c r="P10" s="26">
        <f t="shared" si="4"/>
        <v>0</v>
      </c>
      <c r="Q10" s="144">
        <f t="shared" si="5"/>
        <v>0</v>
      </c>
      <c r="R10" s="27"/>
      <c r="S10" s="28">
        <v>2658</v>
      </c>
      <c r="T10" s="29" t="s">
        <v>138</v>
      </c>
      <c r="U10" s="30">
        <f t="shared" si="0"/>
        <v>0</v>
      </c>
      <c r="V10" s="31"/>
      <c r="W10" s="32">
        <f t="shared" si="1"/>
        <v>0</v>
      </c>
      <c r="X10" s="19"/>
      <c r="Y10" s="6"/>
      <c r="Z10" s="6"/>
      <c r="AA10" s="6"/>
      <c r="AB10" s="6"/>
    </row>
    <row r="11" spans="1:28" ht="29.1" customHeight="1" thickBot="1" x14ac:dyDescent="0.4">
      <c r="A11" s="149"/>
      <c r="B11" s="149" t="str">
        <f t="shared" si="2"/>
        <v>NO</v>
      </c>
      <c r="C11" s="172"/>
      <c r="D11" s="233"/>
      <c r="E11" s="172"/>
      <c r="F11" s="23"/>
      <c r="G11" s="23"/>
      <c r="H11" s="169"/>
      <c r="I11" s="23"/>
      <c r="J11" s="23"/>
      <c r="K11" s="141"/>
      <c r="L11" s="191"/>
      <c r="M11" s="141"/>
      <c r="N11" s="24"/>
      <c r="O11" s="25">
        <f t="shared" si="3"/>
        <v>0</v>
      </c>
      <c r="P11" s="26">
        <f t="shared" si="4"/>
        <v>0</v>
      </c>
      <c r="Q11" s="144">
        <v>0</v>
      </c>
      <c r="R11" s="27"/>
      <c r="S11" s="28">
        <v>1773</v>
      </c>
      <c r="T11" s="29" t="s">
        <v>71</v>
      </c>
      <c r="U11" s="30">
        <f t="shared" si="0"/>
        <v>48</v>
      </c>
      <c r="V11" s="31"/>
      <c r="W11" s="32">
        <f t="shared" si="1"/>
        <v>48</v>
      </c>
      <c r="X11" s="19"/>
      <c r="Y11" s="6"/>
      <c r="Z11" s="6"/>
      <c r="AA11" s="6"/>
      <c r="AB11" s="6"/>
    </row>
    <row r="12" spans="1:28" ht="29.1" customHeight="1" thickBot="1" x14ac:dyDescent="0.4">
      <c r="A12" s="149"/>
      <c r="B12" s="149" t="str">
        <f t="shared" si="2"/>
        <v>NO</v>
      </c>
      <c r="C12" s="172"/>
      <c r="D12" s="172"/>
      <c r="E12" s="172"/>
      <c r="F12" s="23"/>
      <c r="G12" s="23"/>
      <c r="H12" s="23"/>
      <c r="I12" s="23"/>
      <c r="J12" s="23"/>
      <c r="K12" s="141"/>
      <c r="L12" s="141"/>
      <c r="M12" s="141"/>
      <c r="N12" s="24"/>
      <c r="O12" s="25">
        <f t="shared" si="3"/>
        <v>0</v>
      </c>
      <c r="P12" s="26">
        <f t="shared" si="4"/>
        <v>0</v>
      </c>
      <c r="Q12" s="144">
        <v>0</v>
      </c>
      <c r="R12" s="27"/>
      <c r="S12" s="28">
        <v>1886</v>
      </c>
      <c r="T12" s="29" t="s">
        <v>129</v>
      </c>
      <c r="U12" s="30">
        <f t="shared" si="0"/>
        <v>0</v>
      </c>
      <c r="V12" s="31"/>
      <c r="W12" s="32">
        <f t="shared" si="1"/>
        <v>0</v>
      </c>
      <c r="X12" s="19"/>
      <c r="Y12" s="6"/>
      <c r="Z12" s="6"/>
      <c r="AA12" s="6"/>
      <c r="AB12" s="6"/>
    </row>
    <row r="13" spans="1:28" ht="29.1" customHeight="1" thickBot="1" x14ac:dyDescent="0.4">
      <c r="A13" s="149"/>
      <c r="B13" s="149" t="str">
        <f t="shared" ref="B13" si="6">IF(P13&lt;2,"NO","SI")</f>
        <v>NO</v>
      </c>
      <c r="C13" s="158"/>
      <c r="D13" s="247"/>
      <c r="E13" s="158"/>
      <c r="F13" s="23"/>
      <c r="G13" s="23"/>
      <c r="H13" s="23"/>
      <c r="I13" s="23"/>
      <c r="J13" s="23"/>
      <c r="K13" s="141"/>
      <c r="L13" s="141"/>
      <c r="M13" s="141"/>
      <c r="N13" s="24"/>
      <c r="O13" s="25">
        <f t="shared" ref="O13" si="7">IF(P13=9,SUM(F13:N13)-SMALL(F13:N13,1)-SMALL(F13:N13,2),IF(P13=8,SUM(F13:N13)-SMALL(F13:N13,1),SUM(F13:N13)))</f>
        <v>0</v>
      </c>
      <c r="P13" s="26">
        <f t="shared" ref="P13" si="8">COUNTA(F13:N13)</f>
        <v>0</v>
      </c>
      <c r="Q13" s="144">
        <f t="shared" ref="Q13" si="9">SUM(F13:N13)</f>
        <v>0</v>
      </c>
      <c r="R13" s="27"/>
      <c r="S13" s="28">
        <v>2027</v>
      </c>
      <c r="T13" s="29" t="s">
        <v>20</v>
      </c>
      <c r="U13" s="30">
        <f t="shared" si="0"/>
        <v>0</v>
      </c>
      <c r="V13" s="31"/>
      <c r="W13" s="32">
        <f t="shared" si="1"/>
        <v>0</v>
      </c>
      <c r="X13" s="19"/>
      <c r="Y13" s="6"/>
      <c r="Z13" s="6"/>
      <c r="AA13" s="6"/>
      <c r="AB13" s="6"/>
    </row>
    <row r="14" spans="1:28" ht="29.1" customHeight="1" thickBot="1" x14ac:dyDescent="0.4">
      <c r="A14" s="149"/>
      <c r="B14" s="149" t="str">
        <f t="shared" ref="B14" si="10">IF(P14&lt;2,"NO","SI")</f>
        <v>NO</v>
      </c>
      <c r="C14" s="158"/>
      <c r="D14" s="247"/>
      <c r="E14" s="158"/>
      <c r="F14" s="23"/>
      <c r="G14" s="23"/>
      <c r="H14" s="23"/>
      <c r="I14" s="23"/>
      <c r="J14" s="23"/>
      <c r="K14" s="141"/>
      <c r="L14" s="141"/>
      <c r="M14" s="141"/>
      <c r="N14" s="24"/>
      <c r="O14" s="25">
        <f t="shared" ref="O14" si="11">IF(P14=9,SUM(F14:N14)-SMALL(F14:N14,1)-SMALL(F14:N14,2),IF(P14=8,SUM(F14:N14)-SMALL(F14:N14,1),SUM(F14:N14)))</f>
        <v>0</v>
      </c>
      <c r="P14" s="26">
        <f t="shared" ref="P14" si="12">COUNTA(F14:N14)</f>
        <v>0</v>
      </c>
      <c r="Q14" s="144">
        <f t="shared" ref="Q14" si="13">SUM(F14:N14)</f>
        <v>0</v>
      </c>
      <c r="R14" s="27"/>
      <c r="S14" s="28">
        <v>2057</v>
      </c>
      <c r="T14" s="29" t="s">
        <v>113</v>
      </c>
      <c r="U14" s="30">
        <f t="shared" si="0"/>
        <v>0</v>
      </c>
      <c r="V14" s="31"/>
      <c r="W14" s="32">
        <f t="shared" si="1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149"/>
      <c r="B15" s="149" t="str">
        <f t="shared" ref="B15:B50" si="14">IF(P15&lt;2,"NO","SI")</f>
        <v>NO</v>
      </c>
      <c r="C15" s="158"/>
      <c r="D15" s="247"/>
      <c r="E15" s="158"/>
      <c r="F15" s="23"/>
      <c r="G15" s="23"/>
      <c r="H15" s="23"/>
      <c r="I15" s="23"/>
      <c r="J15" s="23"/>
      <c r="K15" s="141"/>
      <c r="L15" s="141"/>
      <c r="M15" s="141"/>
      <c r="N15" s="24"/>
      <c r="O15" s="25">
        <f t="shared" ref="O15:O50" si="15">IF(P15=9,SUM(F15:N15)-SMALL(F15:N15,1)-SMALL(F15:N15,2),IF(P15=8,SUM(F15:N15)-SMALL(F15:N15,1),SUM(F15:N15)))</f>
        <v>0</v>
      </c>
      <c r="P15" s="26">
        <f t="shared" ref="P15:P50" si="16">COUNTA(F15:N15)</f>
        <v>0</v>
      </c>
      <c r="Q15" s="144">
        <f t="shared" ref="Q15:Q50" si="17">SUM(F15:N15)</f>
        <v>0</v>
      </c>
      <c r="R15" s="27"/>
      <c r="S15" s="28">
        <v>2072</v>
      </c>
      <c r="T15" s="29" t="s">
        <v>119</v>
      </c>
      <c r="U15" s="30">
        <f t="shared" si="0"/>
        <v>0</v>
      </c>
      <c r="V15" s="31"/>
      <c r="W15" s="32">
        <f t="shared" si="1"/>
        <v>0</v>
      </c>
      <c r="X15" s="19"/>
      <c r="Y15" s="6"/>
      <c r="Z15" s="6"/>
      <c r="AA15" s="6"/>
      <c r="AB15" s="6"/>
    </row>
    <row r="16" spans="1:28" ht="29.1" customHeight="1" thickBot="1" x14ac:dyDescent="0.4">
      <c r="A16" s="149"/>
      <c r="B16" s="149" t="str">
        <f t="shared" si="14"/>
        <v>NO</v>
      </c>
      <c r="C16" s="158"/>
      <c r="D16" s="247"/>
      <c r="E16" s="158"/>
      <c r="F16" s="23"/>
      <c r="G16" s="23"/>
      <c r="H16" s="23"/>
      <c r="I16" s="23"/>
      <c r="J16" s="23"/>
      <c r="K16" s="141"/>
      <c r="L16" s="141"/>
      <c r="M16" s="141"/>
      <c r="N16" s="24"/>
      <c r="O16" s="25">
        <f t="shared" si="15"/>
        <v>0</v>
      </c>
      <c r="P16" s="26">
        <f t="shared" si="16"/>
        <v>0</v>
      </c>
      <c r="Q16" s="144">
        <f t="shared" si="17"/>
        <v>0</v>
      </c>
      <c r="R16" s="27"/>
      <c r="S16" s="28">
        <v>2142</v>
      </c>
      <c r="T16" s="29" t="s">
        <v>124</v>
      </c>
      <c r="U16" s="30">
        <f t="shared" si="0"/>
        <v>0</v>
      </c>
      <c r="V16" s="31"/>
      <c r="W16" s="32">
        <f t="shared" si="1"/>
        <v>0</v>
      </c>
      <c r="X16" s="19"/>
      <c r="Y16" s="6"/>
      <c r="Z16" s="6"/>
      <c r="AA16" s="6"/>
      <c r="AB16" s="6"/>
    </row>
    <row r="17" spans="1:28" ht="29.1" customHeight="1" thickBot="1" x14ac:dyDescent="0.4">
      <c r="A17" s="149"/>
      <c r="B17" s="149" t="str">
        <f t="shared" si="14"/>
        <v>NO</v>
      </c>
      <c r="C17" s="158"/>
      <c r="D17" s="247"/>
      <c r="E17" s="158"/>
      <c r="F17" s="23"/>
      <c r="G17" s="23"/>
      <c r="H17" s="23"/>
      <c r="I17" s="23"/>
      <c r="J17" s="23"/>
      <c r="K17" s="141"/>
      <c r="L17" s="141"/>
      <c r="M17" s="141"/>
      <c r="N17" s="24"/>
      <c r="O17" s="25">
        <f t="shared" si="15"/>
        <v>0</v>
      </c>
      <c r="P17" s="26">
        <f t="shared" si="16"/>
        <v>0</v>
      </c>
      <c r="Q17" s="144">
        <f t="shared" si="17"/>
        <v>0</v>
      </c>
      <c r="R17" s="27"/>
      <c r="S17" s="28">
        <v>2144</v>
      </c>
      <c r="T17" s="29" t="s">
        <v>121</v>
      </c>
      <c r="U17" s="30">
        <f t="shared" si="0"/>
        <v>48</v>
      </c>
      <c r="V17" s="31"/>
      <c r="W17" s="32">
        <f t="shared" si="1"/>
        <v>48</v>
      </c>
      <c r="X17" s="19"/>
      <c r="Y17" s="6"/>
      <c r="Z17" s="6"/>
      <c r="AA17" s="6"/>
      <c r="AB17" s="6"/>
    </row>
    <row r="18" spans="1:28" ht="29.1" customHeight="1" thickBot="1" x14ac:dyDescent="0.4">
      <c r="A18" s="149"/>
      <c r="B18" s="149" t="str">
        <f t="shared" si="14"/>
        <v>NO</v>
      </c>
      <c r="C18" s="158"/>
      <c r="D18" s="247"/>
      <c r="E18" s="158"/>
      <c r="F18" s="23"/>
      <c r="G18" s="23"/>
      <c r="H18" s="23"/>
      <c r="I18" s="23"/>
      <c r="J18" s="23"/>
      <c r="K18" s="141"/>
      <c r="L18" s="141"/>
      <c r="M18" s="141"/>
      <c r="N18" s="24"/>
      <c r="O18" s="25">
        <f t="shared" si="15"/>
        <v>0</v>
      </c>
      <c r="P18" s="26">
        <f t="shared" si="16"/>
        <v>0</v>
      </c>
      <c r="Q18" s="144">
        <f t="shared" si="17"/>
        <v>0</v>
      </c>
      <c r="R18" s="27"/>
      <c r="S18" s="28">
        <v>2186</v>
      </c>
      <c r="T18" s="29" t="s">
        <v>111</v>
      </c>
      <c r="U18" s="30">
        <f t="shared" si="0"/>
        <v>0</v>
      </c>
      <c r="V18" s="31"/>
      <c r="W18" s="32">
        <f t="shared" si="1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49"/>
      <c r="B19" s="149" t="str">
        <f t="shared" si="14"/>
        <v>NO</v>
      </c>
      <c r="C19" s="158"/>
      <c r="D19" s="247"/>
      <c r="E19" s="158"/>
      <c r="F19" s="23"/>
      <c r="G19" s="23"/>
      <c r="H19" s="23"/>
      <c r="I19" s="23"/>
      <c r="J19" s="23"/>
      <c r="K19" s="141"/>
      <c r="L19" s="141"/>
      <c r="M19" s="141"/>
      <c r="N19" s="24"/>
      <c r="O19" s="25">
        <f t="shared" si="15"/>
        <v>0</v>
      </c>
      <c r="P19" s="26">
        <f t="shared" si="16"/>
        <v>0</v>
      </c>
      <c r="Q19" s="144">
        <f t="shared" si="17"/>
        <v>0</v>
      </c>
      <c r="R19" s="27"/>
      <c r="S19" s="28"/>
      <c r="T19" s="29"/>
      <c r="U19" s="30">
        <f t="shared" si="0"/>
        <v>0</v>
      </c>
      <c r="V19" s="31"/>
      <c r="W19" s="32">
        <f t="shared" si="1"/>
        <v>0</v>
      </c>
      <c r="X19" s="19"/>
      <c r="Y19" s="6"/>
      <c r="Z19" s="6"/>
      <c r="AA19" s="6"/>
      <c r="AB19" s="6"/>
    </row>
    <row r="20" spans="1:28" ht="29.1" customHeight="1" thickBot="1" x14ac:dyDescent="0.4">
      <c r="A20" s="149"/>
      <c r="B20" s="149" t="str">
        <f t="shared" si="14"/>
        <v>NO</v>
      </c>
      <c r="C20" s="158"/>
      <c r="D20" s="247"/>
      <c r="E20" s="158"/>
      <c r="F20" s="23"/>
      <c r="G20" s="23"/>
      <c r="H20" s="23"/>
      <c r="I20" s="23"/>
      <c r="J20" s="23"/>
      <c r="K20" s="141"/>
      <c r="L20" s="141"/>
      <c r="M20" s="141"/>
      <c r="N20" s="24"/>
      <c r="O20" s="25">
        <f t="shared" si="15"/>
        <v>0</v>
      </c>
      <c r="P20" s="26">
        <f t="shared" si="16"/>
        <v>0</v>
      </c>
      <c r="Q20" s="144">
        <f t="shared" si="17"/>
        <v>0</v>
      </c>
      <c r="R20" s="27"/>
      <c r="S20" s="28">
        <v>2310</v>
      </c>
      <c r="T20" s="29" t="s">
        <v>112</v>
      </c>
      <c r="U20" s="30">
        <f t="shared" si="0"/>
        <v>0</v>
      </c>
      <c r="V20" s="31"/>
      <c r="W20" s="32">
        <f t="shared" si="1"/>
        <v>0</v>
      </c>
      <c r="X20" s="19"/>
      <c r="Y20" s="6"/>
      <c r="Z20" s="6"/>
      <c r="AA20" s="6"/>
      <c r="AB20" s="6"/>
    </row>
    <row r="21" spans="1:28" ht="29.1" customHeight="1" thickBot="1" x14ac:dyDescent="0.4">
      <c r="A21" s="149"/>
      <c r="B21" s="149" t="str">
        <f t="shared" si="14"/>
        <v>NO</v>
      </c>
      <c r="C21" s="158"/>
      <c r="D21" s="247"/>
      <c r="E21" s="158"/>
      <c r="F21" s="23"/>
      <c r="G21" s="23"/>
      <c r="H21" s="23"/>
      <c r="I21" s="23"/>
      <c r="J21" s="23"/>
      <c r="K21" s="141"/>
      <c r="L21" s="141"/>
      <c r="M21" s="141"/>
      <c r="N21" s="24"/>
      <c r="O21" s="25">
        <f t="shared" si="15"/>
        <v>0</v>
      </c>
      <c r="P21" s="26">
        <f t="shared" si="16"/>
        <v>0</v>
      </c>
      <c r="Q21" s="144">
        <f t="shared" si="17"/>
        <v>0</v>
      </c>
      <c r="R21" s="27"/>
      <c r="S21" s="28">
        <v>2521</v>
      </c>
      <c r="T21" s="29" t="s">
        <v>118</v>
      </c>
      <c r="U21" s="30">
        <f t="shared" si="0"/>
        <v>0</v>
      </c>
      <c r="V21" s="31"/>
      <c r="W21" s="32">
        <f t="shared" si="1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49"/>
      <c r="B22" s="149" t="str">
        <f t="shared" si="14"/>
        <v>NO</v>
      </c>
      <c r="C22" s="158"/>
      <c r="D22" s="247"/>
      <c r="E22" s="158"/>
      <c r="F22" s="23"/>
      <c r="G22" s="23"/>
      <c r="H22" s="23"/>
      <c r="I22" s="23"/>
      <c r="J22" s="23"/>
      <c r="K22" s="141"/>
      <c r="L22" s="141"/>
      <c r="M22" s="141"/>
      <c r="N22" s="24"/>
      <c r="O22" s="25">
        <f t="shared" si="15"/>
        <v>0</v>
      </c>
      <c r="P22" s="26">
        <f t="shared" si="16"/>
        <v>0</v>
      </c>
      <c r="Q22" s="144">
        <f t="shared" si="17"/>
        <v>0</v>
      </c>
      <c r="R22" s="27"/>
      <c r="S22" s="28">
        <v>2612</v>
      </c>
      <c r="T22" s="29" t="s">
        <v>127</v>
      </c>
      <c r="U22" s="30">
        <f t="shared" si="0"/>
        <v>48</v>
      </c>
      <c r="V22" s="31"/>
      <c r="W22" s="32">
        <f t="shared" si="1"/>
        <v>48</v>
      </c>
      <c r="X22" s="19"/>
      <c r="Y22" s="6"/>
      <c r="Z22" s="6"/>
      <c r="AA22" s="6"/>
      <c r="AB22" s="6"/>
    </row>
    <row r="23" spans="1:28" ht="29.1" customHeight="1" thickBot="1" x14ac:dyDescent="0.4">
      <c r="A23" s="149"/>
      <c r="B23" s="149" t="str">
        <f t="shared" si="14"/>
        <v>NO</v>
      </c>
      <c r="C23" s="21"/>
      <c r="D23" s="236"/>
      <c r="E23" s="21"/>
      <c r="F23" s="23"/>
      <c r="G23" s="23"/>
      <c r="H23" s="23"/>
      <c r="I23" s="23"/>
      <c r="J23" s="23"/>
      <c r="K23" s="141"/>
      <c r="L23" s="141"/>
      <c r="M23" s="141"/>
      <c r="N23" s="24"/>
      <c r="O23" s="25">
        <f t="shared" si="15"/>
        <v>0</v>
      </c>
      <c r="P23" s="26">
        <f t="shared" si="16"/>
        <v>0</v>
      </c>
      <c r="Q23" s="144">
        <f t="shared" si="17"/>
        <v>0</v>
      </c>
      <c r="R23" s="27"/>
      <c r="S23" s="28">
        <v>2465</v>
      </c>
      <c r="T23" s="29" t="s">
        <v>493</v>
      </c>
      <c r="U23" s="30">
        <f t="shared" si="0"/>
        <v>0</v>
      </c>
      <c r="V23" s="31"/>
      <c r="W23" s="32">
        <f t="shared" si="1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49"/>
      <c r="B24" s="149" t="str">
        <f t="shared" si="14"/>
        <v>NO</v>
      </c>
      <c r="C24" s="21"/>
      <c r="D24" s="236"/>
      <c r="E24" s="21"/>
      <c r="F24" s="23"/>
      <c r="G24" s="23"/>
      <c r="H24" s="23"/>
      <c r="I24" s="23"/>
      <c r="J24" s="23"/>
      <c r="K24" s="141"/>
      <c r="L24" s="141"/>
      <c r="M24" s="141"/>
      <c r="N24" s="24"/>
      <c r="O24" s="25">
        <f t="shared" si="15"/>
        <v>0</v>
      </c>
      <c r="P24" s="26">
        <f t="shared" si="16"/>
        <v>0</v>
      </c>
      <c r="Q24" s="144">
        <f t="shared" si="17"/>
        <v>0</v>
      </c>
      <c r="R24" s="27"/>
      <c r="S24" s="28">
        <v>2455</v>
      </c>
      <c r="T24" s="29" t="s">
        <v>516</v>
      </c>
      <c r="U24" s="30">
        <f t="shared" si="0"/>
        <v>0</v>
      </c>
      <c r="V24" s="31"/>
      <c r="W24" s="32">
        <f t="shared" si="1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49"/>
      <c r="B25" s="149" t="str">
        <f t="shared" si="14"/>
        <v>NO</v>
      </c>
      <c r="C25" s="21"/>
      <c r="D25" s="236"/>
      <c r="E25" s="21"/>
      <c r="F25" s="23"/>
      <c r="G25" s="23"/>
      <c r="H25" s="23"/>
      <c r="I25" s="23"/>
      <c r="J25" s="135"/>
      <c r="K25" s="143"/>
      <c r="L25" s="143"/>
      <c r="M25" s="143"/>
      <c r="N25" s="136"/>
      <c r="O25" s="25">
        <f t="shared" si="15"/>
        <v>0</v>
      </c>
      <c r="P25" s="26">
        <f t="shared" si="16"/>
        <v>0</v>
      </c>
      <c r="Q25" s="144">
        <f t="shared" si="17"/>
        <v>0</v>
      </c>
      <c r="R25" s="27"/>
      <c r="S25" s="28">
        <v>1886</v>
      </c>
      <c r="T25" s="29" t="s">
        <v>129</v>
      </c>
      <c r="U25" s="30">
        <f t="shared" si="0"/>
        <v>0</v>
      </c>
      <c r="V25" s="31"/>
      <c r="W25" s="32">
        <f t="shared" si="1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49"/>
      <c r="B26" s="149" t="str">
        <f t="shared" si="14"/>
        <v>NO</v>
      </c>
      <c r="C26" s="21"/>
      <c r="D26" s="236"/>
      <c r="E26" s="34"/>
      <c r="F26" s="23"/>
      <c r="G26" s="23"/>
      <c r="H26" s="23"/>
      <c r="I26" s="23"/>
      <c r="J26" s="23"/>
      <c r="K26" s="141"/>
      <c r="L26" s="141"/>
      <c r="M26" s="141"/>
      <c r="N26" s="24"/>
      <c r="O26" s="25">
        <f t="shared" si="15"/>
        <v>0</v>
      </c>
      <c r="P26" s="26">
        <f t="shared" si="16"/>
        <v>0</v>
      </c>
      <c r="Q26" s="144">
        <f t="shared" si="17"/>
        <v>0</v>
      </c>
      <c r="R26" s="27"/>
      <c r="S26" s="28">
        <v>2526</v>
      </c>
      <c r="T26" s="29" t="s">
        <v>517</v>
      </c>
      <c r="U26" s="30">
        <f t="shared" si="0"/>
        <v>0</v>
      </c>
      <c r="V26" s="31"/>
      <c r="W26" s="32">
        <f t="shared" si="1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49"/>
      <c r="B27" s="149" t="str">
        <f t="shared" si="14"/>
        <v>NO</v>
      </c>
      <c r="C27" s="21"/>
      <c r="D27" s="236"/>
      <c r="E27" s="34"/>
      <c r="F27" s="23"/>
      <c r="G27" s="23"/>
      <c r="H27" s="23"/>
      <c r="I27" s="23"/>
      <c r="J27" s="23"/>
      <c r="K27" s="141"/>
      <c r="L27" s="141"/>
      <c r="M27" s="141"/>
      <c r="N27" s="24"/>
      <c r="O27" s="25">
        <f t="shared" si="15"/>
        <v>0</v>
      </c>
      <c r="P27" s="26">
        <f t="shared" si="16"/>
        <v>0</v>
      </c>
      <c r="Q27" s="144">
        <f t="shared" si="17"/>
        <v>0</v>
      </c>
      <c r="R27" s="27"/>
      <c r="S27" s="28"/>
      <c r="T27" s="29"/>
      <c r="U27" s="30">
        <f t="shared" si="0"/>
        <v>0</v>
      </c>
      <c r="V27" s="31"/>
      <c r="W27" s="32">
        <f t="shared" si="1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49"/>
      <c r="B28" s="149" t="str">
        <f t="shared" si="14"/>
        <v>NO</v>
      </c>
      <c r="C28" s="21"/>
      <c r="D28" s="236"/>
      <c r="E28" s="34"/>
      <c r="F28" s="23"/>
      <c r="G28" s="23"/>
      <c r="H28" s="23"/>
      <c r="I28" s="23"/>
      <c r="J28" s="23"/>
      <c r="K28" s="141"/>
      <c r="L28" s="141"/>
      <c r="M28" s="141"/>
      <c r="N28" s="24"/>
      <c r="O28" s="25">
        <f t="shared" si="15"/>
        <v>0</v>
      </c>
      <c r="P28" s="26">
        <f t="shared" si="16"/>
        <v>0</v>
      </c>
      <c r="Q28" s="144">
        <f t="shared" si="17"/>
        <v>0</v>
      </c>
      <c r="R28" s="27"/>
      <c r="S28" s="28"/>
      <c r="T28" s="29"/>
      <c r="U28" s="30">
        <f t="shared" si="0"/>
        <v>0</v>
      </c>
      <c r="V28" s="31"/>
      <c r="W28" s="32">
        <f t="shared" si="1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49"/>
      <c r="B29" s="149" t="str">
        <f t="shared" si="14"/>
        <v>NO</v>
      </c>
      <c r="C29" s="21"/>
      <c r="D29" s="236"/>
      <c r="E29" s="34"/>
      <c r="F29" s="23"/>
      <c r="G29" s="23"/>
      <c r="H29" s="23"/>
      <c r="I29" s="23"/>
      <c r="J29" s="23"/>
      <c r="K29" s="141"/>
      <c r="L29" s="141"/>
      <c r="M29" s="141"/>
      <c r="N29" s="24"/>
      <c r="O29" s="25">
        <f t="shared" si="15"/>
        <v>0</v>
      </c>
      <c r="P29" s="26">
        <f t="shared" si="16"/>
        <v>0</v>
      </c>
      <c r="Q29" s="144">
        <f t="shared" si="17"/>
        <v>0</v>
      </c>
      <c r="R29" s="27"/>
      <c r="S29" s="28"/>
      <c r="T29" s="29"/>
      <c r="U29" s="30">
        <f t="shared" si="0"/>
        <v>0</v>
      </c>
      <c r="V29" s="31"/>
      <c r="W29" s="32">
        <f t="shared" si="1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49"/>
      <c r="B30" s="149" t="str">
        <f t="shared" si="14"/>
        <v>NO</v>
      </c>
      <c r="C30" s="21"/>
      <c r="D30" s="236"/>
      <c r="E30" s="34"/>
      <c r="F30" s="23"/>
      <c r="G30" s="23"/>
      <c r="H30" s="23"/>
      <c r="I30" s="23"/>
      <c r="J30" s="23"/>
      <c r="K30" s="141"/>
      <c r="L30" s="141"/>
      <c r="M30" s="141"/>
      <c r="N30" s="24"/>
      <c r="O30" s="25">
        <f t="shared" si="15"/>
        <v>0</v>
      </c>
      <c r="P30" s="26">
        <f t="shared" si="16"/>
        <v>0</v>
      </c>
      <c r="Q30" s="144">
        <f t="shared" si="17"/>
        <v>0</v>
      </c>
      <c r="R30" s="27"/>
      <c r="S30" s="28"/>
      <c r="T30" s="29"/>
      <c r="U30" s="30">
        <f t="shared" si="0"/>
        <v>0</v>
      </c>
      <c r="V30" s="31"/>
      <c r="W30" s="32">
        <f t="shared" si="1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49"/>
      <c r="B31" s="149" t="str">
        <f t="shared" si="14"/>
        <v>NO</v>
      </c>
      <c r="C31" s="21"/>
      <c r="D31" s="236"/>
      <c r="E31" s="21"/>
      <c r="F31" s="23"/>
      <c r="G31" s="23"/>
      <c r="H31" s="23"/>
      <c r="I31" s="23"/>
      <c r="J31" s="23"/>
      <c r="K31" s="141"/>
      <c r="L31" s="141"/>
      <c r="M31" s="141"/>
      <c r="N31" s="24"/>
      <c r="O31" s="25">
        <f t="shared" si="15"/>
        <v>0</v>
      </c>
      <c r="P31" s="26">
        <f t="shared" si="16"/>
        <v>0</v>
      </c>
      <c r="Q31" s="144">
        <f t="shared" si="17"/>
        <v>0</v>
      </c>
      <c r="R31" s="27"/>
      <c r="S31" s="28"/>
      <c r="T31" s="29"/>
      <c r="U31" s="30">
        <f t="shared" si="0"/>
        <v>0</v>
      </c>
      <c r="V31" s="31"/>
      <c r="W31" s="32">
        <f t="shared" si="1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49"/>
      <c r="B32" s="149" t="str">
        <f t="shared" si="14"/>
        <v>NO</v>
      </c>
      <c r="C32" s="21"/>
      <c r="D32" s="236"/>
      <c r="E32" s="21"/>
      <c r="F32" s="23"/>
      <c r="G32" s="23"/>
      <c r="H32" s="23"/>
      <c r="I32" s="23"/>
      <c r="J32" s="23"/>
      <c r="K32" s="141"/>
      <c r="L32" s="141"/>
      <c r="M32" s="141"/>
      <c r="N32" s="24"/>
      <c r="O32" s="25">
        <f t="shared" si="15"/>
        <v>0</v>
      </c>
      <c r="P32" s="26">
        <f t="shared" si="16"/>
        <v>0</v>
      </c>
      <c r="Q32" s="144">
        <f t="shared" si="17"/>
        <v>0</v>
      </c>
      <c r="R32" s="27"/>
      <c r="S32" s="28"/>
      <c r="T32" s="29"/>
      <c r="U32" s="30">
        <f t="shared" si="0"/>
        <v>0</v>
      </c>
      <c r="V32" s="31"/>
      <c r="W32" s="32">
        <f t="shared" si="1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49"/>
      <c r="B33" s="149" t="str">
        <f t="shared" si="14"/>
        <v>NO</v>
      </c>
      <c r="C33" s="21"/>
      <c r="D33" s="236"/>
      <c r="E33" s="21"/>
      <c r="F33" s="23"/>
      <c r="G33" s="23"/>
      <c r="H33" s="23"/>
      <c r="I33" s="23"/>
      <c r="J33" s="23"/>
      <c r="K33" s="141"/>
      <c r="L33" s="141"/>
      <c r="M33" s="141"/>
      <c r="N33" s="24"/>
      <c r="O33" s="25">
        <f t="shared" si="15"/>
        <v>0</v>
      </c>
      <c r="P33" s="26">
        <f t="shared" si="16"/>
        <v>0</v>
      </c>
      <c r="Q33" s="144">
        <f t="shared" si="17"/>
        <v>0</v>
      </c>
      <c r="R33" s="27"/>
      <c r="S33" s="28"/>
      <c r="T33" s="29"/>
      <c r="U33" s="30">
        <f t="shared" si="0"/>
        <v>0</v>
      </c>
      <c r="V33" s="31"/>
      <c r="W33" s="32">
        <f t="shared" si="1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49"/>
      <c r="B34" s="149" t="str">
        <f t="shared" si="14"/>
        <v>NO</v>
      </c>
      <c r="C34" s="21"/>
      <c r="D34" s="236"/>
      <c r="E34" s="21"/>
      <c r="F34" s="23"/>
      <c r="G34" s="23"/>
      <c r="H34" s="23"/>
      <c r="I34" s="23"/>
      <c r="J34" s="23"/>
      <c r="K34" s="141"/>
      <c r="L34" s="141"/>
      <c r="M34" s="141"/>
      <c r="N34" s="24"/>
      <c r="O34" s="25">
        <f t="shared" si="15"/>
        <v>0</v>
      </c>
      <c r="P34" s="26">
        <f t="shared" si="16"/>
        <v>0</v>
      </c>
      <c r="Q34" s="144">
        <f t="shared" si="17"/>
        <v>0</v>
      </c>
      <c r="R34" s="27"/>
      <c r="S34" s="28"/>
      <c r="T34" s="29"/>
      <c r="U34" s="30">
        <f t="shared" si="0"/>
        <v>0</v>
      </c>
      <c r="V34" s="31"/>
      <c r="W34" s="32">
        <f t="shared" si="1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49"/>
      <c r="B35" s="149" t="str">
        <f t="shared" si="14"/>
        <v>NO</v>
      </c>
      <c r="C35" s="21"/>
      <c r="D35" s="236"/>
      <c r="E35" s="21"/>
      <c r="F35" s="23"/>
      <c r="G35" s="23"/>
      <c r="H35" s="23"/>
      <c r="I35" s="23"/>
      <c r="J35" s="23"/>
      <c r="K35" s="141"/>
      <c r="L35" s="141"/>
      <c r="M35" s="141"/>
      <c r="N35" s="24"/>
      <c r="O35" s="25">
        <f t="shared" si="15"/>
        <v>0</v>
      </c>
      <c r="P35" s="26">
        <f t="shared" si="16"/>
        <v>0</v>
      </c>
      <c r="Q35" s="144">
        <f t="shared" si="17"/>
        <v>0</v>
      </c>
      <c r="R35" s="27"/>
      <c r="S35" s="28"/>
      <c r="T35" s="29"/>
      <c r="U35" s="30">
        <f t="shared" si="0"/>
        <v>0</v>
      </c>
      <c r="V35" s="31"/>
      <c r="W35" s="32">
        <f t="shared" si="1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49"/>
      <c r="B36" s="149" t="str">
        <f t="shared" si="14"/>
        <v>NO</v>
      </c>
      <c r="C36" s="21"/>
      <c r="D36" s="236"/>
      <c r="E36" s="21"/>
      <c r="F36" s="23"/>
      <c r="G36" s="23"/>
      <c r="H36" s="23"/>
      <c r="I36" s="23"/>
      <c r="J36" s="23"/>
      <c r="K36" s="141"/>
      <c r="L36" s="141"/>
      <c r="M36" s="141"/>
      <c r="N36" s="24"/>
      <c r="O36" s="25">
        <f t="shared" si="15"/>
        <v>0</v>
      </c>
      <c r="P36" s="26">
        <f t="shared" si="16"/>
        <v>0</v>
      </c>
      <c r="Q36" s="144">
        <f t="shared" si="17"/>
        <v>0</v>
      </c>
      <c r="R36" s="27"/>
      <c r="S36" s="28"/>
      <c r="T36" s="29"/>
      <c r="U36" s="30">
        <f t="shared" si="0"/>
        <v>0</v>
      </c>
      <c r="V36" s="31"/>
      <c r="W36" s="32">
        <f t="shared" si="1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49"/>
      <c r="B37" s="149" t="str">
        <f t="shared" si="14"/>
        <v>NO</v>
      </c>
      <c r="C37" s="21"/>
      <c r="D37" s="236"/>
      <c r="E37" s="21"/>
      <c r="F37" s="23"/>
      <c r="G37" s="23"/>
      <c r="H37" s="23"/>
      <c r="I37" s="23"/>
      <c r="J37" s="23"/>
      <c r="K37" s="141"/>
      <c r="L37" s="141"/>
      <c r="M37" s="141"/>
      <c r="N37" s="24"/>
      <c r="O37" s="25">
        <f t="shared" si="15"/>
        <v>0</v>
      </c>
      <c r="P37" s="26">
        <f t="shared" si="16"/>
        <v>0</v>
      </c>
      <c r="Q37" s="144">
        <f t="shared" si="17"/>
        <v>0</v>
      </c>
      <c r="R37" s="27"/>
      <c r="S37" s="28"/>
      <c r="T37" s="29"/>
      <c r="U37" s="30">
        <f t="shared" si="0"/>
        <v>0</v>
      </c>
      <c r="V37" s="31"/>
      <c r="W37" s="32">
        <f t="shared" si="1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49"/>
      <c r="B38" s="149" t="str">
        <f t="shared" si="14"/>
        <v>NO</v>
      </c>
      <c r="C38" s="21"/>
      <c r="D38" s="236"/>
      <c r="E38" s="21"/>
      <c r="F38" s="23"/>
      <c r="G38" s="23"/>
      <c r="H38" s="23"/>
      <c r="I38" s="23"/>
      <c r="J38" s="23"/>
      <c r="K38" s="141"/>
      <c r="L38" s="141"/>
      <c r="M38" s="141"/>
      <c r="N38" s="24"/>
      <c r="O38" s="25">
        <f t="shared" si="15"/>
        <v>0</v>
      </c>
      <c r="P38" s="26">
        <f t="shared" si="16"/>
        <v>0</v>
      </c>
      <c r="Q38" s="144">
        <f t="shared" si="17"/>
        <v>0</v>
      </c>
      <c r="R38" s="27"/>
      <c r="S38" s="28"/>
      <c r="T38" s="29"/>
      <c r="U38" s="30">
        <f t="shared" si="0"/>
        <v>0</v>
      </c>
      <c r="V38" s="31"/>
      <c r="W38" s="32">
        <f t="shared" si="1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49"/>
      <c r="B39" s="149" t="str">
        <f t="shared" si="14"/>
        <v>NO</v>
      </c>
      <c r="C39" s="21"/>
      <c r="D39" s="236"/>
      <c r="E39" s="21"/>
      <c r="F39" s="23"/>
      <c r="G39" s="23"/>
      <c r="H39" s="23"/>
      <c r="I39" s="23"/>
      <c r="J39" s="23"/>
      <c r="K39" s="141"/>
      <c r="L39" s="141"/>
      <c r="M39" s="141"/>
      <c r="N39" s="24"/>
      <c r="O39" s="25">
        <f t="shared" si="15"/>
        <v>0</v>
      </c>
      <c r="P39" s="26">
        <f t="shared" si="16"/>
        <v>0</v>
      </c>
      <c r="Q39" s="144">
        <f t="shared" si="17"/>
        <v>0</v>
      </c>
      <c r="R39" s="27"/>
      <c r="S39" s="28"/>
      <c r="T39" s="29"/>
      <c r="U39" s="30">
        <f t="shared" si="0"/>
        <v>0</v>
      </c>
      <c r="V39" s="31"/>
      <c r="W39" s="32">
        <f t="shared" si="1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49"/>
      <c r="B40" s="149" t="str">
        <f t="shared" si="14"/>
        <v>NO</v>
      </c>
      <c r="C40" s="21"/>
      <c r="D40" s="236"/>
      <c r="E40" s="21"/>
      <c r="F40" s="23"/>
      <c r="G40" s="23"/>
      <c r="H40" s="23"/>
      <c r="I40" s="23"/>
      <c r="J40" s="23"/>
      <c r="K40" s="141"/>
      <c r="L40" s="141"/>
      <c r="M40" s="141"/>
      <c r="N40" s="24"/>
      <c r="O40" s="25">
        <f t="shared" si="15"/>
        <v>0</v>
      </c>
      <c r="P40" s="26">
        <f t="shared" si="16"/>
        <v>0</v>
      </c>
      <c r="Q40" s="144">
        <f t="shared" si="17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49"/>
      <c r="B41" s="149" t="str">
        <f t="shared" si="14"/>
        <v>NO</v>
      </c>
      <c r="C41" s="21"/>
      <c r="D41" s="236"/>
      <c r="E41" s="21"/>
      <c r="F41" s="23"/>
      <c r="G41" s="23"/>
      <c r="H41" s="23"/>
      <c r="I41" s="23"/>
      <c r="J41" s="23"/>
      <c r="K41" s="141"/>
      <c r="L41" s="141"/>
      <c r="M41" s="141"/>
      <c r="N41" s="24"/>
      <c r="O41" s="25">
        <f t="shared" si="15"/>
        <v>0</v>
      </c>
      <c r="P41" s="26">
        <f t="shared" si="16"/>
        <v>0</v>
      </c>
      <c r="Q41" s="144">
        <f t="shared" si="17"/>
        <v>0</v>
      </c>
      <c r="R41" s="27"/>
      <c r="S41" s="28"/>
      <c r="T41" s="29"/>
      <c r="U41" s="30">
        <f t="shared" si="0"/>
        <v>0</v>
      </c>
      <c r="V41" s="31"/>
      <c r="W41" s="32">
        <f t="shared" si="1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49"/>
      <c r="B42" s="149" t="str">
        <f t="shared" si="14"/>
        <v>NO</v>
      </c>
      <c r="C42" s="21"/>
      <c r="D42" s="236"/>
      <c r="E42" s="21"/>
      <c r="F42" s="23"/>
      <c r="G42" s="23"/>
      <c r="H42" s="23"/>
      <c r="I42" s="23"/>
      <c r="J42" s="23"/>
      <c r="K42" s="141"/>
      <c r="L42" s="141"/>
      <c r="M42" s="141"/>
      <c r="N42" s="24"/>
      <c r="O42" s="25">
        <f t="shared" si="15"/>
        <v>0</v>
      </c>
      <c r="P42" s="26">
        <f t="shared" si="16"/>
        <v>0</v>
      </c>
      <c r="Q42" s="144">
        <f t="shared" si="17"/>
        <v>0</v>
      </c>
      <c r="R42" s="27"/>
      <c r="S42" s="28"/>
      <c r="T42" s="29"/>
      <c r="U42" s="30">
        <f t="shared" si="0"/>
        <v>0</v>
      </c>
      <c r="V42" s="31"/>
      <c r="W42" s="32">
        <f t="shared" si="1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49"/>
      <c r="B43" s="149" t="str">
        <f t="shared" si="14"/>
        <v>NO</v>
      </c>
      <c r="C43" s="21"/>
      <c r="D43" s="236"/>
      <c r="E43" s="21"/>
      <c r="F43" s="23"/>
      <c r="G43" s="23"/>
      <c r="H43" s="23"/>
      <c r="I43" s="23"/>
      <c r="J43" s="23"/>
      <c r="K43" s="141"/>
      <c r="L43" s="141"/>
      <c r="M43" s="141"/>
      <c r="N43" s="24"/>
      <c r="O43" s="25">
        <f t="shared" si="15"/>
        <v>0</v>
      </c>
      <c r="P43" s="26">
        <f t="shared" si="16"/>
        <v>0</v>
      </c>
      <c r="Q43" s="144">
        <f t="shared" si="17"/>
        <v>0</v>
      </c>
      <c r="R43" s="27"/>
      <c r="S43" s="28"/>
      <c r="T43" s="29"/>
      <c r="U43" s="30">
        <f t="shared" si="0"/>
        <v>0</v>
      </c>
      <c r="V43" s="31"/>
      <c r="W43" s="32">
        <f t="shared" si="1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49"/>
      <c r="B44" s="149" t="str">
        <f t="shared" si="14"/>
        <v>NO</v>
      </c>
      <c r="C44" s="21"/>
      <c r="D44" s="236"/>
      <c r="E44" s="21"/>
      <c r="F44" s="23"/>
      <c r="G44" s="23"/>
      <c r="H44" s="23"/>
      <c r="I44" s="23"/>
      <c r="J44" s="23"/>
      <c r="K44" s="141"/>
      <c r="L44" s="141"/>
      <c r="M44" s="141"/>
      <c r="N44" s="24"/>
      <c r="O44" s="25">
        <f t="shared" si="15"/>
        <v>0</v>
      </c>
      <c r="P44" s="26">
        <f t="shared" si="16"/>
        <v>0</v>
      </c>
      <c r="Q44" s="144">
        <f t="shared" si="17"/>
        <v>0</v>
      </c>
      <c r="R44" s="27"/>
      <c r="S44" s="28"/>
      <c r="T44" s="142"/>
      <c r="U44" s="30">
        <f t="shared" si="0"/>
        <v>0</v>
      </c>
      <c r="V44" s="31"/>
      <c r="W44" s="32">
        <f t="shared" si="1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49"/>
      <c r="B45" s="149" t="str">
        <f t="shared" si="14"/>
        <v>NO</v>
      </c>
      <c r="C45" s="21"/>
      <c r="D45" s="236"/>
      <c r="E45" s="21"/>
      <c r="F45" s="23"/>
      <c r="G45" s="23"/>
      <c r="H45" s="23"/>
      <c r="I45" s="23"/>
      <c r="J45" s="23"/>
      <c r="K45" s="141"/>
      <c r="L45" s="141"/>
      <c r="M45" s="141"/>
      <c r="N45" s="24"/>
      <c r="O45" s="25">
        <f t="shared" si="15"/>
        <v>0</v>
      </c>
      <c r="P45" s="26">
        <f t="shared" si="16"/>
        <v>0</v>
      </c>
      <c r="Q45" s="144">
        <f t="shared" si="17"/>
        <v>0</v>
      </c>
      <c r="R45" s="27"/>
      <c r="S45" s="28"/>
      <c r="T45" s="29"/>
      <c r="U45" s="30">
        <f t="shared" si="0"/>
        <v>0</v>
      </c>
      <c r="V45" s="31"/>
      <c r="W45" s="32">
        <f t="shared" si="1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49"/>
      <c r="B46" s="149" t="str">
        <f t="shared" si="14"/>
        <v>NO</v>
      </c>
      <c r="C46" s="21"/>
      <c r="D46" s="236"/>
      <c r="E46" s="21"/>
      <c r="F46" s="23"/>
      <c r="G46" s="23"/>
      <c r="H46" s="23"/>
      <c r="I46" s="23"/>
      <c r="J46" s="23"/>
      <c r="K46" s="141"/>
      <c r="L46" s="141"/>
      <c r="M46" s="141"/>
      <c r="N46" s="24"/>
      <c r="O46" s="25">
        <f t="shared" si="15"/>
        <v>0</v>
      </c>
      <c r="P46" s="26">
        <f t="shared" si="16"/>
        <v>0</v>
      </c>
      <c r="Q46" s="144">
        <f t="shared" si="17"/>
        <v>0</v>
      </c>
      <c r="R46" s="35"/>
      <c r="S46" s="28"/>
      <c r="T46" s="29"/>
      <c r="U46" s="30">
        <f t="shared" si="0"/>
        <v>0</v>
      </c>
      <c r="V46" s="36"/>
      <c r="W46" s="32">
        <f t="shared" si="1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49"/>
      <c r="B47" s="149" t="str">
        <f t="shared" si="14"/>
        <v>NO</v>
      </c>
      <c r="C47" s="21"/>
      <c r="D47" s="236"/>
      <c r="E47" s="21"/>
      <c r="F47" s="23"/>
      <c r="G47" s="23"/>
      <c r="H47" s="23"/>
      <c r="I47" s="23"/>
      <c r="J47" s="23"/>
      <c r="K47" s="141"/>
      <c r="L47" s="141"/>
      <c r="M47" s="141"/>
      <c r="N47" s="24"/>
      <c r="O47" s="25">
        <f t="shared" si="15"/>
        <v>0</v>
      </c>
      <c r="P47" s="26">
        <f t="shared" si="16"/>
        <v>0</v>
      </c>
      <c r="Q47" s="144">
        <f t="shared" si="17"/>
        <v>0</v>
      </c>
      <c r="R47" s="35"/>
      <c r="S47" s="28"/>
      <c r="T47" s="29"/>
      <c r="U47" s="30">
        <f t="shared" si="0"/>
        <v>0</v>
      </c>
      <c r="V47" s="37"/>
      <c r="W47" s="32">
        <f t="shared" si="1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49"/>
      <c r="B48" s="149" t="str">
        <f t="shared" si="14"/>
        <v>NO</v>
      </c>
      <c r="C48" s="21"/>
      <c r="D48" s="236"/>
      <c r="E48" s="21"/>
      <c r="F48" s="23"/>
      <c r="G48" s="23"/>
      <c r="H48" s="23"/>
      <c r="I48" s="23"/>
      <c r="J48" s="23"/>
      <c r="K48" s="141"/>
      <c r="L48" s="141"/>
      <c r="M48" s="141"/>
      <c r="N48" s="24"/>
      <c r="O48" s="25">
        <f t="shared" si="15"/>
        <v>0</v>
      </c>
      <c r="P48" s="26">
        <f t="shared" si="16"/>
        <v>0</v>
      </c>
      <c r="Q48" s="144">
        <f t="shared" si="17"/>
        <v>0</v>
      </c>
      <c r="R48" s="19"/>
      <c r="S48" s="28"/>
      <c r="T48" s="29"/>
      <c r="U48" s="30">
        <f t="shared" si="0"/>
        <v>0</v>
      </c>
      <c r="V48" s="37"/>
      <c r="W48" s="32">
        <f t="shared" si="1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49"/>
      <c r="B49" s="149" t="str">
        <f t="shared" si="14"/>
        <v>NO</v>
      </c>
      <c r="C49" s="21"/>
      <c r="D49" s="236"/>
      <c r="E49" s="21"/>
      <c r="F49" s="23"/>
      <c r="G49" s="23"/>
      <c r="H49" s="23"/>
      <c r="I49" s="23"/>
      <c r="J49" s="23"/>
      <c r="K49" s="141"/>
      <c r="L49" s="141"/>
      <c r="M49" s="141"/>
      <c r="N49" s="24"/>
      <c r="O49" s="25">
        <f t="shared" si="15"/>
        <v>0</v>
      </c>
      <c r="P49" s="26">
        <f t="shared" si="16"/>
        <v>0</v>
      </c>
      <c r="Q49" s="144">
        <f t="shared" si="17"/>
        <v>0</v>
      </c>
      <c r="R49" s="19"/>
      <c r="S49" s="28"/>
      <c r="T49" s="29"/>
      <c r="U49" s="30">
        <f t="shared" si="0"/>
        <v>0</v>
      </c>
      <c r="V49" s="6"/>
      <c r="W49" s="32">
        <f t="shared" si="1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49"/>
      <c r="B50" s="149" t="str">
        <f t="shared" si="14"/>
        <v>NO</v>
      </c>
      <c r="C50" s="21"/>
      <c r="D50" s="236"/>
      <c r="E50" s="21"/>
      <c r="F50" s="23"/>
      <c r="G50" s="23"/>
      <c r="H50" s="23"/>
      <c r="I50" s="23"/>
      <c r="J50" s="23"/>
      <c r="K50" s="141"/>
      <c r="L50" s="141"/>
      <c r="M50" s="141"/>
      <c r="N50" s="24"/>
      <c r="O50" s="25">
        <f t="shared" si="15"/>
        <v>0</v>
      </c>
      <c r="P50" s="26">
        <f t="shared" si="16"/>
        <v>0</v>
      </c>
      <c r="Q50" s="144">
        <f t="shared" si="17"/>
        <v>0</v>
      </c>
      <c r="R50" s="19"/>
      <c r="S50" s="28"/>
      <c r="T50" s="29"/>
      <c r="U50" s="30">
        <f t="shared" si="0"/>
        <v>0</v>
      </c>
      <c r="V50" s="6"/>
      <c r="W50" s="32">
        <f t="shared" si="1"/>
        <v>0</v>
      </c>
      <c r="X50" s="6"/>
      <c r="Y50" s="6"/>
      <c r="Z50" s="6"/>
      <c r="AA50" s="6"/>
      <c r="AB50" s="6"/>
    </row>
    <row r="51" spans="1:28" ht="28.5" customHeight="1" thickBot="1" x14ac:dyDescent="0.4">
      <c r="A51" s="42"/>
      <c r="B51" s="42">
        <f>COUNTIF(B3:B50,"SI")</f>
        <v>4</v>
      </c>
      <c r="C51" s="42">
        <f>COUNTA(C3:C50)</f>
        <v>4</v>
      </c>
      <c r="D51" s="237"/>
      <c r="E51" s="42"/>
      <c r="F51" s="42">
        <f t="shared" ref="F51:N51" si="18">COUNTA(F3:F50)</f>
        <v>4</v>
      </c>
      <c r="G51" s="42">
        <f t="shared" si="18"/>
        <v>4</v>
      </c>
      <c r="H51" s="42">
        <f t="shared" si="18"/>
        <v>4</v>
      </c>
      <c r="I51" s="42">
        <f t="shared" si="18"/>
        <v>4</v>
      </c>
      <c r="J51" s="42">
        <f t="shared" si="18"/>
        <v>0</v>
      </c>
      <c r="K51" s="42">
        <f t="shared" si="18"/>
        <v>0</v>
      </c>
      <c r="L51" s="42">
        <f t="shared" si="18"/>
        <v>0</v>
      </c>
      <c r="M51" s="42">
        <f t="shared" si="18"/>
        <v>0</v>
      </c>
      <c r="N51" s="42">
        <f t="shared" si="18"/>
        <v>0</v>
      </c>
      <c r="O51" s="64">
        <f>SUM(O3:O50)</f>
        <v>192</v>
      </c>
      <c r="P51" s="46"/>
      <c r="Q51" s="65">
        <f>SUM(Q3:Q50)</f>
        <v>192</v>
      </c>
      <c r="R51" s="19"/>
      <c r="S51" s="28"/>
      <c r="T51" s="29"/>
      <c r="U51" s="30">
        <f t="shared" si="0"/>
        <v>0</v>
      </c>
      <c r="V51" s="6"/>
      <c r="W51" s="32">
        <f t="shared" si="1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6"/>
      <c r="B52" s="66"/>
      <c r="C52" s="66"/>
      <c r="D52" s="238"/>
      <c r="E52" s="66"/>
      <c r="F52" s="67"/>
      <c r="G52" s="67"/>
      <c r="H52" s="66"/>
      <c r="I52" s="66"/>
      <c r="J52" s="66"/>
      <c r="K52" s="66"/>
      <c r="L52" s="66"/>
      <c r="M52" s="66"/>
      <c r="N52" s="66"/>
      <c r="O52" s="68"/>
      <c r="P52" s="6"/>
      <c r="Q52" s="69"/>
      <c r="R52" s="6"/>
      <c r="S52" s="28"/>
      <c r="T52" s="29"/>
      <c r="U52" s="30">
        <f t="shared" si="0"/>
        <v>0</v>
      </c>
      <c r="V52" s="6"/>
      <c r="W52" s="32">
        <f t="shared" si="1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239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/>
      <c r="T53" s="29"/>
      <c r="U53" s="30">
        <f t="shared" si="0"/>
        <v>0</v>
      </c>
      <c r="V53" s="6"/>
      <c r="W53" s="32">
        <f t="shared" si="1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239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/>
      <c r="T54" s="29"/>
      <c r="U54" s="30">
        <f t="shared" si="0"/>
        <v>0</v>
      </c>
      <c r="V54" s="6"/>
      <c r="W54" s="32">
        <f t="shared" si="1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23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0"/>
        <v>0</v>
      </c>
      <c r="V55" s="6"/>
      <c r="W55" s="32">
        <f t="shared" si="1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23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0"/>
        <v>0</v>
      </c>
      <c r="V56" s="6"/>
      <c r="W56" s="32">
        <f t="shared" si="1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23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9"/>
      <c r="U57" s="30">
        <f t="shared" si="0"/>
        <v>0</v>
      </c>
      <c r="V57" s="6"/>
      <c r="W57" s="32">
        <f t="shared" si="1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23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9"/>
      <c r="U58" s="30">
        <f t="shared" si="0"/>
        <v>0</v>
      </c>
      <c r="V58" s="6"/>
      <c r="W58" s="32">
        <f t="shared" si="1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23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142"/>
      <c r="U59" s="30">
        <f t="shared" si="0"/>
        <v>0</v>
      </c>
      <c r="V59" s="6"/>
      <c r="W59" s="32">
        <f t="shared" si="1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23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/>
      <c r="T60" s="29"/>
      <c r="U60" s="30">
        <f t="shared" si="0"/>
        <v>0</v>
      </c>
      <c r="V60" s="6"/>
      <c r="W60" s="32">
        <f t="shared" si="1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23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/>
      <c r="T61" s="29"/>
      <c r="U61" s="30">
        <f t="shared" si="0"/>
        <v>0</v>
      </c>
      <c r="V61" s="6"/>
      <c r="W61" s="32">
        <f t="shared" si="1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23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142"/>
      <c r="U62" s="30">
        <f t="shared" si="0"/>
        <v>0</v>
      </c>
      <c r="V62" s="6"/>
      <c r="W62" s="32">
        <f t="shared" si="1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23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9"/>
      <c r="U63" s="30">
        <f t="shared" si="0"/>
        <v>0</v>
      </c>
      <c r="V63" s="6"/>
      <c r="W63" s="32">
        <f t="shared" si="1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23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9"/>
      <c r="U64" s="30">
        <f t="shared" si="0"/>
        <v>0</v>
      </c>
      <c r="V64" s="6"/>
      <c r="W64" s="32">
        <f t="shared" si="1"/>
        <v>0</v>
      </c>
      <c r="X64" s="6"/>
      <c r="Y64" s="6"/>
      <c r="Z64" s="6"/>
      <c r="AA64" s="6"/>
      <c r="AB64" s="6"/>
    </row>
    <row r="65" spans="1:28" ht="25.5" x14ac:dyDescent="0.35">
      <c r="A65" s="178"/>
      <c r="B65" s="6"/>
      <c r="C65" s="48"/>
      <c r="D65" s="240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6"/>
      <c r="Q65" s="6"/>
      <c r="R65" s="6"/>
      <c r="S65" s="6"/>
      <c r="T65" s="6"/>
      <c r="U65" s="39">
        <f>SUM(U3:U64)</f>
        <v>192</v>
      </c>
      <c r="V65" s="6"/>
      <c r="W65" s="41">
        <f>SUM(W3:W64)</f>
        <v>192</v>
      </c>
      <c r="X65" s="6"/>
      <c r="Y65" s="6"/>
      <c r="Z65" s="6"/>
      <c r="AA65" s="6"/>
      <c r="AB65" s="6"/>
    </row>
    <row r="66" spans="1:28" ht="15.6" customHeight="1" x14ac:dyDescent="0.2">
      <c r="A66" s="182"/>
      <c r="B66" s="6"/>
      <c r="C66" s="51"/>
      <c r="D66" s="24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3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182"/>
      <c r="B67" s="6"/>
      <c r="C67" s="51"/>
      <c r="D67" s="24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182"/>
      <c r="B68" s="6"/>
      <c r="C68" s="51"/>
      <c r="D68" s="24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182"/>
      <c r="B69" s="6"/>
      <c r="C69" s="51"/>
      <c r="D69" s="24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3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182"/>
      <c r="B70" s="6"/>
      <c r="C70" s="51"/>
      <c r="D70" s="24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182"/>
      <c r="B71" s="6"/>
      <c r="C71" s="51"/>
      <c r="D71" s="24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182"/>
      <c r="B72" s="6"/>
      <c r="C72" s="51"/>
      <c r="D72" s="24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182"/>
      <c r="B73" s="6"/>
      <c r="C73" s="51"/>
      <c r="D73" s="24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182"/>
      <c r="B74" s="6"/>
      <c r="C74" s="51"/>
      <c r="D74" s="24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182"/>
      <c r="B75" s="6"/>
      <c r="C75" s="51"/>
      <c r="D75" s="24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3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182"/>
      <c r="B76" s="6"/>
      <c r="C76" s="51"/>
      <c r="D76" s="24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182"/>
      <c r="B77" s="6"/>
      <c r="C77" s="51"/>
      <c r="D77" s="24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182"/>
      <c r="B78" s="6"/>
      <c r="C78" s="51"/>
      <c r="D78" s="24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179"/>
      <c r="B79" s="6"/>
      <c r="C79" s="54"/>
      <c r="D79" s="242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8.600000000000001" customHeight="1" x14ac:dyDescent="0.2">
      <c r="S80" s="6"/>
      <c r="T80" s="6"/>
      <c r="U80" s="6"/>
      <c r="V80" s="6"/>
      <c r="W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6">
    <sortCondition descending="1" ref="O3:O6"/>
    <sortCondition ref="C3:C6"/>
  </sortState>
  <mergeCells count="1">
    <mergeCell ref="B1:G1"/>
  </mergeCells>
  <conditionalFormatting sqref="A3:B50">
    <cfRule type="containsText" dxfId="29" priority="1" stopIfTrue="1" operator="containsText" text="SI">
      <formula>NOT(ISERROR(SEARCH("SI",A3)))</formula>
    </cfRule>
    <cfRule type="containsText" dxfId="2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F</oddHeader>
    <oddFooter>&amp;L&amp;"Helvetica,Regular"&amp;12&amp;K000000&amp;P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Z79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Q23" sqref="Q2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42578125" style="1" bestFit="1" customWidth="1"/>
    <col min="4" max="4" width="19.28515625" style="1" customWidth="1"/>
    <col min="5" max="5" width="70.7109375" style="1" customWidth="1"/>
    <col min="6" max="6" width="23.42578125" style="1" customWidth="1"/>
    <col min="7" max="7" width="23" style="1" customWidth="1"/>
    <col min="8" max="12" width="23.140625" style="1" customWidth="1"/>
    <col min="13" max="14" width="23" style="1" customWidth="1"/>
    <col min="15" max="15" width="17.4257812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1" width="16" style="1" customWidth="1"/>
    <col min="22" max="22" width="11.42578125" style="1" customWidth="1"/>
    <col min="23" max="23" width="31.28515625" style="1" customWidth="1"/>
    <col min="24" max="26" width="11.42578125" style="1" customWidth="1"/>
    <col min="27" max="27" width="37.42578125" style="1" customWidth="1"/>
    <col min="28" max="28" width="12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72</v>
      </c>
      <c r="C1" s="278"/>
      <c r="D1" s="278"/>
      <c r="E1" s="278"/>
      <c r="F1" s="278"/>
      <c r="G1" s="279"/>
      <c r="H1" s="2"/>
      <c r="I1" s="3"/>
      <c r="J1" s="3"/>
      <c r="K1" s="3"/>
      <c r="L1" s="3"/>
      <c r="M1" s="3"/>
      <c r="N1" s="3"/>
      <c r="O1" s="4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25">
      <c r="A2" s="157" t="s">
        <v>123</v>
      </c>
      <c r="B2" s="7"/>
      <c r="C2" s="157" t="s">
        <v>1</v>
      </c>
      <c r="D2" s="157" t="s">
        <v>2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6"/>
      <c r="Z2" s="6"/>
      <c r="AA2" s="6"/>
      <c r="AB2" s="6"/>
    </row>
    <row r="3" spans="1:28" ht="29.1" customHeight="1" thickBot="1" x14ac:dyDescent="0.4">
      <c r="A3" s="149">
        <v>128827</v>
      </c>
      <c r="B3" s="149" t="s">
        <v>114</v>
      </c>
      <c r="C3" s="172" t="s">
        <v>146</v>
      </c>
      <c r="D3" s="172">
        <v>2144</v>
      </c>
      <c r="E3" s="172" t="s">
        <v>121</v>
      </c>
      <c r="F3" s="171">
        <v>12</v>
      </c>
      <c r="G3" s="169">
        <v>12</v>
      </c>
      <c r="H3" s="169">
        <v>12</v>
      </c>
      <c r="I3" s="169">
        <v>12</v>
      </c>
      <c r="J3" s="169"/>
      <c r="K3" s="169"/>
      <c r="L3" s="23"/>
      <c r="M3" s="169"/>
      <c r="N3" s="24"/>
      <c r="O3" s="25">
        <f>IF(P3=9,SUM(F3:N3)-SMALL(F3:N3,1)-SMALL(F3:N3,2),IF(P3=8,SUM(F3:N3)-SMALL(F3:N3,1),SUM(F3:N3)))</f>
        <v>48</v>
      </c>
      <c r="P3" s="26">
        <f>COUNTA(F3:N3)</f>
        <v>4</v>
      </c>
      <c r="Q3" s="144">
        <f>SUM(F3:N3)</f>
        <v>48</v>
      </c>
      <c r="R3" s="27"/>
      <c r="S3" s="28">
        <v>10</v>
      </c>
      <c r="T3" s="29" t="s">
        <v>16</v>
      </c>
      <c r="U3" s="30">
        <f>SUMIF($D$3:$D$76,S3,$Q$3:$Q$76)</f>
        <v>0</v>
      </c>
      <c r="V3" s="31"/>
      <c r="W3" s="32">
        <f t="shared" ref="W3:W34" si="0">SUMIF($D$3:$D$59,S3,$O$3:$O$59)</f>
        <v>0</v>
      </c>
      <c r="X3" s="19"/>
      <c r="Y3" s="6"/>
      <c r="Z3" s="33"/>
      <c r="AA3" s="33"/>
      <c r="AB3" s="33"/>
    </row>
    <row r="4" spans="1:28" ht="29.1" customHeight="1" thickBot="1" x14ac:dyDescent="0.4">
      <c r="A4" s="149">
        <v>130142</v>
      </c>
      <c r="B4" s="149" t="s">
        <v>114</v>
      </c>
      <c r="C4" s="172" t="s">
        <v>147</v>
      </c>
      <c r="D4" s="172">
        <v>2186</v>
      </c>
      <c r="E4" s="172" t="s">
        <v>111</v>
      </c>
      <c r="F4" s="171">
        <v>12</v>
      </c>
      <c r="G4" s="169">
        <v>12</v>
      </c>
      <c r="H4" s="169">
        <v>12</v>
      </c>
      <c r="I4" s="169">
        <v>12</v>
      </c>
      <c r="J4" s="169"/>
      <c r="K4" s="169"/>
      <c r="L4" s="23"/>
      <c r="M4" s="169"/>
      <c r="N4" s="24"/>
      <c r="O4" s="25">
        <f>IF(P4=9,SUM(F4:N4)-SMALL(F4:N4,1)-SMALL(F4:N4,2),IF(P4=8,SUM(F4:N4)-SMALL(F4:N4,1),SUM(F4:N4)))</f>
        <v>48</v>
      </c>
      <c r="P4" s="26">
        <f>COUNTA(F4:N4)</f>
        <v>4</v>
      </c>
      <c r="Q4" s="144">
        <f>SUM(F4:N4)</f>
        <v>48</v>
      </c>
      <c r="R4" s="27"/>
      <c r="S4" s="28">
        <v>1172</v>
      </c>
      <c r="T4" s="29" t="s">
        <v>116</v>
      </c>
      <c r="U4" s="30">
        <f t="shared" ref="U4:U64" si="1">SUMIF($D$3:$D$76,S4,$Q$3:$Q$76)</f>
        <v>0</v>
      </c>
      <c r="V4" s="31"/>
      <c r="W4" s="32">
        <f t="shared" si="0"/>
        <v>0</v>
      </c>
      <c r="X4" s="19"/>
      <c r="Y4" s="6"/>
      <c r="Z4" s="33"/>
      <c r="AA4" s="33"/>
      <c r="AB4" s="33"/>
    </row>
    <row r="5" spans="1:28" ht="29.1" customHeight="1" thickBot="1" x14ac:dyDescent="0.45">
      <c r="A5" s="149">
        <v>128731</v>
      </c>
      <c r="B5" s="149" t="s">
        <v>114</v>
      </c>
      <c r="C5" s="172" t="s">
        <v>149</v>
      </c>
      <c r="D5" s="172">
        <v>2144</v>
      </c>
      <c r="E5" s="172" t="s">
        <v>121</v>
      </c>
      <c r="F5" s="171">
        <v>12</v>
      </c>
      <c r="G5" s="169">
        <v>12</v>
      </c>
      <c r="H5" s="169">
        <v>12</v>
      </c>
      <c r="I5" s="169">
        <v>12</v>
      </c>
      <c r="J5" s="169"/>
      <c r="K5" s="169"/>
      <c r="L5" s="23"/>
      <c r="M5" s="169"/>
      <c r="N5" s="153"/>
      <c r="O5" s="25">
        <f>IF(P5=9,SUM(F5:N5)-SMALL(F5:N5,1)-SMALL(F5:N5,2),IF(P5=8,SUM(F5:N5)-SMALL(F5:N5,1),SUM(F5:N5)))</f>
        <v>48</v>
      </c>
      <c r="P5" s="26">
        <f>COUNTA(F5:N5)</f>
        <v>4</v>
      </c>
      <c r="Q5" s="144">
        <f>SUM(F5:N5)</f>
        <v>48</v>
      </c>
      <c r="R5" s="27"/>
      <c r="S5" s="28">
        <v>1174</v>
      </c>
      <c r="T5" s="29" t="s">
        <v>110</v>
      </c>
      <c r="U5" s="30">
        <f t="shared" si="1"/>
        <v>0</v>
      </c>
      <c r="V5" s="31"/>
      <c r="W5" s="32">
        <f t="shared" si="0"/>
        <v>0</v>
      </c>
      <c r="X5" s="19"/>
      <c r="Y5" s="6"/>
      <c r="Z5" s="33"/>
      <c r="AA5" s="33"/>
      <c r="AB5" s="33"/>
    </row>
    <row r="6" spans="1:28" ht="29.1" customHeight="1" thickBot="1" x14ac:dyDescent="0.4">
      <c r="A6" s="149">
        <v>134362</v>
      </c>
      <c r="B6" s="149" t="s">
        <v>114</v>
      </c>
      <c r="C6" s="172" t="s">
        <v>150</v>
      </c>
      <c r="D6" s="172">
        <v>2310</v>
      </c>
      <c r="E6" s="172" t="s">
        <v>112</v>
      </c>
      <c r="F6" s="171">
        <v>12</v>
      </c>
      <c r="G6" s="169">
        <v>12</v>
      </c>
      <c r="H6" s="169">
        <v>12</v>
      </c>
      <c r="I6" s="169">
        <v>12</v>
      </c>
      <c r="J6" s="169"/>
      <c r="K6" s="169"/>
      <c r="L6" s="23"/>
      <c r="M6" s="169"/>
      <c r="N6" s="24"/>
      <c r="O6" s="25">
        <f>IF(P6=9,SUM(F6:N6)-SMALL(F6:N6,1)-SMALL(F6:N6,2),IF(P6=8,SUM(F6:N6)-SMALL(F6:N6,1),SUM(F6:N6)))</f>
        <v>48</v>
      </c>
      <c r="P6" s="26">
        <f>COUNTA(F6:N6)</f>
        <v>4</v>
      </c>
      <c r="Q6" s="144">
        <f>SUM(F6:N6)</f>
        <v>48</v>
      </c>
      <c r="R6" s="27"/>
      <c r="S6" s="28">
        <v>1180</v>
      </c>
      <c r="T6" s="29" t="s">
        <v>120</v>
      </c>
      <c r="U6" s="30">
        <f t="shared" si="1"/>
        <v>72</v>
      </c>
      <c r="V6" s="31"/>
      <c r="W6" s="32">
        <f t="shared" si="0"/>
        <v>72</v>
      </c>
      <c r="X6" s="19"/>
      <c r="Y6" s="6"/>
      <c r="Z6" s="33"/>
      <c r="AA6" s="33"/>
      <c r="AB6" s="33"/>
    </row>
    <row r="7" spans="1:28" ht="29.1" customHeight="1" thickBot="1" x14ac:dyDescent="0.4">
      <c r="A7" s="149">
        <v>135543</v>
      </c>
      <c r="B7" s="149" t="s">
        <v>114</v>
      </c>
      <c r="C7" s="172" t="s">
        <v>151</v>
      </c>
      <c r="D7" s="172">
        <v>1180</v>
      </c>
      <c r="E7" s="172" t="s">
        <v>120</v>
      </c>
      <c r="F7" s="171">
        <v>12</v>
      </c>
      <c r="G7" s="169">
        <v>12</v>
      </c>
      <c r="H7" s="169">
        <v>12</v>
      </c>
      <c r="I7" s="169">
        <v>12</v>
      </c>
      <c r="J7" s="169"/>
      <c r="K7" s="169"/>
      <c r="L7" s="23"/>
      <c r="M7" s="169"/>
      <c r="N7" s="24"/>
      <c r="O7" s="25">
        <f>IF(P7=9,SUM(F7:N7)-SMALL(F7:N7,1)-SMALL(F7:N7,2),IF(P7=8,SUM(F7:N7)-SMALL(F7:N7,1),SUM(F7:N7)))</f>
        <v>48</v>
      </c>
      <c r="P7" s="26">
        <f>COUNTA(F7:N7)</f>
        <v>4</v>
      </c>
      <c r="Q7" s="144">
        <f>SUM(F7:N7)</f>
        <v>48</v>
      </c>
      <c r="R7" s="27"/>
      <c r="S7" s="28">
        <v>1213</v>
      </c>
      <c r="T7" s="29" t="s">
        <v>109</v>
      </c>
      <c r="U7" s="30">
        <f t="shared" si="1"/>
        <v>0</v>
      </c>
      <c r="V7" s="31"/>
      <c r="W7" s="32">
        <f t="shared" si="0"/>
        <v>0</v>
      </c>
      <c r="X7" s="19"/>
      <c r="Y7" s="6"/>
      <c r="Z7" s="33"/>
      <c r="AA7" s="33"/>
      <c r="AB7" s="33"/>
    </row>
    <row r="8" spans="1:28" ht="29.1" customHeight="1" thickBot="1" x14ac:dyDescent="0.4">
      <c r="A8" s="149">
        <v>130972</v>
      </c>
      <c r="B8" s="149" t="s">
        <v>114</v>
      </c>
      <c r="C8" s="172" t="s">
        <v>153</v>
      </c>
      <c r="D8" s="172">
        <v>2612</v>
      </c>
      <c r="E8" s="172" t="s">
        <v>127</v>
      </c>
      <c r="F8" s="171">
        <v>12</v>
      </c>
      <c r="G8" s="169">
        <v>12</v>
      </c>
      <c r="H8" s="169">
        <v>12</v>
      </c>
      <c r="I8" s="169">
        <v>12</v>
      </c>
      <c r="J8" s="169"/>
      <c r="K8" s="169"/>
      <c r="L8" s="23"/>
      <c r="M8" s="169"/>
      <c r="N8" s="192"/>
      <c r="O8" s="25">
        <f>IF(P8=9,SUM(F8:N8)-SMALL(F8:N8,1)-SMALL(F8:N8,2),IF(P8=8,SUM(F8:N8)-SMALL(F8:N8,1),SUM(F8:N8)))</f>
        <v>48</v>
      </c>
      <c r="P8" s="26">
        <f>COUNTA(F8:N8)</f>
        <v>4</v>
      </c>
      <c r="Q8" s="144">
        <f>SUM(F8:N8)</f>
        <v>48</v>
      </c>
      <c r="R8" s="27"/>
      <c r="S8" s="28">
        <v>1298</v>
      </c>
      <c r="T8" s="29" t="s">
        <v>35</v>
      </c>
      <c r="U8" s="30">
        <f t="shared" si="1"/>
        <v>0</v>
      </c>
      <c r="V8" s="31"/>
      <c r="W8" s="32">
        <f t="shared" si="0"/>
        <v>0</v>
      </c>
      <c r="X8" s="19"/>
      <c r="Y8" s="6"/>
      <c r="Z8" s="33"/>
      <c r="AA8" s="33"/>
      <c r="AB8" s="33"/>
    </row>
    <row r="9" spans="1:28" ht="29.1" customHeight="1" thickBot="1" x14ac:dyDescent="0.4">
      <c r="A9" s="149">
        <v>134950</v>
      </c>
      <c r="B9" s="149" t="s">
        <v>114</v>
      </c>
      <c r="C9" s="172" t="s">
        <v>154</v>
      </c>
      <c r="D9" s="233">
        <v>2310</v>
      </c>
      <c r="E9" s="172" t="s">
        <v>112</v>
      </c>
      <c r="F9" s="171">
        <v>12</v>
      </c>
      <c r="G9" s="169">
        <v>12</v>
      </c>
      <c r="H9" s="169">
        <v>12</v>
      </c>
      <c r="I9" s="169">
        <v>12</v>
      </c>
      <c r="J9" s="169"/>
      <c r="K9" s="169"/>
      <c r="L9" s="23"/>
      <c r="M9" s="169"/>
      <c r="N9" s="24"/>
      <c r="O9" s="25">
        <f>IF(P9=9,SUM(F9:N9)-SMALL(F9:N9,1)-SMALL(F9:N9,2),IF(P9=8,SUM(F9:N9)-SMALL(F9:N9,1),SUM(F9:N9)))</f>
        <v>48</v>
      </c>
      <c r="P9" s="26">
        <f>COUNTA(F9:N9)</f>
        <v>4</v>
      </c>
      <c r="Q9" s="144">
        <f>SUM(F9:N9)</f>
        <v>48</v>
      </c>
      <c r="R9" s="27"/>
      <c r="S9" s="28">
        <v>1317</v>
      </c>
      <c r="T9" s="29" t="s">
        <v>28</v>
      </c>
      <c r="U9" s="30">
        <f t="shared" si="1"/>
        <v>0</v>
      </c>
      <c r="V9" s="31"/>
      <c r="W9" s="32">
        <f t="shared" si="0"/>
        <v>0</v>
      </c>
      <c r="X9" s="19"/>
      <c r="Y9" s="6"/>
      <c r="Z9" s="33"/>
      <c r="AA9" s="33"/>
      <c r="AB9" s="33"/>
    </row>
    <row r="10" spans="1:28" ht="29.1" customHeight="1" thickBot="1" x14ac:dyDescent="0.4">
      <c r="A10" s="149">
        <v>136002</v>
      </c>
      <c r="B10" s="149" t="s">
        <v>114</v>
      </c>
      <c r="C10" s="172" t="s">
        <v>155</v>
      </c>
      <c r="D10" s="233">
        <v>2612</v>
      </c>
      <c r="E10" s="172" t="s">
        <v>127</v>
      </c>
      <c r="F10" s="171">
        <v>12</v>
      </c>
      <c r="G10" s="169">
        <v>12</v>
      </c>
      <c r="H10" s="169">
        <v>12</v>
      </c>
      <c r="I10" s="169">
        <v>12</v>
      </c>
      <c r="J10" s="169"/>
      <c r="K10" s="169"/>
      <c r="L10" s="23"/>
      <c r="M10" s="169"/>
      <c r="N10" s="24"/>
      <c r="O10" s="25">
        <f>IF(P10=9,SUM(F10:N10)-SMALL(F10:N10,1)-SMALL(F10:N10,2),IF(P10=8,SUM(F10:N10)-SMALL(F10:N10,1),SUM(F10:N10)))</f>
        <v>48</v>
      </c>
      <c r="P10" s="26">
        <f>COUNTA(F10:N10)</f>
        <v>4</v>
      </c>
      <c r="Q10" s="144">
        <f>SUM(F10:N10)</f>
        <v>48</v>
      </c>
      <c r="R10" s="27"/>
      <c r="S10" s="28">
        <v>2658</v>
      </c>
      <c r="T10" s="29" t="s">
        <v>138</v>
      </c>
      <c r="U10" s="30">
        <f t="shared" si="1"/>
        <v>0</v>
      </c>
      <c r="V10" s="31"/>
      <c r="W10" s="32">
        <f t="shared" si="0"/>
        <v>12</v>
      </c>
      <c r="X10" s="19"/>
      <c r="Y10" s="6"/>
      <c r="Z10" s="33"/>
      <c r="AA10" s="33"/>
      <c r="AB10" s="33"/>
    </row>
    <row r="11" spans="1:28" ht="29.1" customHeight="1" thickBot="1" x14ac:dyDescent="0.4">
      <c r="A11" s="149">
        <v>139554</v>
      </c>
      <c r="B11" s="149" t="s">
        <v>114</v>
      </c>
      <c r="C11" s="172" t="s">
        <v>157</v>
      </c>
      <c r="D11" s="233">
        <v>2310</v>
      </c>
      <c r="E11" s="172" t="s">
        <v>112</v>
      </c>
      <c r="F11" s="171">
        <v>12</v>
      </c>
      <c r="G11" s="169">
        <v>12</v>
      </c>
      <c r="H11" s="169">
        <v>12</v>
      </c>
      <c r="I11" s="169">
        <v>12</v>
      </c>
      <c r="J11" s="169"/>
      <c r="K11" s="169"/>
      <c r="L11" s="23"/>
      <c r="M11" s="169"/>
      <c r="N11" s="192"/>
      <c r="O11" s="25">
        <f>IF(P11=9,SUM(F11:N11)-SMALL(F11:N11,1)-SMALL(F11:N11,2),IF(P11=8,SUM(F11:N11)-SMALL(F11:N11,1),SUM(F11:N11)))</f>
        <v>48</v>
      </c>
      <c r="P11" s="26">
        <f>COUNTA(F11:N11)</f>
        <v>4</v>
      </c>
      <c r="Q11" s="144">
        <f>SUM(F11:N11)</f>
        <v>48</v>
      </c>
      <c r="R11" s="27"/>
      <c r="S11" s="28">
        <v>1773</v>
      </c>
      <c r="T11" s="29" t="s">
        <v>71</v>
      </c>
      <c r="U11" s="30">
        <f t="shared" si="1"/>
        <v>0</v>
      </c>
      <c r="V11" s="31"/>
      <c r="W11" s="32">
        <f t="shared" si="0"/>
        <v>0</v>
      </c>
      <c r="X11" s="19"/>
      <c r="Y11" s="6"/>
      <c r="Z11" s="33"/>
      <c r="AA11" s="33"/>
      <c r="AB11" s="33"/>
    </row>
    <row r="12" spans="1:28" ht="29.1" customHeight="1" thickBot="1" x14ac:dyDescent="0.4">
      <c r="A12" s="149">
        <v>131038</v>
      </c>
      <c r="B12" s="149" t="s">
        <v>114</v>
      </c>
      <c r="C12" s="172" t="s">
        <v>148</v>
      </c>
      <c r="D12" s="172">
        <v>2144</v>
      </c>
      <c r="E12" s="172" t="s">
        <v>121</v>
      </c>
      <c r="F12" s="171">
        <v>12</v>
      </c>
      <c r="G12" s="169">
        <v>12</v>
      </c>
      <c r="H12" s="169">
        <v>12</v>
      </c>
      <c r="I12" s="169"/>
      <c r="J12" s="169"/>
      <c r="K12" s="169"/>
      <c r="L12" s="23"/>
      <c r="M12" s="169"/>
      <c r="N12" s="24"/>
      <c r="O12" s="25">
        <f>IF(P12=9,SUM(F12:N12)-SMALL(F12:N12,1)-SMALL(F12:N12,2),IF(P12=8,SUM(F12:N12)-SMALL(F12:N12,1),SUM(F12:N12)))</f>
        <v>36</v>
      </c>
      <c r="P12" s="26">
        <f>COUNTA(F12:N12)</f>
        <v>3</v>
      </c>
      <c r="Q12" s="144">
        <f>SUM(F12:N12)</f>
        <v>36</v>
      </c>
      <c r="R12" s="27"/>
      <c r="S12" s="28">
        <v>1886</v>
      </c>
      <c r="T12" s="29" t="s">
        <v>129</v>
      </c>
      <c r="U12" s="30">
        <f t="shared" si="1"/>
        <v>0</v>
      </c>
      <c r="V12" s="31"/>
      <c r="W12" s="32">
        <f t="shared" si="0"/>
        <v>0</v>
      </c>
      <c r="X12" s="19"/>
      <c r="Y12" s="6"/>
      <c r="Z12" s="33"/>
      <c r="AA12" s="33"/>
      <c r="AB12" s="33"/>
    </row>
    <row r="13" spans="1:28" ht="29.1" customHeight="1" thickBot="1" x14ac:dyDescent="0.4">
      <c r="A13" s="149">
        <v>139911</v>
      </c>
      <c r="B13" s="149" t="s">
        <v>114</v>
      </c>
      <c r="C13" s="172" t="s">
        <v>159</v>
      </c>
      <c r="D13" s="233">
        <v>2144</v>
      </c>
      <c r="E13" s="172" t="s">
        <v>121</v>
      </c>
      <c r="F13" s="171">
        <v>12</v>
      </c>
      <c r="G13" s="169">
        <v>12</v>
      </c>
      <c r="H13" s="169">
        <v>12</v>
      </c>
      <c r="I13" s="169"/>
      <c r="J13" s="169"/>
      <c r="K13" s="169"/>
      <c r="L13" s="23"/>
      <c r="M13" s="169"/>
      <c r="N13" s="24"/>
      <c r="O13" s="25">
        <f>IF(P13=9,SUM(F13:N13)-SMALL(F13:N13,1)-SMALL(F13:N13,2),IF(P13=8,SUM(F13:N13)-SMALL(F13:N13,1),SUM(F13:N13)))</f>
        <v>36</v>
      </c>
      <c r="P13" s="26">
        <f>COUNTA(F13:N13)</f>
        <v>3</v>
      </c>
      <c r="Q13" s="144">
        <f>SUM(F13:N13)</f>
        <v>36</v>
      </c>
      <c r="R13" s="27"/>
      <c r="S13" s="28">
        <v>2027</v>
      </c>
      <c r="T13" s="29" t="s">
        <v>20</v>
      </c>
      <c r="U13" s="30">
        <f t="shared" si="1"/>
        <v>0</v>
      </c>
      <c r="V13" s="31"/>
      <c r="W13" s="32">
        <f t="shared" si="0"/>
        <v>0</v>
      </c>
      <c r="X13" s="19"/>
      <c r="Y13" s="6"/>
      <c r="Z13" s="33"/>
      <c r="AA13" s="33"/>
      <c r="AB13" s="33"/>
    </row>
    <row r="14" spans="1:28" ht="29.1" customHeight="1" thickBot="1" x14ac:dyDescent="0.4">
      <c r="A14" s="149">
        <v>140574</v>
      </c>
      <c r="B14" s="149" t="s">
        <v>114</v>
      </c>
      <c r="C14" s="172" t="s">
        <v>315</v>
      </c>
      <c r="D14" s="233" t="s">
        <v>316</v>
      </c>
      <c r="E14" s="172" t="s">
        <v>317</v>
      </c>
      <c r="F14" s="150"/>
      <c r="G14" s="169">
        <v>12</v>
      </c>
      <c r="H14" s="169">
        <v>12</v>
      </c>
      <c r="I14" s="169">
        <v>12</v>
      </c>
      <c r="J14" s="169"/>
      <c r="K14" s="169"/>
      <c r="L14" s="23"/>
      <c r="M14" s="169"/>
      <c r="N14" s="24"/>
      <c r="O14" s="25">
        <f>IF(P14=9,SUM(F14:N14)-SMALL(F14:N14,1)-SMALL(F14:N14,2),IF(P14=8,SUM(F14:N14)-SMALL(F14:N14,1),SUM(F14:N14)))</f>
        <v>36</v>
      </c>
      <c r="P14" s="26">
        <f>COUNTA(F14:N14)</f>
        <v>3</v>
      </c>
      <c r="Q14" s="144">
        <f>SUM(F14:N14)</f>
        <v>36</v>
      </c>
      <c r="R14" s="27"/>
      <c r="S14" s="28">
        <v>2057</v>
      </c>
      <c r="T14" s="29" t="s">
        <v>113</v>
      </c>
      <c r="U14" s="30">
        <f t="shared" si="1"/>
        <v>0</v>
      </c>
      <c r="V14" s="31"/>
      <c r="W14" s="32">
        <f t="shared" si="0"/>
        <v>12</v>
      </c>
      <c r="X14" s="19"/>
      <c r="Y14" s="6"/>
      <c r="Z14" s="33"/>
      <c r="AA14" s="33"/>
      <c r="AB14" s="33"/>
    </row>
    <row r="15" spans="1:28" ht="29.1" customHeight="1" thickBot="1" x14ac:dyDescent="0.4">
      <c r="A15" s="149">
        <v>140638</v>
      </c>
      <c r="B15" s="149" t="s">
        <v>114</v>
      </c>
      <c r="C15" s="172" t="s">
        <v>158</v>
      </c>
      <c r="D15" s="233">
        <v>1180</v>
      </c>
      <c r="E15" s="172" t="s">
        <v>120</v>
      </c>
      <c r="F15" s="171">
        <v>12</v>
      </c>
      <c r="G15" s="169">
        <v>12</v>
      </c>
      <c r="H15" s="169"/>
      <c r="I15" s="169"/>
      <c r="J15" s="169"/>
      <c r="K15" s="169"/>
      <c r="L15" s="23"/>
      <c r="M15" s="169"/>
      <c r="N15" s="24"/>
      <c r="O15" s="25">
        <f>IF(P15=9,SUM(F15:N15)-SMALL(F15:N15,1)-SMALL(F15:N15,2),IF(P15=8,SUM(F15:N15)-SMALL(F15:N15,1),SUM(F15:N15)))</f>
        <v>24</v>
      </c>
      <c r="P15" s="26">
        <f>COUNTA(F15:N15)</f>
        <v>2</v>
      </c>
      <c r="Q15" s="144">
        <f>SUM(F15:N15)</f>
        <v>24</v>
      </c>
      <c r="R15" s="27"/>
      <c r="S15" s="28">
        <v>2072</v>
      </c>
      <c r="T15" s="29" t="s">
        <v>119</v>
      </c>
      <c r="U15" s="30">
        <f t="shared" si="1"/>
        <v>24</v>
      </c>
      <c r="V15" s="31"/>
      <c r="W15" s="32">
        <f t="shared" si="0"/>
        <v>24</v>
      </c>
      <c r="X15" s="19"/>
      <c r="Y15" s="6"/>
      <c r="Z15" s="33"/>
      <c r="AA15" s="33"/>
      <c r="AB15" s="33"/>
    </row>
    <row r="16" spans="1:28" ht="29.1" customHeight="1" thickBot="1" x14ac:dyDescent="0.4">
      <c r="A16" s="149">
        <v>139594</v>
      </c>
      <c r="B16" s="149" t="s">
        <v>114</v>
      </c>
      <c r="C16" s="172" t="s">
        <v>305</v>
      </c>
      <c r="D16" s="233" t="s">
        <v>306</v>
      </c>
      <c r="E16" s="172" t="s">
        <v>307</v>
      </c>
      <c r="F16" s="171"/>
      <c r="G16" s="169">
        <v>12</v>
      </c>
      <c r="H16" s="169">
        <v>12</v>
      </c>
      <c r="I16" s="169"/>
      <c r="J16" s="169"/>
      <c r="K16" s="169"/>
      <c r="L16" s="23"/>
      <c r="M16" s="169"/>
      <c r="N16" s="24"/>
      <c r="O16" s="25">
        <f>IF(P16=9,SUM(F16:N16)-SMALL(F16:N16,1)-SMALL(F16:N16,2),IF(P16=8,SUM(F16:N16)-SMALL(F16:N16,1),SUM(F16:N16)))</f>
        <v>24</v>
      </c>
      <c r="P16" s="26">
        <f>COUNTA(F16:N16)</f>
        <v>2</v>
      </c>
      <c r="Q16" s="144">
        <f>SUM(F16:N16)</f>
        <v>24</v>
      </c>
      <c r="R16" s="27"/>
      <c r="S16" s="28">
        <v>2142</v>
      </c>
      <c r="T16" s="29" t="s">
        <v>124</v>
      </c>
      <c r="U16" s="30">
        <f t="shared" si="1"/>
        <v>0</v>
      </c>
      <c r="V16" s="31"/>
      <c r="W16" s="32">
        <f t="shared" si="0"/>
        <v>0</v>
      </c>
      <c r="X16" s="19"/>
      <c r="Y16" s="6"/>
      <c r="Z16" s="33"/>
      <c r="AA16" s="33"/>
      <c r="AB16" s="33"/>
    </row>
    <row r="17" spans="1:28" ht="29.1" customHeight="1" thickBot="1" x14ac:dyDescent="0.4">
      <c r="A17" s="149">
        <v>135046</v>
      </c>
      <c r="B17" s="149" t="s">
        <v>114</v>
      </c>
      <c r="C17" s="172" t="s">
        <v>308</v>
      </c>
      <c r="D17" s="233" t="s">
        <v>309</v>
      </c>
      <c r="E17" s="172" t="s">
        <v>311</v>
      </c>
      <c r="F17" s="171"/>
      <c r="G17" s="169">
        <v>12</v>
      </c>
      <c r="H17" s="169">
        <v>12</v>
      </c>
      <c r="I17" s="169"/>
      <c r="J17" s="169"/>
      <c r="K17" s="169"/>
      <c r="L17" s="23"/>
      <c r="M17" s="169"/>
      <c r="N17" s="192"/>
      <c r="O17" s="25">
        <f>IF(P17=9,SUM(F17:N17)-SMALL(F17:N17,1)-SMALL(F17:N17,2),IF(P17=8,SUM(F17:N17)-SMALL(F17:N17,1),SUM(F17:N17)))</f>
        <v>24</v>
      </c>
      <c r="P17" s="26">
        <f>COUNTA(F17:N17)</f>
        <v>2</v>
      </c>
      <c r="Q17" s="144">
        <f>SUM(F17:N17)</f>
        <v>24</v>
      </c>
      <c r="R17" s="27"/>
      <c r="S17" s="28">
        <v>2144</v>
      </c>
      <c r="T17" s="29" t="s">
        <v>121</v>
      </c>
      <c r="U17" s="30">
        <f t="shared" si="1"/>
        <v>228</v>
      </c>
      <c r="V17" s="31"/>
      <c r="W17" s="32">
        <f t="shared" si="0"/>
        <v>228</v>
      </c>
      <c r="X17" s="19"/>
      <c r="Y17" s="6"/>
      <c r="Z17" s="33"/>
      <c r="AA17" s="33"/>
      <c r="AB17" s="33"/>
    </row>
    <row r="18" spans="1:28" ht="29.1" customHeight="1" thickBot="1" x14ac:dyDescent="0.4">
      <c r="A18" s="149">
        <v>139914</v>
      </c>
      <c r="B18" s="149" t="s">
        <v>114</v>
      </c>
      <c r="C18" s="172" t="s">
        <v>318</v>
      </c>
      <c r="D18" s="233" t="s">
        <v>316</v>
      </c>
      <c r="E18" s="172" t="s">
        <v>317</v>
      </c>
      <c r="F18" s="171"/>
      <c r="G18" s="169">
        <v>12</v>
      </c>
      <c r="H18" s="169">
        <v>12</v>
      </c>
      <c r="I18" s="169"/>
      <c r="J18" s="169"/>
      <c r="K18" s="169"/>
      <c r="L18" s="23"/>
      <c r="M18" s="169"/>
      <c r="N18" s="24"/>
      <c r="O18" s="25">
        <f>IF(P18=9,SUM(F18:N18)-SMALL(F18:N18,1)-SMALL(F18:N18,2),IF(P18=8,SUM(F18:N18)-SMALL(F18:N18,1),SUM(F18:N18)))</f>
        <v>24</v>
      </c>
      <c r="P18" s="26">
        <f>COUNTA(F18:N18)</f>
        <v>2</v>
      </c>
      <c r="Q18" s="144">
        <f>SUM(F18:N18)</f>
        <v>24</v>
      </c>
      <c r="R18" s="27"/>
      <c r="S18" s="28">
        <v>2186</v>
      </c>
      <c r="T18" s="29" t="s">
        <v>111</v>
      </c>
      <c r="U18" s="30">
        <f t="shared" si="1"/>
        <v>72</v>
      </c>
      <c r="V18" s="31"/>
      <c r="W18" s="32">
        <f t="shared" si="0"/>
        <v>72</v>
      </c>
      <c r="X18" s="19"/>
      <c r="Y18" s="6"/>
      <c r="Z18" s="33"/>
      <c r="AA18" s="33"/>
      <c r="AB18" s="33"/>
    </row>
    <row r="19" spans="1:28" ht="29.1" customHeight="1" thickBot="1" x14ac:dyDescent="0.4">
      <c r="A19" s="149">
        <v>140463</v>
      </c>
      <c r="B19" s="149" t="s">
        <v>114</v>
      </c>
      <c r="C19" s="172" t="s">
        <v>152</v>
      </c>
      <c r="D19" s="172">
        <v>2072</v>
      </c>
      <c r="E19" s="172" t="s">
        <v>119</v>
      </c>
      <c r="F19" s="171">
        <v>12</v>
      </c>
      <c r="G19" s="169"/>
      <c r="H19" s="169"/>
      <c r="I19" s="169">
        <v>12</v>
      </c>
      <c r="J19" s="169"/>
      <c r="K19" s="169"/>
      <c r="L19" s="23"/>
      <c r="M19" s="169"/>
      <c r="N19" s="24"/>
      <c r="O19" s="25">
        <f>IF(P19=9,SUM(F19:N19)-SMALL(F19:N19,1)-SMALL(F19:N19,2),IF(P19=8,SUM(F19:N19)-SMALL(F19:N19,1),SUM(F19:N19)))</f>
        <v>24</v>
      </c>
      <c r="P19" s="26">
        <f>COUNTA(F19:N19)</f>
        <v>2</v>
      </c>
      <c r="Q19" s="144">
        <f>SUM(F19:N19)</f>
        <v>24</v>
      </c>
      <c r="R19" s="27"/>
      <c r="S19" s="28"/>
      <c r="T19" s="29"/>
      <c r="U19" s="30">
        <f t="shared" si="1"/>
        <v>0</v>
      </c>
      <c r="V19" s="31"/>
      <c r="W19" s="32">
        <f t="shared" si="0"/>
        <v>0</v>
      </c>
      <c r="X19" s="19"/>
      <c r="Y19" s="6"/>
      <c r="Z19" s="33"/>
      <c r="AA19" s="33"/>
      <c r="AB19" s="33"/>
    </row>
    <row r="20" spans="1:28" ht="29.1" customHeight="1" thickBot="1" x14ac:dyDescent="0.4">
      <c r="A20" s="149">
        <v>137224</v>
      </c>
      <c r="B20" s="149" t="s">
        <v>114</v>
      </c>
      <c r="C20" s="172" t="s">
        <v>156</v>
      </c>
      <c r="D20" s="233">
        <v>2057</v>
      </c>
      <c r="E20" s="172" t="s">
        <v>113</v>
      </c>
      <c r="F20" s="171">
        <v>12</v>
      </c>
      <c r="G20" s="169"/>
      <c r="H20" s="169"/>
      <c r="I20" s="169"/>
      <c r="J20" s="169"/>
      <c r="K20" s="169"/>
      <c r="L20" s="23"/>
      <c r="M20" s="169"/>
      <c r="N20" s="24"/>
      <c r="O20" s="25">
        <f>IF(P20=9,SUM(F20:N20)-SMALL(F20:N20,1)-SMALL(F20:N20,2),IF(P20=8,SUM(F20:N20)-SMALL(F20:N20,1),SUM(F20:N20)))</f>
        <v>12</v>
      </c>
      <c r="P20" s="26">
        <f>COUNTA(F20:N20)</f>
        <v>1</v>
      </c>
      <c r="Q20" s="144">
        <v>0</v>
      </c>
      <c r="R20" s="27"/>
      <c r="S20" s="28">
        <v>2310</v>
      </c>
      <c r="T20" s="29" t="s">
        <v>112</v>
      </c>
      <c r="U20" s="30">
        <f t="shared" si="1"/>
        <v>144</v>
      </c>
      <c r="V20" s="31"/>
      <c r="W20" s="32">
        <f t="shared" si="0"/>
        <v>144</v>
      </c>
      <c r="X20" s="19"/>
      <c r="Y20" s="6"/>
      <c r="Z20" s="33"/>
      <c r="AA20" s="33"/>
      <c r="AB20" s="33"/>
    </row>
    <row r="21" spans="1:28" ht="29.1" customHeight="1" thickBot="1" x14ac:dyDescent="0.4">
      <c r="A21" s="149">
        <v>141073</v>
      </c>
      <c r="B21" s="149" t="s">
        <v>114</v>
      </c>
      <c r="C21" s="172" t="s">
        <v>312</v>
      </c>
      <c r="D21" s="233" t="s">
        <v>313</v>
      </c>
      <c r="E21" s="172" t="s">
        <v>314</v>
      </c>
      <c r="F21" s="171"/>
      <c r="G21" s="169">
        <v>12</v>
      </c>
      <c r="H21" s="169"/>
      <c r="I21" s="169"/>
      <c r="J21" s="169"/>
      <c r="K21" s="169"/>
      <c r="L21" s="23"/>
      <c r="M21" s="169"/>
      <c r="N21" s="24"/>
      <c r="O21" s="25">
        <f>IF(P21=9,SUM(F21:N21)-SMALL(F21:N21,1)-SMALL(F21:N21,2),IF(P21=8,SUM(F21:N21)-SMALL(F21:N21,1),SUM(F21:N21)))</f>
        <v>12</v>
      </c>
      <c r="P21" s="26">
        <f>COUNTA(F21:N21)</f>
        <v>1</v>
      </c>
      <c r="Q21" s="144">
        <v>0</v>
      </c>
      <c r="R21" s="27"/>
      <c r="S21" s="28">
        <v>2521</v>
      </c>
      <c r="T21" s="29" t="s">
        <v>118</v>
      </c>
      <c r="U21" s="30">
        <f t="shared" si="1"/>
        <v>24</v>
      </c>
      <c r="V21" s="31"/>
      <c r="W21" s="32">
        <f t="shared" si="0"/>
        <v>24</v>
      </c>
      <c r="X21" s="19"/>
      <c r="Y21" s="6"/>
      <c r="Z21" s="33"/>
      <c r="AA21" s="33"/>
      <c r="AB21" s="33"/>
    </row>
    <row r="22" spans="1:28" ht="29.1" customHeight="1" thickBot="1" x14ac:dyDescent="0.4">
      <c r="A22" s="149">
        <v>142434</v>
      </c>
      <c r="B22" s="149" t="s">
        <v>114</v>
      </c>
      <c r="C22" s="172" t="s">
        <v>499</v>
      </c>
      <c r="D22" s="233">
        <v>2455</v>
      </c>
      <c r="E22" s="172" t="s">
        <v>500</v>
      </c>
      <c r="F22" s="171"/>
      <c r="G22" s="169"/>
      <c r="H22" s="169"/>
      <c r="I22" s="169">
        <v>12</v>
      </c>
      <c r="J22" s="169"/>
      <c r="K22" s="169"/>
      <c r="L22" s="23"/>
      <c r="M22" s="169"/>
      <c r="N22" s="24"/>
      <c r="O22" s="25">
        <f>IF(P22=9,SUM(F22:N22)-SMALL(F22:N22,1)-SMALL(F22:N22,2),IF(P22=8,SUM(F22:N22)-SMALL(F22:N22,1),SUM(F22:N22)))</f>
        <v>12</v>
      </c>
      <c r="P22" s="26">
        <f>COUNTA(F22:N22)</f>
        <v>1</v>
      </c>
      <c r="Q22" s="144">
        <v>0</v>
      </c>
      <c r="R22" s="27"/>
      <c r="S22" s="28">
        <v>2612</v>
      </c>
      <c r="T22" s="29" t="s">
        <v>127</v>
      </c>
      <c r="U22" s="30">
        <f t="shared" si="1"/>
        <v>96</v>
      </c>
      <c r="V22" s="31"/>
      <c r="W22" s="32">
        <f t="shared" si="0"/>
        <v>96</v>
      </c>
      <c r="X22" s="19"/>
      <c r="Y22" s="6"/>
      <c r="Z22" s="33"/>
      <c r="AA22" s="33"/>
      <c r="AB22" s="33"/>
    </row>
    <row r="23" spans="1:28" ht="29.1" customHeight="1" thickBot="1" x14ac:dyDescent="0.4">
      <c r="A23" s="149"/>
      <c r="B23" s="149" t="str">
        <f t="shared" ref="B22:B23" si="2">IF(P23&lt;2,"NO","SI")</f>
        <v>NO</v>
      </c>
      <c r="C23" s="172"/>
      <c r="D23" s="233"/>
      <c r="E23" s="172"/>
      <c r="F23" s="171"/>
      <c r="G23" s="169"/>
      <c r="H23" s="169"/>
      <c r="I23" s="169"/>
      <c r="J23" s="169"/>
      <c r="K23" s="169"/>
      <c r="L23" s="23"/>
      <c r="M23" s="169"/>
      <c r="N23" s="24"/>
      <c r="O23" s="25">
        <f t="shared" ref="O22:O23" si="3">IF(P23=9,SUM(F23:N23)-SMALL(F23:N23,1)-SMALL(F23:N23,2),IF(P23=8,SUM(F23:N23)-SMALL(F23:N23,1),SUM(F23:N23)))</f>
        <v>0</v>
      </c>
      <c r="P23" s="26">
        <f t="shared" ref="P22:P23" si="4">COUNTA(F23:N23)</f>
        <v>0</v>
      </c>
      <c r="Q23" s="144">
        <v>0</v>
      </c>
      <c r="R23" s="27"/>
      <c r="S23" s="28">
        <v>2465</v>
      </c>
      <c r="T23" s="29" t="s">
        <v>493</v>
      </c>
      <c r="U23" s="30">
        <f t="shared" si="1"/>
        <v>0</v>
      </c>
      <c r="V23" s="31"/>
      <c r="W23" s="32">
        <f t="shared" si="0"/>
        <v>0</v>
      </c>
      <c r="X23" s="19"/>
      <c r="Y23" s="6"/>
      <c r="Z23" s="33"/>
      <c r="AA23" s="33"/>
      <c r="AB23" s="33"/>
    </row>
    <row r="24" spans="1:28" ht="29.1" customHeight="1" thickBot="1" x14ac:dyDescent="0.4">
      <c r="A24" s="149"/>
      <c r="B24" s="149" t="str">
        <f t="shared" ref="B24:B33" si="5">IF(P24&lt;2,"NO","SI")</f>
        <v>NO</v>
      </c>
      <c r="C24" s="172"/>
      <c r="D24" s="172"/>
      <c r="E24" s="172"/>
      <c r="F24" s="171"/>
      <c r="G24" s="169"/>
      <c r="H24" s="169"/>
      <c r="I24" s="169"/>
      <c r="J24" s="169"/>
      <c r="K24" s="169"/>
      <c r="L24" s="23"/>
      <c r="M24" s="169"/>
      <c r="N24" s="24"/>
      <c r="O24" s="25">
        <f t="shared" ref="O24:O33" si="6">IF(P24=9,SUM(F24:N24)-SMALL(F24:N24,1)-SMALL(F24:N24,2),IF(P24=8,SUM(F24:N24)-SMALL(F24:N24,1),SUM(F24:N24)))</f>
        <v>0</v>
      </c>
      <c r="P24" s="26">
        <f t="shared" ref="P24:P33" si="7">COUNTA(F24:N24)</f>
        <v>0</v>
      </c>
      <c r="Q24" s="144">
        <f t="shared" ref="Q24:Q29" si="8">SUM(F24:N24)</f>
        <v>0</v>
      </c>
      <c r="R24" s="27"/>
      <c r="S24" s="28">
        <v>2455</v>
      </c>
      <c r="T24" s="29" t="s">
        <v>516</v>
      </c>
      <c r="U24" s="30">
        <f>SUMIF($D$3:$D$76,S24,$Q$3:$Q$76)</f>
        <v>0</v>
      </c>
      <c r="V24" s="31"/>
      <c r="W24" s="32">
        <f t="shared" si="0"/>
        <v>12</v>
      </c>
      <c r="X24" s="19"/>
      <c r="Y24" s="6"/>
      <c r="Z24" s="33"/>
      <c r="AA24" s="33"/>
      <c r="AB24" s="33"/>
    </row>
    <row r="25" spans="1:28" ht="29.1" customHeight="1" thickBot="1" x14ac:dyDescent="0.4">
      <c r="A25" s="149"/>
      <c r="B25" s="149" t="str">
        <f t="shared" si="5"/>
        <v>NO</v>
      </c>
      <c r="C25" s="172"/>
      <c r="D25" s="172"/>
      <c r="E25" s="172"/>
      <c r="F25" s="150"/>
      <c r="G25" s="23"/>
      <c r="H25" s="23"/>
      <c r="I25" s="23"/>
      <c r="J25" s="169"/>
      <c r="K25" s="169"/>
      <c r="L25" s="23"/>
      <c r="M25" s="169"/>
      <c r="N25" s="24"/>
      <c r="O25" s="25">
        <f t="shared" si="6"/>
        <v>0</v>
      </c>
      <c r="P25" s="26">
        <f t="shared" si="7"/>
        <v>0</v>
      </c>
      <c r="Q25" s="144">
        <f t="shared" si="8"/>
        <v>0</v>
      </c>
      <c r="R25" s="27"/>
      <c r="S25" s="28">
        <v>1886</v>
      </c>
      <c r="T25" s="29" t="s">
        <v>129</v>
      </c>
      <c r="U25" s="30">
        <f t="shared" si="1"/>
        <v>0</v>
      </c>
      <c r="V25" s="31"/>
      <c r="W25" s="32">
        <f t="shared" si="0"/>
        <v>0</v>
      </c>
      <c r="X25" s="19"/>
      <c r="Y25" s="6"/>
      <c r="Z25" s="33"/>
      <c r="AA25" s="33"/>
      <c r="AB25" s="33"/>
    </row>
    <row r="26" spans="1:28" ht="29.1" customHeight="1" thickBot="1" x14ac:dyDescent="0.4">
      <c r="A26" s="149"/>
      <c r="B26" s="149" t="str">
        <f t="shared" si="5"/>
        <v>NO</v>
      </c>
      <c r="C26" s="172"/>
      <c r="D26" s="172"/>
      <c r="E26" s="172"/>
      <c r="F26" s="150"/>
      <c r="G26" s="169"/>
      <c r="H26" s="169"/>
      <c r="I26" s="169"/>
      <c r="J26" s="169"/>
      <c r="K26" s="169"/>
      <c r="L26" s="23"/>
      <c r="M26" s="169"/>
      <c r="N26" s="24"/>
      <c r="O26" s="25">
        <f t="shared" si="6"/>
        <v>0</v>
      </c>
      <c r="P26" s="26">
        <f t="shared" si="7"/>
        <v>0</v>
      </c>
      <c r="Q26" s="144">
        <f t="shared" si="8"/>
        <v>0</v>
      </c>
      <c r="R26" s="27"/>
      <c r="S26" s="28">
        <v>2526</v>
      </c>
      <c r="T26" s="29" t="s">
        <v>517</v>
      </c>
      <c r="U26" s="30">
        <f t="shared" si="1"/>
        <v>0</v>
      </c>
      <c r="V26" s="31"/>
      <c r="W26" s="32">
        <f t="shared" si="0"/>
        <v>0</v>
      </c>
      <c r="X26" s="19"/>
      <c r="Y26" s="6"/>
      <c r="Z26" s="33"/>
      <c r="AA26" s="33"/>
      <c r="AB26" s="33"/>
    </row>
    <row r="27" spans="1:28" ht="29.1" customHeight="1" thickBot="1" x14ac:dyDescent="0.4">
      <c r="A27" s="149"/>
      <c r="B27" s="149" t="str">
        <f t="shared" si="5"/>
        <v>NO</v>
      </c>
      <c r="C27" s="172"/>
      <c r="D27" s="177"/>
      <c r="E27" s="172"/>
      <c r="F27" s="150"/>
      <c r="G27" s="23"/>
      <c r="H27" s="169"/>
      <c r="I27" s="169"/>
      <c r="J27" s="169"/>
      <c r="K27" s="169"/>
      <c r="L27" s="23"/>
      <c r="M27" s="169"/>
      <c r="N27" s="24"/>
      <c r="O27" s="25">
        <f t="shared" si="6"/>
        <v>0</v>
      </c>
      <c r="P27" s="26">
        <f t="shared" si="7"/>
        <v>0</v>
      </c>
      <c r="Q27" s="144">
        <f t="shared" si="8"/>
        <v>0</v>
      </c>
      <c r="R27" s="27"/>
      <c r="S27" s="28"/>
      <c r="T27" s="29"/>
      <c r="U27" s="30">
        <f t="shared" si="1"/>
        <v>0</v>
      </c>
      <c r="V27" s="31"/>
      <c r="W27" s="32">
        <f t="shared" si="0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49"/>
      <c r="B28" s="149" t="str">
        <f t="shared" si="5"/>
        <v>NO</v>
      </c>
      <c r="C28" s="172"/>
      <c r="D28" s="172"/>
      <c r="E28" s="172"/>
      <c r="F28" s="150"/>
      <c r="G28" s="23"/>
      <c r="H28" s="169"/>
      <c r="I28" s="169"/>
      <c r="J28" s="169"/>
      <c r="K28" s="169"/>
      <c r="L28" s="23"/>
      <c r="M28" s="169"/>
      <c r="N28" s="24"/>
      <c r="O28" s="25">
        <f t="shared" si="6"/>
        <v>0</v>
      </c>
      <c r="P28" s="26">
        <f t="shared" si="7"/>
        <v>0</v>
      </c>
      <c r="Q28" s="144">
        <f t="shared" si="8"/>
        <v>0</v>
      </c>
      <c r="R28" s="27"/>
      <c r="S28" s="28"/>
      <c r="T28" s="29"/>
      <c r="U28" s="30">
        <f t="shared" si="1"/>
        <v>0</v>
      </c>
      <c r="V28" s="31"/>
      <c r="W28" s="32">
        <f t="shared" si="0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49"/>
      <c r="B29" s="149" t="str">
        <f t="shared" si="5"/>
        <v>NO</v>
      </c>
      <c r="C29" s="172"/>
      <c r="D29" s="172"/>
      <c r="E29" s="172"/>
      <c r="F29" s="150"/>
      <c r="G29" s="23"/>
      <c r="H29" s="169"/>
      <c r="I29" s="169"/>
      <c r="J29" s="169"/>
      <c r="K29" s="169"/>
      <c r="L29" s="23"/>
      <c r="M29" s="169"/>
      <c r="N29" s="24"/>
      <c r="O29" s="25">
        <f t="shared" si="6"/>
        <v>0</v>
      </c>
      <c r="P29" s="26">
        <f t="shared" si="7"/>
        <v>0</v>
      </c>
      <c r="Q29" s="144">
        <f t="shared" si="8"/>
        <v>0</v>
      </c>
      <c r="R29" s="27"/>
      <c r="S29" s="28"/>
      <c r="T29" s="29"/>
      <c r="U29" s="30">
        <f t="shared" si="1"/>
        <v>0</v>
      </c>
      <c r="V29" s="31"/>
      <c r="W29" s="32">
        <f t="shared" si="0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49"/>
      <c r="B30" s="149" t="str">
        <f t="shared" si="5"/>
        <v>NO</v>
      </c>
      <c r="C30" s="172"/>
      <c r="D30" s="172"/>
      <c r="E30" s="172"/>
      <c r="F30" s="150"/>
      <c r="G30" s="23"/>
      <c r="H30" s="23"/>
      <c r="I30" s="23"/>
      <c r="J30" s="23"/>
      <c r="K30" s="23"/>
      <c r="L30" s="23"/>
      <c r="M30" s="169"/>
      <c r="N30" s="24"/>
      <c r="O30" s="25">
        <f t="shared" si="6"/>
        <v>0</v>
      </c>
      <c r="P30" s="26">
        <f t="shared" si="7"/>
        <v>0</v>
      </c>
      <c r="Q30" s="144">
        <f t="shared" ref="Q30:Q31" si="9">SUM(F30:N30)</f>
        <v>0</v>
      </c>
      <c r="R30" s="27"/>
      <c r="S30" s="28"/>
      <c r="T30" s="29"/>
      <c r="U30" s="30">
        <f t="shared" si="1"/>
        <v>0</v>
      </c>
      <c r="V30" s="31"/>
      <c r="W30" s="32">
        <f t="shared" si="0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49"/>
      <c r="B31" s="149" t="str">
        <f t="shared" si="5"/>
        <v>NO</v>
      </c>
      <c r="C31" s="172"/>
      <c r="D31" s="172"/>
      <c r="E31" s="172"/>
      <c r="F31" s="150"/>
      <c r="G31" s="23"/>
      <c r="H31" s="23"/>
      <c r="I31" s="23"/>
      <c r="J31" s="23"/>
      <c r="K31" s="23"/>
      <c r="L31" s="23"/>
      <c r="M31" s="169"/>
      <c r="N31" s="24"/>
      <c r="O31" s="25">
        <f t="shared" si="6"/>
        <v>0</v>
      </c>
      <c r="P31" s="26">
        <f t="shared" si="7"/>
        <v>0</v>
      </c>
      <c r="Q31" s="144">
        <f t="shared" si="9"/>
        <v>0</v>
      </c>
      <c r="R31" s="27"/>
      <c r="S31" s="28"/>
      <c r="T31" s="29"/>
      <c r="U31" s="30">
        <f t="shared" si="1"/>
        <v>0</v>
      </c>
      <c r="V31" s="31"/>
      <c r="W31" s="32">
        <f t="shared" si="0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49"/>
      <c r="B32" s="149" t="str">
        <f t="shared" si="5"/>
        <v>NO</v>
      </c>
      <c r="C32" s="172"/>
      <c r="D32" s="172"/>
      <c r="E32" s="172"/>
      <c r="F32" s="171"/>
      <c r="G32" s="169"/>
      <c r="H32" s="169"/>
      <c r="I32" s="169"/>
      <c r="J32" s="169"/>
      <c r="K32" s="169"/>
      <c r="L32" s="23"/>
      <c r="M32" s="169"/>
      <c r="N32" s="24"/>
      <c r="O32" s="25">
        <f t="shared" si="6"/>
        <v>0</v>
      </c>
      <c r="P32" s="26">
        <f t="shared" si="7"/>
        <v>0</v>
      </c>
      <c r="Q32" s="144">
        <v>0</v>
      </c>
      <c r="R32" s="27"/>
      <c r="S32" s="28"/>
      <c r="T32" s="29"/>
      <c r="U32" s="30">
        <f t="shared" si="1"/>
        <v>0</v>
      </c>
      <c r="V32" s="31"/>
      <c r="W32" s="32">
        <f t="shared" si="0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49"/>
      <c r="B33" s="149" t="str">
        <f t="shared" si="5"/>
        <v>NO</v>
      </c>
      <c r="C33" s="172"/>
      <c r="D33" s="172"/>
      <c r="E33" s="172"/>
      <c r="F33" s="150"/>
      <c r="G33" s="23"/>
      <c r="H33" s="23"/>
      <c r="I33" s="23"/>
      <c r="J33" s="23"/>
      <c r="K33" s="23"/>
      <c r="L33" s="23"/>
      <c r="M33" s="169"/>
      <c r="N33" s="24"/>
      <c r="O33" s="25">
        <f t="shared" si="6"/>
        <v>0</v>
      </c>
      <c r="P33" s="26">
        <f t="shared" si="7"/>
        <v>0</v>
      </c>
      <c r="Q33" s="144">
        <v>0</v>
      </c>
      <c r="R33" s="27"/>
      <c r="S33" s="28"/>
      <c r="T33" s="29"/>
      <c r="U33" s="30">
        <f t="shared" si="1"/>
        <v>0</v>
      </c>
      <c r="V33" s="31"/>
      <c r="W33" s="32">
        <f t="shared" si="0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49"/>
      <c r="B34" s="149" t="str">
        <f t="shared" ref="B34:B41" si="10">IF(P34&lt;2,"NO","SI")</f>
        <v>NO</v>
      </c>
      <c r="C34" s="172"/>
      <c r="D34" s="172"/>
      <c r="E34" s="172"/>
      <c r="F34" s="150"/>
      <c r="G34" s="23"/>
      <c r="H34" s="23"/>
      <c r="I34" s="23"/>
      <c r="J34" s="23"/>
      <c r="K34" s="23"/>
      <c r="L34" s="23"/>
      <c r="M34" s="23"/>
      <c r="N34" s="24"/>
      <c r="O34" s="25">
        <f t="shared" ref="O34:O41" si="11">IF(P34=9,SUM(F34:N34)-SMALL(F34:N34,1)-SMALL(F34:N34,2),IF(P34=8,SUM(F34:N34)-SMALL(F34:N34,1),SUM(F34:N34)))</f>
        <v>0</v>
      </c>
      <c r="P34" s="26">
        <f t="shared" ref="P34:P41" si="12">COUNTA(F34:N34)</f>
        <v>0</v>
      </c>
      <c r="Q34" s="144">
        <f t="shared" ref="Q34:Q41" si="13">SUM(F34:N34)</f>
        <v>0</v>
      </c>
      <c r="R34" s="27"/>
      <c r="S34" s="28"/>
      <c r="T34" s="29"/>
      <c r="U34" s="30">
        <f t="shared" si="1"/>
        <v>0</v>
      </c>
      <c r="V34" s="31"/>
      <c r="W34" s="32">
        <f t="shared" si="0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49"/>
      <c r="B35" s="149" t="str">
        <f t="shared" si="10"/>
        <v>NO</v>
      </c>
      <c r="C35" s="172"/>
      <c r="D35" s="172"/>
      <c r="E35" s="172"/>
      <c r="F35" s="150"/>
      <c r="G35" s="23"/>
      <c r="H35" s="23"/>
      <c r="I35" s="23"/>
      <c r="J35" s="23"/>
      <c r="K35" s="23"/>
      <c r="L35" s="23"/>
      <c r="M35" s="23"/>
      <c r="N35" s="24"/>
      <c r="O35" s="25">
        <f t="shared" si="11"/>
        <v>0</v>
      </c>
      <c r="P35" s="26">
        <f t="shared" si="12"/>
        <v>0</v>
      </c>
      <c r="Q35" s="144">
        <f t="shared" si="13"/>
        <v>0</v>
      </c>
      <c r="R35" s="27"/>
      <c r="S35" s="28"/>
      <c r="T35" s="29"/>
      <c r="U35" s="30">
        <f t="shared" si="1"/>
        <v>0</v>
      </c>
      <c r="V35" s="31"/>
      <c r="W35" s="32">
        <f t="shared" ref="W35:W64" si="14">SUMIF($D$3:$D$59,S35,$O$3:$O$59)</f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49"/>
      <c r="B36" s="149" t="str">
        <f t="shared" si="10"/>
        <v>NO</v>
      </c>
      <c r="C36" s="172"/>
      <c r="D36" s="172"/>
      <c r="E36" s="172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11"/>
        <v>0</v>
      </c>
      <c r="P36" s="26">
        <f t="shared" si="12"/>
        <v>0</v>
      </c>
      <c r="Q36" s="144">
        <f t="shared" si="13"/>
        <v>0</v>
      </c>
      <c r="R36" s="27"/>
      <c r="S36" s="28"/>
      <c r="T36" s="29"/>
      <c r="U36" s="30">
        <f t="shared" si="1"/>
        <v>0</v>
      </c>
      <c r="V36" s="31"/>
      <c r="W36" s="32">
        <f t="shared" si="1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49"/>
      <c r="B37" s="149" t="str">
        <f t="shared" si="10"/>
        <v>NO</v>
      </c>
      <c r="C37" s="172"/>
      <c r="D37" s="172"/>
      <c r="E37" s="172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11"/>
        <v>0</v>
      </c>
      <c r="P37" s="26">
        <f t="shared" si="12"/>
        <v>0</v>
      </c>
      <c r="Q37" s="144">
        <f t="shared" si="13"/>
        <v>0</v>
      </c>
      <c r="R37" s="27"/>
      <c r="S37" s="28"/>
      <c r="T37" s="29"/>
      <c r="U37" s="30">
        <f t="shared" si="1"/>
        <v>0</v>
      </c>
      <c r="V37" s="31"/>
      <c r="W37" s="32">
        <f t="shared" si="1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49"/>
      <c r="B38" s="149" t="str">
        <f t="shared" si="10"/>
        <v>NO</v>
      </c>
      <c r="C38" s="172"/>
      <c r="D38" s="172"/>
      <c r="E38" s="172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11"/>
        <v>0</v>
      </c>
      <c r="P38" s="26">
        <f t="shared" si="12"/>
        <v>0</v>
      </c>
      <c r="Q38" s="144">
        <f t="shared" si="13"/>
        <v>0</v>
      </c>
      <c r="R38" s="27"/>
      <c r="S38" s="28"/>
      <c r="T38" s="29"/>
      <c r="U38" s="30">
        <f t="shared" si="1"/>
        <v>0</v>
      </c>
      <c r="V38" s="31"/>
      <c r="W38" s="32">
        <f t="shared" si="1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49"/>
      <c r="B39" s="149" t="str">
        <f t="shared" si="10"/>
        <v>NO</v>
      </c>
      <c r="C39" s="172"/>
      <c r="D39" s="172"/>
      <c r="E39" s="172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11"/>
        <v>0</v>
      </c>
      <c r="P39" s="26">
        <f t="shared" si="12"/>
        <v>0</v>
      </c>
      <c r="Q39" s="144">
        <f t="shared" si="13"/>
        <v>0</v>
      </c>
      <c r="R39" s="27"/>
      <c r="S39" s="28"/>
      <c r="T39" s="29"/>
      <c r="U39" s="30">
        <f t="shared" si="1"/>
        <v>0</v>
      </c>
      <c r="V39" s="31"/>
      <c r="W39" s="32">
        <f t="shared" si="1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49"/>
      <c r="B40" s="149" t="str">
        <f t="shared" si="10"/>
        <v>NO</v>
      </c>
      <c r="C40" s="172"/>
      <c r="D40" s="172"/>
      <c r="E40" s="172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11"/>
        <v>0</v>
      </c>
      <c r="P40" s="26">
        <f t="shared" si="12"/>
        <v>0</v>
      </c>
      <c r="Q40" s="144">
        <f t="shared" si="13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49"/>
      <c r="B41" s="149" t="str">
        <f t="shared" si="10"/>
        <v>NO</v>
      </c>
      <c r="C41" s="172"/>
      <c r="D41" s="172"/>
      <c r="E41" s="172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11"/>
        <v>0</v>
      </c>
      <c r="P41" s="26">
        <f t="shared" si="12"/>
        <v>0</v>
      </c>
      <c r="Q41" s="144">
        <f t="shared" si="13"/>
        <v>0</v>
      </c>
      <c r="R41" s="27"/>
      <c r="S41" s="28"/>
      <c r="T41" s="29"/>
      <c r="U41" s="30">
        <f t="shared" si="1"/>
        <v>0</v>
      </c>
      <c r="V41" s="31"/>
      <c r="W41" s="32">
        <f t="shared" si="1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49"/>
      <c r="B42" s="149" t="str">
        <f t="shared" ref="B42:B46" si="15">IF(P42&lt;2,"NO","SI")</f>
        <v>NO</v>
      </c>
      <c r="C42" s="172"/>
      <c r="D42" s="172"/>
      <c r="E42" s="172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ref="O42:O46" si="16">IF(P42=9,SUM(F42:N42)-SMALL(F42:N42,1)-SMALL(F42:N42,2),IF(P42=8,SUM(F42:N42)-SMALL(F42:N42,1),SUM(F42:N42)))</f>
        <v>0</v>
      </c>
      <c r="P42" s="26">
        <f t="shared" ref="P42:P46" si="17">COUNTA(F42:N42)</f>
        <v>0</v>
      </c>
      <c r="Q42" s="144">
        <f t="shared" ref="Q42:Q46" si="18">SUM(F42:N42)</f>
        <v>0</v>
      </c>
      <c r="R42" s="27"/>
      <c r="S42" s="28"/>
      <c r="T42" s="29"/>
      <c r="U42" s="30">
        <f t="shared" si="1"/>
        <v>0</v>
      </c>
      <c r="V42" s="31"/>
      <c r="W42" s="32">
        <f t="shared" si="1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49"/>
      <c r="B43" s="149" t="str">
        <f t="shared" si="15"/>
        <v>NO</v>
      </c>
      <c r="C43" s="158"/>
      <c r="D43" s="161"/>
      <c r="E43" s="158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16"/>
        <v>0</v>
      </c>
      <c r="P43" s="26">
        <f t="shared" si="17"/>
        <v>0</v>
      </c>
      <c r="Q43" s="144">
        <f t="shared" si="18"/>
        <v>0</v>
      </c>
      <c r="R43" s="27"/>
      <c r="S43" s="28"/>
      <c r="T43" s="29"/>
      <c r="U43" s="30">
        <f t="shared" si="1"/>
        <v>0</v>
      </c>
      <c r="V43" s="31"/>
      <c r="W43" s="32">
        <f t="shared" si="1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49"/>
      <c r="B44" s="149" t="str">
        <f t="shared" si="15"/>
        <v>NO</v>
      </c>
      <c r="C44" s="158"/>
      <c r="D44" s="161"/>
      <c r="E44" s="158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16"/>
        <v>0</v>
      </c>
      <c r="P44" s="26">
        <f t="shared" si="17"/>
        <v>0</v>
      </c>
      <c r="Q44" s="144">
        <f t="shared" si="18"/>
        <v>0</v>
      </c>
      <c r="R44" s="27"/>
      <c r="S44" s="28"/>
      <c r="T44" s="142"/>
      <c r="U44" s="30">
        <f t="shared" si="1"/>
        <v>0</v>
      </c>
      <c r="V44" s="31"/>
      <c r="W44" s="32">
        <f t="shared" si="1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49"/>
      <c r="B45" s="149" t="str">
        <f t="shared" si="15"/>
        <v>NO</v>
      </c>
      <c r="C45" s="20"/>
      <c r="D45" s="21"/>
      <c r="E45" s="22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16"/>
        <v>0</v>
      </c>
      <c r="P45" s="26">
        <f t="shared" si="17"/>
        <v>0</v>
      </c>
      <c r="Q45" s="144">
        <f t="shared" si="18"/>
        <v>0</v>
      </c>
      <c r="R45" s="27"/>
      <c r="S45" s="28"/>
      <c r="T45" s="29"/>
      <c r="U45" s="30">
        <f t="shared" si="1"/>
        <v>0</v>
      </c>
      <c r="V45" s="31"/>
      <c r="W45" s="32">
        <f t="shared" si="1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49"/>
      <c r="B46" s="149" t="str">
        <f t="shared" si="15"/>
        <v>NO</v>
      </c>
      <c r="C46" s="20"/>
      <c r="D46" s="21"/>
      <c r="E46" s="22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16"/>
        <v>0</v>
      </c>
      <c r="P46" s="26">
        <f t="shared" si="17"/>
        <v>0</v>
      </c>
      <c r="Q46" s="144">
        <f t="shared" si="18"/>
        <v>0</v>
      </c>
      <c r="R46" s="35"/>
      <c r="S46" s="28"/>
      <c r="T46" s="29"/>
      <c r="U46" s="30">
        <f t="shared" si="1"/>
        <v>0</v>
      </c>
      <c r="V46" s="31"/>
      <c r="W46" s="32">
        <f t="shared" si="14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49"/>
      <c r="B47" s="149" t="str">
        <f t="shared" ref="B47:B56" si="19">IF(P47&lt;2,"NO","SI")</f>
        <v>NO</v>
      </c>
      <c r="C47" s="133"/>
      <c r="D47" s="21"/>
      <c r="E47" s="62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ref="O47:O52" si="20">IF(P47=9,SUM(F47:N47)-SMALL(F47:N47,1)-SMALL(F47:N47,2),IF(P47=8,SUM(F47:N47)-SMALL(F47:N47,1),SUM(F47:N47)))</f>
        <v>0</v>
      </c>
      <c r="P47" s="26">
        <f t="shared" ref="P47:P52" si="21">COUNTA(F47:N47)</f>
        <v>0</v>
      </c>
      <c r="Q47" s="144">
        <f t="shared" ref="Q47:Q52" si="22">SUM(F47:N47)</f>
        <v>0</v>
      </c>
      <c r="R47" s="35"/>
      <c r="S47" s="28"/>
      <c r="T47" s="29"/>
      <c r="U47" s="30">
        <f t="shared" si="1"/>
        <v>0</v>
      </c>
      <c r="V47" s="31"/>
      <c r="W47" s="32">
        <f t="shared" si="1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49"/>
      <c r="B48" s="149" t="str">
        <f t="shared" si="19"/>
        <v>NO</v>
      </c>
      <c r="C48" s="20"/>
      <c r="D48" s="21"/>
      <c r="E48" s="22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20"/>
        <v>0</v>
      </c>
      <c r="P48" s="26">
        <f t="shared" si="21"/>
        <v>0</v>
      </c>
      <c r="Q48" s="144">
        <f t="shared" si="22"/>
        <v>0</v>
      </c>
      <c r="R48" s="19"/>
      <c r="S48" s="28"/>
      <c r="T48" s="29"/>
      <c r="U48" s="30">
        <f t="shared" si="1"/>
        <v>0</v>
      </c>
      <c r="V48" s="31"/>
      <c r="W48" s="32">
        <f t="shared" si="1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49"/>
      <c r="B49" s="149" t="str">
        <f t="shared" si="19"/>
        <v>NO</v>
      </c>
      <c r="C49" s="20"/>
      <c r="D49" s="21"/>
      <c r="E49" s="22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20"/>
        <v>0</v>
      </c>
      <c r="P49" s="26">
        <f t="shared" si="21"/>
        <v>0</v>
      </c>
      <c r="Q49" s="144">
        <f t="shared" si="22"/>
        <v>0</v>
      </c>
      <c r="R49" s="19"/>
      <c r="S49" s="28"/>
      <c r="T49" s="29"/>
      <c r="U49" s="30">
        <f t="shared" si="1"/>
        <v>0</v>
      </c>
      <c r="V49" s="31"/>
      <c r="W49" s="32">
        <f t="shared" si="14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49"/>
      <c r="B50" s="149" t="str">
        <f t="shared" si="19"/>
        <v>NO</v>
      </c>
      <c r="C50" s="20"/>
      <c r="D50" s="21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20"/>
        <v>0</v>
      </c>
      <c r="P50" s="26">
        <f t="shared" si="21"/>
        <v>0</v>
      </c>
      <c r="Q50" s="144">
        <f t="shared" si="22"/>
        <v>0</v>
      </c>
      <c r="R50" s="19"/>
      <c r="S50" s="28"/>
      <c r="T50" s="29"/>
      <c r="U50" s="30">
        <f t="shared" si="1"/>
        <v>0</v>
      </c>
      <c r="V50" s="31"/>
      <c r="W50" s="32">
        <f t="shared" si="14"/>
        <v>0</v>
      </c>
      <c r="X50" s="6"/>
      <c r="Y50" s="6"/>
      <c r="Z50" s="6"/>
      <c r="AA50" s="6"/>
      <c r="AB50" s="6"/>
    </row>
    <row r="51" spans="1:28" ht="29.1" customHeight="1" thickBot="1" x14ac:dyDescent="0.4">
      <c r="A51" s="149"/>
      <c r="B51" s="149" t="str">
        <f t="shared" si="19"/>
        <v>NO</v>
      </c>
      <c r="C51" s="20"/>
      <c r="D51" s="21"/>
      <c r="E51" s="22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si="20"/>
        <v>0</v>
      </c>
      <c r="P51" s="26">
        <f t="shared" si="21"/>
        <v>0</v>
      </c>
      <c r="Q51" s="144">
        <f t="shared" si="22"/>
        <v>0</v>
      </c>
      <c r="R51" s="19"/>
      <c r="S51" s="28"/>
      <c r="T51" s="29"/>
      <c r="U51" s="30">
        <f t="shared" si="1"/>
        <v>0</v>
      </c>
      <c r="V51" s="31"/>
      <c r="W51" s="32">
        <f t="shared" si="1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49"/>
      <c r="B52" s="149" t="str">
        <f t="shared" si="19"/>
        <v>NO</v>
      </c>
      <c r="C52" s="20"/>
      <c r="D52" s="21"/>
      <c r="E52" s="22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20"/>
        <v>0</v>
      </c>
      <c r="P52" s="26">
        <f t="shared" si="21"/>
        <v>0</v>
      </c>
      <c r="Q52" s="144">
        <f t="shared" si="22"/>
        <v>0</v>
      </c>
      <c r="R52" s="19"/>
      <c r="S52" s="28"/>
      <c r="T52" s="29"/>
      <c r="U52" s="30">
        <f t="shared" si="1"/>
        <v>0</v>
      </c>
      <c r="V52" s="31"/>
      <c r="W52" s="32">
        <f t="shared" si="1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49"/>
      <c r="B53" s="149" t="str">
        <f t="shared" si="19"/>
        <v>NO</v>
      </c>
      <c r="C53" s="20"/>
      <c r="D53" s="21"/>
      <c r="E53" s="22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ref="O53:O56" si="23">IF(P53=9,SUM(F53:N53)-SMALL(F53:N53,1)-SMALL(F53:N53,2),IF(P53=8,SUM(F53:N53)-SMALL(F53:N53,1),SUM(F53:N53)))</f>
        <v>0</v>
      </c>
      <c r="P53" s="26">
        <f t="shared" ref="P53:P56" si="24">COUNTA(F53:N53)</f>
        <v>0</v>
      </c>
      <c r="Q53" s="144">
        <f t="shared" ref="Q53:Q56" si="25">SUM(F53:N53)</f>
        <v>0</v>
      </c>
      <c r="R53" s="19"/>
      <c r="S53" s="28"/>
      <c r="T53" s="29"/>
      <c r="U53" s="30">
        <f t="shared" si="1"/>
        <v>0</v>
      </c>
      <c r="V53" s="31"/>
      <c r="W53" s="32">
        <f t="shared" si="1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49"/>
      <c r="B54" s="149" t="str">
        <f t="shared" si="19"/>
        <v>NO</v>
      </c>
      <c r="C54" s="20"/>
      <c r="D54" s="21"/>
      <c r="E54" s="22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si="23"/>
        <v>0</v>
      </c>
      <c r="P54" s="26">
        <f t="shared" si="24"/>
        <v>0</v>
      </c>
      <c r="Q54" s="144">
        <f t="shared" si="25"/>
        <v>0</v>
      </c>
      <c r="R54" s="19"/>
      <c r="S54" s="28"/>
      <c r="T54" s="29"/>
      <c r="U54" s="30">
        <f t="shared" si="1"/>
        <v>0</v>
      </c>
      <c r="V54" s="31"/>
      <c r="W54" s="32">
        <f t="shared" si="14"/>
        <v>0</v>
      </c>
      <c r="X54" s="6"/>
      <c r="Y54" s="6"/>
      <c r="Z54" s="6"/>
      <c r="AA54" s="6"/>
      <c r="AB54" s="6"/>
    </row>
    <row r="55" spans="1:28" ht="29.1" customHeight="1" thickBot="1" x14ac:dyDescent="0.4">
      <c r="A55" s="149"/>
      <c r="B55" s="149" t="str">
        <f t="shared" si="19"/>
        <v>NO</v>
      </c>
      <c r="C55" s="20"/>
      <c r="D55" s="21"/>
      <c r="E55" s="22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23"/>
        <v>0</v>
      </c>
      <c r="P55" s="26">
        <f t="shared" si="24"/>
        <v>0</v>
      </c>
      <c r="Q55" s="144">
        <f t="shared" si="25"/>
        <v>0</v>
      </c>
      <c r="R55" s="19"/>
      <c r="S55" s="28"/>
      <c r="T55" s="29"/>
      <c r="U55" s="30">
        <f t="shared" si="1"/>
        <v>0</v>
      </c>
      <c r="V55" s="31"/>
      <c r="W55" s="32">
        <f t="shared" si="1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49"/>
      <c r="B56" s="149" t="str">
        <f t="shared" si="19"/>
        <v>NO</v>
      </c>
      <c r="C56" s="20"/>
      <c r="D56" s="21"/>
      <c r="E56" s="22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23"/>
        <v>0</v>
      </c>
      <c r="P56" s="26">
        <f t="shared" si="24"/>
        <v>0</v>
      </c>
      <c r="Q56" s="144">
        <f t="shared" si="25"/>
        <v>0</v>
      </c>
      <c r="R56" s="19"/>
      <c r="S56" s="28"/>
      <c r="T56" s="29"/>
      <c r="U56" s="30">
        <f t="shared" si="1"/>
        <v>0</v>
      </c>
      <c r="V56" s="31"/>
      <c r="W56" s="32">
        <f t="shared" si="14"/>
        <v>0</v>
      </c>
      <c r="X56" s="6"/>
      <c r="Y56" s="6"/>
      <c r="Z56" s="6"/>
      <c r="AA56" s="6"/>
      <c r="AB56" s="6"/>
    </row>
    <row r="57" spans="1:28" ht="29.1" customHeight="1" thickBot="1" x14ac:dyDescent="0.45">
      <c r="A57" s="42"/>
      <c r="B57" s="42">
        <f>COUNTIF(B3:B56,"SI")</f>
        <v>20</v>
      </c>
      <c r="C57" s="42">
        <f>COUNTA(C3:C56)</f>
        <v>20</v>
      </c>
      <c r="D57" s="42"/>
      <c r="E57" s="43"/>
      <c r="F57" s="42">
        <f t="shared" ref="F57:N57" si="26">COUNTA(F3:F56)</f>
        <v>14</v>
      </c>
      <c r="G57" s="42">
        <f t="shared" si="26"/>
        <v>17</v>
      </c>
      <c r="H57" s="42">
        <f t="shared" si="26"/>
        <v>15</v>
      </c>
      <c r="I57" s="42">
        <f t="shared" si="26"/>
        <v>12</v>
      </c>
      <c r="J57" s="42">
        <f t="shared" si="26"/>
        <v>0</v>
      </c>
      <c r="K57" s="42">
        <f t="shared" si="26"/>
        <v>0</v>
      </c>
      <c r="L57" s="42">
        <f t="shared" si="26"/>
        <v>0</v>
      </c>
      <c r="M57" s="42">
        <f t="shared" si="26"/>
        <v>0</v>
      </c>
      <c r="N57" s="42">
        <f t="shared" si="26"/>
        <v>0</v>
      </c>
      <c r="O57" s="45">
        <f>SUM(O3:O56)</f>
        <v>696</v>
      </c>
      <c r="P57" s="46"/>
      <c r="Q57" s="26">
        <f>SUM(Q3:Q56)</f>
        <v>660</v>
      </c>
      <c r="R57" s="19"/>
      <c r="S57" s="28"/>
      <c r="T57" s="29"/>
      <c r="U57" s="30">
        <f t="shared" si="1"/>
        <v>0</v>
      </c>
      <c r="V57" s="31"/>
      <c r="W57" s="32">
        <f t="shared" si="1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47"/>
      <c r="P58" s="6"/>
      <c r="Q58" s="47"/>
      <c r="R58" s="19"/>
      <c r="S58" s="28"/>
      <c r="T58" s="29"/>
      <c r="U58" s="30">
        <f t="shared" si="1"/>
        <v>0</v>
      </c>
      <c r="V58" s="31"/>
      <c r="W58" s="32">
        <f t="shared" si="1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19"/>
      <c r="S59" s="28"/>
      <c r="T59" s="142"/>
      <c r="U59" s="30">
        <f t="shared" si="1"/>
        <v>0</v>
      </c>
      <c r="V59" s="31"/>
      <c r="W59" s="32">
        <f t="shared" si="1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83"/>
      <c r="B60" s="6"/>
      <c r="C60" s="70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2"/>
      <c r="P60" s="6"/>
      <c r="Q60" s="6"/>
      <c r="R60" s="19"/>
      <c r="S60" s="28"/>
      <c r="T60" s="29"/>
      <c r="U60" s="30">
        <f t="shared" si="1"/>
        <v>0</v>
      </c>
      <c r="V60" s="31"/>
      <c r="W60" s="32">
        <f t="shared" si="14"/>
        <v>0</v>
      </c>
      <c r="X60" s="6"/>
      <c r="Y60" s="6"/>
      <c r="Z60" s="6"/>
      <c r="AA60" s="6"/>
      <c r="AB60" s="6"/>
    </row>
    <row r="61" spans="1:28" ht="29.1" customHeight="1" thickBot="1" x14ac:dyDescent="0.4">
      <c r="R61" s="19"/>
      <c r="S61" s="28"/>
      <c r="T61" s="29"/>
      <c r="U61" s="30">
        <f t="shared" si="1"/>
        <v>0</v>
      </c>
      <c r="V61" s="31"/>
      <c r="W61" s="32">
        <f t="shared" si="14"/>
        <v>0</v>
      </c>
      <c r="X61" s="6"/>
      <c r="Y61" s="6"/>
      <c r="Z61" s="6"/>
      <c r="AA61" s="6"/>
      <c r="AB61" s="6"/>
    </row>
    <row r="62" spans="1:28" ht="29.1" customHeight="1" thickBot="1" x14ac:dyDescent="0.4">
      <c r="R62" s="19"/>
      <c r="S62" s="28"/>
      <c r="T62" s="142"/>
      <c r="U62" s="30">
        <f t="shared" si="1"/>
        <v>0</v>
      </c>
      <c r="V62" s="31"/>
      <c r="W62" s="32">
        <f t="shared" si="14"/>
        <v>0</v>
      </c>
      <c r="X62" s="6"/>
      <c r="Y62" s="6"/>
      <c r="Z62" s="6"/>
      <c r="AA62" s="6"/>
      <c r="AB62" s="6"/>
    </row>
    <row r="63" spans="1:28" ht="29.1" customHeight="1" thickBot="1" x14ac:dyDescent="0.4">
      <c r="R63" s="19"/>
      <c r="S63" s="28"/>
      <c r="T63" s="29"/>
      <c r="U63" s="30">
        <f t="shared" si="1"/>
        <v>0</v>
      </c>
      <c r="V63" s="31"/>
      <c r="W63" s="32">
        <f t="shared" si="14"/>
        <v>0</v>
      </c>
      <c r="X63" s="6"/>
      <c r="Y63" s="6"/>
      <c r="Z63" s="6"/>
      <c r="AA63" s="6"/>
      <c r="AB63" s="6"/>
    </row>
    <row r="64" spans="1:28" ht="29.1" customHeight="1" thickBot="1" x14ac:dyDescent="0.4">
      <c r="R64" s="19"/>
      <c r="S64" s="28"/>
      <c r="T64" s="29"/>
      <c r="U64" s="30">
        <f t="shared" si="1"/>
        <v>0</v>
      </c>
      <c r="V64" s="31"/>
      <c r="W64" s="32">
        <f t="shared" si="14"/>
        <v>0</v>
      </c>
      <c r="X64" s="6"/>
      <c r="Y64" s="6"/>
      <c r="Z64" s="6"/>
      <c r="AA64" s="6"/>
      <c r="AB64" s="6"/>
    </row>
    <row r="65" spans="18:28" ht="29.1" customHeight="1" x14ac:dyDescent="0.35">
      <c r="R65" s="19"/>
      <c r="S65" s="6"/>
      <c r="T65" s="6"/>
      <c r="U65" s="39">
        <f>SUM(U3:U64)</f>
        <v>660</v>
      </c>
      <c r="V65" s="6"/>
      <c r="W65" s="41">
        <f>SUM(W3:W64)</f>
        <v>696</v>
      </c>
      <c r="X65" s="6"/>
      <c r="Y65" s="6"/>
      <c r="Z65" s="6"/>
      <c r="AA65" s="6"/>
      <c r="AB65" s="6"/>
    </row>
    <row r="66" spans="18:28" ht="29.1" customHeight="1" x14ac:dyDescent="0.2">
      <c r="R66" s="19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8:28" ht="29.1" customHeight="1" x14ac:dyDescent="0.2"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8:28" ht="29.1" customHeight="1" x14ac:dyDescent="0.2"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8:28" ht="29.1" customHeight="1" x14ac:dyDescent="0.2"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8:28" ht="29.1" customHeight="1" x14ac:dyDescent="0.2"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8:28" ht="29.1" customHeight="1" x14ac:dyDescent="0.2"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8:28" ht="16.149999999999999" customHeight="1" x14ac:dyDescent="0.2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8:28" ht="15.6" customHeight="1" x14ac:dyDescent="0.2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8:28" ht="15.6" customHeight="1" x14ac:dyDescent="0.2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8:28" ht="18.600000000000001" customHeight="1" x14ac:dyDescent="0.2">
      <c r="S75" s="6"/>
      <c r="T75" s="6"/>
      <c r="U75" s="6"/>
      <c r="V75" s="6"/>
      <c r="W75" s="6"/>
    </row>
    <row r="76" spans="18:28" ht="18.600000000000001" customHeight="1" x14ac:dyDescent="0.2">
      <c r="S76" s="6"/>
      <c r="T76" s="6"/>
    </row>
    <row r="77" spans="18:28" ht="18.600000000000001" customHeight="1" x14ac:dyDescent="0.2">
      <c r="S77" s="6"/>
      <c r="T77" s="6"/>
    </row>
    <row r="78" spans="18:28" ht="18.600000000000001" customHeight="1" x14ac:dyDescent="0.2">
      <c r="S78" s="6"/>
      <c r="T78" s="6"/>
    </row>
    <row r="79" spans="18:28" ht="18.600000000000001" customHeight="1" x14ac:dyDescent="0.2">
      <c r="S79" s="6"/>
      <c r="T79" s="6"/>
    </row>
  </sheetData>
  <sortState xmlns:xlrd2="http://schemas.microsoft.com/office/spreadsheetml/2017/richdata2" ref="A3:Q22">
    <sortCondition descending="1" ref="O3:O22"/>
  </sortState>
  <mergeCells count="1">
    <mergeCell ref="B1:G1"/>
  </mergeCells>
  <phoneticPr fontId="20" type="noConversion"/>
  <conditionalFormatting sqref="A3:B56">
    <cfRule type="containsText" dxfId="27" priority="1" stopIfTrue="1" operator="containsText" text="SI">
      <formula>NOT(ISERROR(SEARCH("SI",A3)))</formula>
    </cfRule>
    <cfRule type="containsText" dxfId="2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I28" sqref="I28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85546875" style="1" bestFit="1" customWidth="1"/>
    <col min="4" max="4" width="12.42578125" style="243" customWidth="1"/>
    <col min="5" max="5" width="72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9" width="23" style="1" customWidth="1"/>
    <col min="10" max="14" width="23.140625" style="1" customWidth="1"/>
    <col min="15" max="15" width="1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3.42578125" style="1" customWidth="1"/>
    <col min="24" max="25" width="11.42578125" style="1" customWidth="1"/>
    <col min="26" max="26" width="34.85546875" style="1" customWidth="1"/>
    <col min="27" max="27" width="11.42578125" style="1" customWidth="1"/>
    <col min="28" max="28" width="53.42578125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74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5"/>
      <c r="P1" s="5"/>
      <c r="Q1" s="59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60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72">
        <v>132957</v>
      </c>
      <c r="B3" s="149" t="s">
        <v>114</v>
      </c>
      <c r="C3" s="172" t="s">
        <v>160</v>
      </c>
      <c r="D3" s="233">
        <v>1172</v>
      </c>
      <c r="E3" s="172" t="s">
        <v>116</v>
      </c>
      <c r="F3" s="159">
        <v>12</v>
      </c>
      <c r="G3" s="162">
        <f>VLOOKUP(A3,'[1]Classifica generale Vigevano'!$A$2:$H$13,8,FALSE)</f>
        <v>12</v>
      </c>
      <c r="H3" s="162">
        <v>12</v>
      </c>
      <c r="I3" s="162">
        <v>12</v>
      </c>
      <c r="J3" s="162"/>
      <c r="K3" s="190"/>
      <c r="L3" s="141"/>
      <c r="M3" s="190"/>
      <c r="N3" s="24"/>
      <c r="O3" s="25">
        <f>IF(P3=9,SUM(F3:N3)-SMALL(F3:N3,1)-SMALL(F3:N3,2),IF(P3=8,SUM(F3:N3)-SMALL(F3:N3,1),SUM(F3:N3)))</f>
        <v>48</v>
      </c>
      <c r="P3" s="26">
        <f>COUNTA(F3:N3)</f>
        <v>4</v>
      </c>
      <c r="Q3" s="144">
        <f>SUM(F3:N3)</f>
        <v>48</v>
      </c>
      <c r="R3" s="27"/>
      <c r="S3" s="28">
        <v>10</v>
      </c>
      <c r="T3" s="29" t="s">
        <v>16</v>
      </c>
      <c r="U3" s="30">
        <f>SUMIF($D$3:$D$76,S3,$Q$3:$Q$76)</f>
        <v>0</v>
      </c>
      <c r="V3" s="31"/>
      <c r="W3" s="32">
        <f t="shared" ref="W3:W34" si="0">SUMIF($D$3:$D$76,S3,$O$3:$O$76)</f>
        <v>0</v>
      </c>
      <c r="X3" s="19"/>
      <c r="Y3" s="33"/>
      <c r="Z3" s="33"/>
      <c r="AA3" s="33"/>
      <c r="AB3" s="33"/>
    </row>
    <row r="4" spans="1:28" ht="29.1" customHeight="1" thickBot="1" x14ac:dyDescent="0.4">
      <c r="A4" s="172">
        <v>128732</v>
      </c>
      <c r="B4" s="149" t="s">
        <v>114</v>
      </c>
      <c r="C4" s="172" t="s">
        <v>162</v>
      </c>
      <c r="D4" s="233">
        <v>2144</v>
      </c>
      <c r="E4" s="172" t="s">
        <v>121</v>
      </c>
      <c r="F4" s="159">
        <v>12</v>
      </c>
      <c r="G4" s="162">
        <f>VLOOKUP(A4,'[1]Classifica generale Vigevano'!$A$2:$H$13,8,FALSE)</f>
        <v>12</v>
      </c>
      <c r="H4" s="162">
        <v>12</v>
      </c>
      <c r="I4" s="162">
        <v>12</v>
      </c>
      <c r="J4" s="162"/>
      <c r="K4" s="190"/>
      <c r="L4" s="141"/>
      <c r="M4" s="190"/>
      <c r="N4" s="24"/>
      <c r="O4" s="25">
        <f>IF(P4=9,SUM(F4:N4)-SMALL(F4:N4,1)-SMALL(F4:N4,2),IF(P4=8,SUM(F4:N4)-SMALL(F4:N4,1),SUM(F4:N4)))</f>
        <v>48</v>
      </c>
      <c r="P4" s="26">
        <f>COUNTA(F4:N4)</f>
        <v>4</v>
      </c>
      <c r="Q4" s="144">
        <f>SUM(F4:N4)</f>
        <v>48</v>
      </c>
      <c r="R4" s="27"/>
      <c r="S4" s="28">
        <v>1172</v>
      </c>
      <c r="T4" s="29" t="s">
        <v>116</v>
      </c>
      <c r="U4" s="30">
        <f t="shared" ref="U4:U64" si="1">SUMIF($D$3:$D$76,S4,$Q$3:$Q$76)</f>
        <v>48</v>
      </c>
      <c r="V4" s="31"/>
      <c r="W4" s="32">
        <f t="shared" si="0"/>
        <v>48</v>
      </c>
      <c r="X4" s="19"/>
      <c r="Y4" s="33"/>
      <c r="Z4" s="33"/>
      <c r="AA4" s="33"/>
      <c r="AB4" s="33"/>
    </row>
    <row r="5" spans="1:28" ht="29.1" customHeight="1" thickBot="1" x14ac:dyDescent="0.4">
      <c r="A5" s="172">
        <v>130991</v>
      </c>
      <c r="B5" s="149" t="s">
        <v>114</v>
      </c>
      <c r="C5" s="172" t="s">
        <v>163</v>
      </c>
      <c r="D5" s="233">
        <v>2057</v>
      </c>
      <c r="E5" s="172" t="s">
        <v>113</v>
      </c>
      <c r="F5" s="159">
        <v>12</v>
      </c>
      <c r="G5" s="162">
        <f>VLOOKUP(A5,'[1]Classifica generale Vigevano'!$A$2:$H$13,8,FALSE)</f>
        <v>12</v>
      </c>
      <c r="H5" s="162">
        <v>12</v>
      </c>
      <c r="I5" s="162">
        <v>12</v>
      </c>
      <c r="J5" s="162"/>
      <c r="K5" s="190"/>
      <c r="L5" s="141"/>
      <c r="M5" s="190"/>
      <c r="N5" s="24"/>
      <c r="O5" s="25">
        <f>IF(P5=9,SUM(F5:N5)-SMALL(F5:N5,1)-SMALL(F5:N5,2),IF(P5=8,SUM(F5:N5)-SMALL(F5:N5,1),SUM(F5:N5)))</f>
        <v>48</v>
      </c>
      <c r="P5" s="26">
        <f>COUNTA(F5:N5)</f>
        <v>4</v>
      </c>
      <c r="Q5" s="144">
        <f>SUM(F5:N5)</f>
        <v>48</v>
      </c>
      <c r="R5" s="27"/>
      <c r="S5" s="28">
        <v>1174</v>
      </c>
      <c r="T5" s="29" t="s">
        <v>110</v>
      </c>
      <c r="U5" s="30">
        <f t="shared" si="1"/>
        <v>0</v>
      </c>
      <c r="V5" s="31"/>
      <c r="W5" s="32">
        <f t="shared" si="0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72">
        <v>134405</v>
      </c>
      <c r="B6" s="149" t="s">
        <v>114</v>
      </c>
      <c r="C6" s="172" t="s">
        <v>165</v>
      </c>
      <c r="D6" s="233">
        <v>2612</v>
      </c>
      <c r="E6" s="172" t="s">
        <v>127</v>
      </c>
      <c r="F6" s="159">
        <v>12</v>
      </c>
      <c r="G6" s="162">
        <f>VLOOKUP(A6,'[1]Classifica generale Vigevano'!$A$2:$H$13,8,FALSE)</f>
        <v>12</v>
      </c>
      <c r="H6" s="162">
        <v>12</v>
      </c>
      <c r="I6" s="162">
        <v>12</v>
      </c>
      <c r="J6" s="162"/>
      <c r="K6" s="190"/>
      <c r="L6" s="141"/>
      <c r="M6" s="190"/>
      <c r="N6" s="24"/>
      <c r="O6" s="25">
        <f>IF(P6=9,SUM(F6:N6)-SMALL(F6:N6,1)-SMALL(F6:N6,2),IF(P6=8,SUM(F6:N6)-SMALL(F6:N6,1),SUM(F6:N6)))</f>
        <v>48</v>
      </c>
      <c r="P6" s="26">
        <f>COUNTA(F6:N6)</f>
        <v>4</v>
      </c>
      <c r="Q6" s="144">
        <f>SUM(F6:N6)</f>
        <v>48</v>
      </c>
      <c r="R6" s="27"/>
      <c r="S6" s="28">
        <v>1180</v>
      </c>
      <c r="T6" s="29" t="s">
        <v>120</v>
      </c>
      <c r="U6" s="30">
        <f t="shared" si="1"/>
        <v>36</v>
      </c>
      <c r="V6" s="31"/>
      <c r="W6" s="32">
        <f t="shared" si="0"/>
        <v>36</v>
      </c>
      <c r="X6" s="19"/>
      <c r="Y6" s="33"/>
      <c r="Z6" s="33"/>
      <c r="AA6" s="33"/>
      <c r="AB6" s="33"/>
    </row>
    <row r="7" spans="1:28" ht="29.1" customHeight="1" thickBot="1" x14ac:dyDescent="0.4">
      <c r="A7" s="172">
        <v>130172</v>
      </c>
      <c r="B7" s="149" t="s">
        <v>114</v>
      </c>
      <c r="C7" s="172" t="s">
        <v>166</v>
      </c>
      <c r="D7" s="233">
        <v>2310</v>
      </c>
      <c r="E7" s="172" t="s">
        <v>112</v>
      </c>
      <c r="F7" s="159">
        <v>12</v>
      </c>
      <c r="G7" s="162">
        <f>VLOOKUP(A7,'[1]Classifica generale Vigevano'!$A$2:$H$13,8,FALSE)</f>
        <v>12</v>
      </c>
      <c r="H7" s="162">
        <v>12</v>
      </c>
      <c r="I7" s="162">
        <v>12</v>
      </c>
      <c r="J7" s="162"/>
      <c r="K7" s="190"/>
      <c r="L7" s="141"/>
      <c r="M7" s="190"/>
      <c r="N7" s="24"/>
      <c r="O7" s="25">
        <f>IF(P7=9,SUM(F7:N7)-SMALL(F7:N7,1)-SMALL(F7:N7,2),IF(P7=8,SUM(F7:N7)-SMALL(F7:N7,1),SUM(F7:N7)))</f>
        <v>48</v>
      </c>
      <c r="P7" s="26">
        <f>COUNTA(F7:N7)</f>
        <v>4</v>
      </c>
      <c r="Q7" s="144">
        <f>SUM(F7:N7)</f>
        <v>48</v>
      </c>
      <c r="R7" s="27"/>
      <c r="S7" s="28">
        <v>1213</v>
      </c>
      <c r="T7" s="29" t="s">
        <v>109</v>
      </c>
      <c r="U7" s="30">
        <f t="shared" si="1"/>
        <v>0</v>
      </c>
      <c r="V7" s="31"/>
      <c r="W7" s="32">
        <f t="shared" si="0"/>
        <v>0</v>
      </c>
      <c r="X7" s="19"/>
      <c r="Y7" s="6"/>
      <c r="Z7" s="6"/>
      <c r="AA7" s="6"/>
      <c r="AB7" s="6"/>
    </row>
    <row r="8" spans="1:28" ht="29.1" customHeight="1" thickBot="1" x14ac:dyDescent="0.4">
      <c r="A8" s="172">
        <v>130855</v>
      </c>
      <c r="B8" s="149" t="s">
        <v>114</v>
      </c>
      <c r="C8" s="172" t="s">
        <v>170</v>
      </c>
      <c r="D8" s="233">
        <v>2144</v>
      </c>
      <c r="E8" s="172" t="s">
        <v>121</v>
      </c>
      <c r="F8" s="159">
        <v>12</v>
      </c>
      <c r="G8" s="162">
        <f>VLOOKUP(A8,'[1]Classifica generale Vigevano'!$A$2:$H$13,8,FALSE)</f>
        <v>12</v>
      </c>
      <c r="H8" s="162">
        <v>12</v>
      </c>
      <c r="I8" s="162">
        <v>12</v>
      </c>
      <c r="J8" s="162"/>
      <c r="K8" s="190"/>
      <c r="L8" s="141"/>
      <c r="M8" s="190"/>
      <c r="N8" s="24"/>
      <c r="O8" s="25">
        <f>IF(P8=9,SUM(F8:N8)-SMALL(F8:N8,1)-SMALL(F8:N8,2),IF(P8=8,SUM(F8:N8)-SMALL(F8:N8,1),SUM(F8:N8)))</f>
        <v>48</v>
      </c>
      <c r="P8" s="26">
        <f>COUNTA(F8:N8)</f>
        <v>4</v>
      </c>
      <c r="Q8" s="144">
        <f>SUM(F8:N8)</f>
        <v>48</v>
      </c>
      <c r="R8" s="27"/>
      <c r="S8" s="28">
        <v>1298</v>
      </c>
      <c r="T8" s="29" t="s">
        <v>35</v>
      </c>
      <c r="U8" s="30">
        <f t="shared" si="1"/>
        <v>0</v>
      </c>
      <c r="V8" s="31"/>
      <c r="W8" s="32">
        <f t="shared" si="0"/>
        <v>0</v>
      </c>
      <c r="X8" s="19"/>
      <c r="Y8" s="6"/>
      <c r="Z8" s="6"/>
      <c r="AA8" s="6"/>
      <c r="AB8" s="6"/>
    </row>
    <row r="9" spans="1:28" ht="29.1" customHeight="1" thickBot="1" x14ac:dyDescent="0.4">
      <c r="A9" s="172">
        <v>139552</v>
      </c>
      <c r="B9" s="149" t="s">
        <v>114</v>
      </c>
      <c r="C9" s="172" t="s">
        <v>172</v>
      </c>
      <c r="D9" s="233">
        <v>2310</v>
      </c>
      <c r="E9" s="172" t="s">
        <v>112</v>
      </c>
      <c r="F9" s="159">
        <v>12</v>
      </c>
      <c r="G9" s="162">
        <f>VLOOKUP(A9,'[1]Classifica generale Vigevano'!$A$2:$H$13,8,FALSE)</f>
        <v>12</v>
      </c>
      <c r="H9" s="162">
        <v>12</v>
      </c>
      <c r="I9" s="162">
        <v>12</v>
      </c>
      <c r="J9" s="162"/>
      <c r="K9" s="190"/>
      <c r="L9" s="141"/>
      <c r="M9" s="190"/>
      <c r="N9" s="24"/>
      <c r="O9" s="25">
        <f>IF(P9=9,SUM(F9:N9)-SMALL(F9:N9,1)-SMALL(F9:N9,2),IF(P9=8,SUM(F9:N9)-SMALL(F9:N9,1),SUM(F9:N9)))</f>
        <v>48</v>
      </c>
      <c r="P9" s="26">
        <f>COUNTA(F9:N9)</f>
        <v>4</v>
      </c>
      <c r="Q9" s="144">
        <f>SUM(F9:N9)</f>
        <v>48</v>
      </c>
      <c r="R9" s="27"/>
      <c r="S9" s="28">
        <v>1317</v>
      </c>
      <c r="T9" s="29" t="s">
        <v>28</v>
      </c>
      <c r="U9" s="30">
        <f t="shared" si="1"/>
        <v>0</v>
      </c>
      <c r="V9" s="31"/>
      <c r="W9" s="32">
        <f t="shared" si="0"/>
        <v>0</v>
      </c>
      <c r="X9" s="19"/>
      <c r="Y9" s="6"/>
      <c r="Z9" s="6"/>
      <c r="AA9" s="6"/>
      <c r="AB9" s="6"/>
    </row>
    <row r="10" spans="1:28" ht="29.1" customHeight="1" thickBot="1" x14ac:dyDescent="0.4">
      <c r="A10" s="172">
        <v>139595</v>
      </c>
      <c r="B10" s="149" t="s">
        <v>114</v>
      </c>
      <c r="C10" s="172" t="s">
        <v>168</v>
      </c>
      <c r="D10" s="233">
        <v>2612</v>
      </c>
      <c r="E10" s="172" t="s">
        <v>127</v>
      </c>
      <c r="F10" s="159">
        <v>12</v>
      </c>
      <c r="G10" s="162">
        <f>VLOOKUP(A10,'[1]Classifica generale Vigevano'!$A$2:$H$13,8,FALSE)</f>
        <v>12</v>
      </c>
      <c r="H10" s="162"/>
      <c r="I10" s="162">
        <v>12</v>
      </c>
      <c r="J10" s="162"/>
      <c r="K10" s="190"/>
      <c r="L10" s="141"/>
      <c r="M10" s="190"/>
      <c r="N10" s="24"/>
      <c r="O10" s="25">
        <f>IF(P10=9,SUM(F10:N10)-SMALL(F10:N10,1)-SMALL(F10:N10,2),IF(P10=8,SUM(F10:N10)-SMALL(F10:N10,1),SUM(F10:N10)))</f>
        <v>36</v>
      </c>
      <c r="P10" s="26">
        <f>COUNTA(F10:N10)</f>
        <v>3</v>
      </c>
      <c r="Q10" s="144">
        <f>SUM(F10:N10)</f>
        <v>36</v>
      </c>
      <c r="R10" s="27"/>
      <c r="S10" s="28">
        <v>2658</v>
      </c>
      <c r="T10" s="29" t="s">
        <v>138</v>
      </c>
      <c r="U10" s="30">
        <f t="shared" si="1"/>
        <v>0</v>
      </c>
      <c r="V10" s="31"/>
      <c r="W10" s="32">
        <f t="shared" si="0"/>
        <v>0</v>
      </c>
      <c r="X10" s="19"/>
      <c r="Y10" s="6"/>
      <c r="Z10" s="6"/>
      <c r="AA10" s="6"/>
      <c r="AB10" s="6"/>
    </row>
    <row r="11" spans="1:28" ht="29.1" customHeight="1" thickBot="1" x14ac:dyDescent="0.4">
      <c r="A11" s="172">
        <v>139689</v>
      </c>
      <c r="B11" s="149" t="s">
        <v>114</v>
      </c>
      <c r="C11" s="172" t="s">
        <v>169</v>
      </c>
      <c r="D11" s="233">
        <v>2027</v>
      </c>
      <c r="E11" s="172" t="s">
        <v>20</v>
      </c>
      <c r="F11" s="159">
        <v>12</v>
      </c>
      <c r="G11" s="162">
        <f>VLOOKUP(A11,'[1]Classifica generale Vigevano'!$A$2:$H$13,8,FALSE)</f>
        <v>12</v>
      </c>
      <c r="H11" s="162"/>
      <c r="I11" s="162">
        <v>12</v>
      </c>
      <c r="J11" s="162"/>
      <c r="K11" s="190"/>
      <c r="L11" s="141"/>
      <c r="M11" s="190"/>
      <c r="N11" s="24"/>
      <c r="O11" s="25">
        <f>IF(P11=9,SUM(F11:N11)-SMALL(F11:N11,1)-SMALL(F11:N11,2),IF(P11=8,SUM(F11:N11)-SMALL(F11:N11,1),SUM(F11:N11)))</f>
        <v>36</v>
      </c>
      <c r="P11" s="26">
        <f>COUNTA(F11:N11)</f>
        <v>3</v>
      </c>
      <c r="Q11" s="144">
        <f>SUM(F11:N11)</f>
        <v>36</v>
      </c>
      <c r="R11" s="27"/>
      <c r="S11" s="28">
        <v>1773</v>
      </c>
      <c r="T11" s="29" t="s">
        <v>71</v>
      </c>
      <c r="U11" s="30">
        <f t="shared" si="1"/>
        <v>0</v>
      </c>
      <c r="V11" s="31"/>
      <c r="W11" s="32">
        <f t="shared" si="0"/>
        <v>0</v>
      </c>
      <c r="X11" s="19"/>
      <c r="Y11" s="6"/>
      <c r="Z11" s="6"/>
      <c r="AA11" s="6"/>
      <c r="AB11" s="6"/>
    </row>
    <row r="12" spans="1:28" ht="29.1" customHeight="1" thickBot="1" x14ac:dyDescent="0.4">
      <c r="A12" s="172">
        <v>140465</v>
      </c>
      <c r="B12" s="149" t="s">
        <v>114</v>
      </c>
      <c r="C12" s="172" t="s">
        <v>171</v>
      </c>
      <c r="D12" s="233">
        <v>2072</v>
      </c>
      <c r="E12" s="172" t="s">
        <v>119</v>
      </c>
      <c r="F12" s="159">
        <v>12</v>
      </c>
      <c r="G12" s="162">
        <f>VLOOKUP(A12,'[1]Classifica generale Vigevano'!$A$2:$H$13,8,FALSE)</f>
        <v>12</v>
      </c>
      <c r="H12" s="162"/>
      <c r="I12" s="162">
        <v>12</v>
      </c>
      <c r="J12" s="162"/>
      <c r="K12" s="190"/>
      <c r="L12" s="141"/>
      <c r="M12" s="190"/>
      <c r="N12" s="24"/>
      <c r="O12" s="25">
        <f>IF(P12=9,SUM(F12:N12)-SMALL(F12:N12,1)-SMALL(F12:N12,2),IF(P12=8,SUM(F12:N12)-SMALL(F12:N12,1),SUM(F12:N12)))</f>
        <v>36</v>
      </c>
      <c r="P12" s="26">
        <f>COUNTA(F12:N12)</f>
        <v>3</v>
      </c>
      <c r="Q12" s="144">
        <f>SUM(F12:N12)</f>
        <v>36</v>
      </c>
      <c r="R12" s="27"/>
      <c r="S12" s="28">
        <v>1886</v>
      </c>
      <c r="T12" s="29" t="s">
        <v>129</v>
      </c>
      <c r="U12" s="30">
        <f t="shared" si="1"/>
        <v>0</v>
      </c>
      <c r="V12" s="31"/>
      <c r="W12" s="32">
        <f t="shared" si="0"/>
        <v>24</v>
      </c>
      <c r="X12" s="19"/>
      <c r="Y12" s="6"/>
      <c r="Z12" s="6"/>
      <c r="AA12" s="6"/>
      <c r="AB12" s="6"/>
    </row>
    <row r="13" spans="1:28" ht="29.1" customHeight="1" thickBot="1" x14ac:dyDescent="0.4">
      <c r="A13" s="172">
        <v>135950</v>
      </c>
      <c r="B13" s="149" t="s">
        <v>114</v>
      </c>
      <c r="C13" s="172" t="s">
        <v>173</v>
      </c>
      <c r="D13" s="233">
        <v>2612</v>
      </c>
      <c r="E13" s="172" t="s">
        <v>127</v>
      </c>
      <c r="F13" s="159">
        <v>12</v>
      </c>
      <c r="G13" s="162">
        <f>VLOOKUP(A13,'[1]Classifica generale Vigevano'!$A$2:$H$13,8,FALSE)</f>
        <v>12</v>
      </c>
      <c r="H13" s="162"/>
      <c r="I13" s="162">
        <v>12</v>
      </c>
      <c r="J13" s="162"/>
      <c r="K13" s="190"/>
      <c r="L13" s="141"/>
      <c r="M13" s="190"/>
      <c r="N13" s="24"/>
      <c r="O13" s="25">
        <f>IF(P13=9,SUM(F13:N13)-SMALL(F13:N13,1)-SMALL(F13:N13,2),IF(P13=8,SUM(F13:N13)-SMALL(F13:N13,1),SUM(F13:N13)))</f>
        <v>36</v>
      </c>
      <c r="P13" s="26">
        <f>COUNTA(F13:N13)</f>
        <v>3</v>
      </c>
      <c r="Q13" s="144">
        <f>SUM(F13:N13)</f>
        <v>36</v>
      </c>
      <c r="R13" s="27"/>
      <c r="S13" s="28">
        <v>2027</v>
      </c>
      <c r="T13" s="29" t="s">
        <v>20</v>
      </c>
      <c r="U13" s="30">
        <f t="shared" si="1"/>
        <v>36</v>
      </c>
      <c r="V13" s="31"/>
      <c r="W13" s="32">
        <f t="shared" si="0"/>
        <v>36</v>
      </c>
      <c r="X13" s="19"/>
      <c r="Y13" s="6"/>
      <c r="Z13" s="6"/>
      <c r="AA13" s="6"/>
      <c r="AB13" s="6"/>
    </row>
    <row r="14" spans="1:28" ht="29.1" customHeight="1" thickBot="1" x14ac:dyDescent="0.45">
      <c r="A14" s="172">
        <v>134505</v>
      </c>
      <c r="B14" s="149" t="s">
        <v>114</v>
      </c>
      <c r="C14" s="172" t="s">
        <v>167</v>
      </c>
      <c r="D14" s="233">
        <v>1180</v>
      </c>
      <c r="E14" s="172" t="s">
        <v>120</v>
      </c>
      <c r="F14" s="159">
        <v>12</v>
      </c>
      <c r="G14" s="162"/>
      <c r="H14" s="162">
        <v>12</v>
      </c>
      <c r="I14" s="162">
        <v>12</v>
      </c>
      <c r="J14" s="162"/>
      <c r="K14" s="190"/>
      <c r="L14" s="141"/>
      <c r="M14" s="190"/>
      <c r="N14" s="155"/>
      <c r="O14" s="156">
        <f>IF(P14=9,SUM(F14:N14)-SMALL(F14:N14,1)-SMALL(F14:N14,2),IF(P14=8,SUM(F14:N14)-SMALL(F14:N14,1),SUM(F14:N14)))</f>
        <v>36</v>
      </c>
      <c r="P14" s="26">
        <f>COUNTA(F14:N14)</f>
        <v>3</v>
      </c>
      <c r="Q14" s="144">
        <f>SUM(F14:N14)</f>
        <v>36</v>
      </c>
      <c r="R14" s="27"/>
      <c r="S14" s="28">
        <v>2057</v>
      </c>
      <c r="T14" s="29" t="s">
        <v>113</v>
      </c>
      <c r="U14" s="30">
        <f t="shared" si="1"/>
        <v>72</v>
      </c>
      <c r="V14" s="31"/>
      <c r="W14" s="32">
        <f t="shared" si="0"/>
        <v>72</v>
      </c>
      <c r="X14" s="19"/>
      <c r="Y14" s="6"/>
      <c r="Z14" s="6"/>
      <c r="AA14" s="6"/>
      <c r="AB14" s="6"/>
    </row>
    <row r="15" spans="1:28" ht="29.1" customHeight="1" thickBot="1" x14ac:dyDescent="0.45">
      <c r="A15" s="172">
        <v>131373</v>
      </c>
      <c r="B15" s="149" t="s">
        <v>114</v>
      </c>
      <c r="C15" s="172" t="s">
        <v>164</v>
      </c>
      <c r="D15" s="233">
        <v>2057</v>
      </c>
      <c r="E15" s="172" t="s">
        <v>113</v>
      </c>
      <c r="F15" s="159">
        <v>12</v>
      </c>
      <c r="G15" s="162">
        <f>VLOOKUP(A15,'[1]Classifica generale Vigevano'!$A$2:$H$13,8,FALSE)</f>
        <v>12</v>
      </c>
      <c r="H15" s="162"/>
      <c r="I15" s="162"/>
      <c r="J15" s="162"/>
      <c r="K15" s="190"/>
      <c r="L15" s="141"/>
      <c r="M15" s="190"/>
      <c r="N15" s="155"/>
      <c r="O15" s="156">
        <f>IF(P15=9,SUM(F15:N15)-SMALL(F15:N15,1)-SMALL(F15:N15,2),IF(P15=8,SUM(F15:N15)-SMALL(F15:N15,1),SUM(F15:N15)))</f>
        <v>24</v>
      </c>
      <c r="P15" s="26">
        <f>COUNTA(F15:N15)</f>
        <v>2</v>
      </c>
      <c r="Q15" s="144">
        <f>SUM(F15:N15)</f>
        <v>24</v>
      </c>
      <c r="R15" s="27"/>
      <c r="S15" s="28">
        <v>2072</v>
      </c>
      <c r="T15" s="29" t="s">
        <v>119</v>
      </c>
      <c r="U15" s="30">
        <f t="shared" si="1"/>
        <v>60</v>
      </c>
      <c r="V15" s="31"/>
      <c r="W15" s="32">
        <f t="shared" si="0"/>
        <v>60</v>
      </c>
      <c r="X15" s="19"/>
      <c r="Y15" s="6"/>
      <c r="Z15" s="6"/>
      <c r="AA15" s="6"/>
      <c r="AB15" s="6"/>
    </row>
    <row r="16" spans="1:28" ht="29.1" customHeight="1" thickBot="1" x14ac:dyDescent="0.4">
      <c r="A16" s="172">
        <v>127578</v>
      </c>
      <c r="B16" s="149" t="s">
        <v>114</v>
      </c>
      <c r="C16" s="172" t="s">
        <v>161</v>
      </c>
      <c r="D16" s="233">
        <v>2072</v>
      </c>
      <c r="E16" s="172" t="s">
        <v>119</v>
      </c>
      <c r="F16" s="159">
        <v>12</v>
      </c>
      <c r="G16" s="162"/>
      <c r="H16" s="162"/>
      <c r="I16" s="162">
        <v>12</v>
      </c>
      <c r="J16" s="162"/>
      <c r="K16" s="190"/>
      <c r="L16" s="141"/>
      <c r="M16" s="190"/>
      <c r="N16" s="24"/>
      <c r="O16" s="25">
        <f>IF(P16=9,SUM(F16:N16)-SMALL(F16:N16,1)-SMALL(F16:N16,2),IF(P16=8,SUM(F16:N16)-SMALL(F16:N16,1),SUM(F16:N16)))</f>
        <v>24</v>
      </c>
      <c r="P16" s="26">
        <f>COUNTA(F16:N16)</f>
        <v>2</v>
      </c>
      <c r="Q16" s="144">
        <f>SUM(F16:N16)</f>
        <v>24</v>
      </c>
      <c r="R16" s="27"/>
      <c r="S16" s="28">
        <v>2142</v>
      </c>
      <c r="T16" s="29" t="s">
        <v>124</v>
      </c>
      <c r="U16" s="30">
        <f t="shared" si="1"/>
        <v>0</v>
      </c>
      <c r="V16" s="31"/>
      <c r="W16" s="32">
        <f t="shared" si="0"/>
        <v>0</v>
      </c>
      <c r="X16" s="19"/>
      <c r="Y16" s="6"/>
      <c r="Z16" s="6"/>
      <c r="AA16" s="6"/>
      <c r="AB16" s="6"/>
    </row>
    <row r="17" spans="1:28" ht="29.1" customHeight="1" thickBot="1" x14ac:dyDescent="0.4">
      <c r="A17" s="172">
        <v>137570</v>
      </c>
      <c r="B17" s="149" t="s">
        <v>114</v>
      </c>
      <c r="C17" s="172" t="s">
        <v>501</v>
      </c>
      <c r="D17" s="233">
        <v>1886</v>
      </c>
      <c r="E17" s="177">
        <v>707</v>
      </c>
      <c r="F17" s="159"/>
      <c r="G17" s="162"/>
      <c r="H17" s="162"/>
      <c r="I17" s="162">
        <v>12</v>
      </c>
      <c r="J17" s="162"/>
      <c r="K17" s="190"/>
      <c r="L17" s="141"/>
      <c r="M17" s="190"/>
      <c r="N17" s="24"/>
      <c r="O17" s="25">
        <f>IF(P17=9,SUM(F17:N17)-SMALL(F17:N17,1)-SMALL(F17:N17,2),IF(P17=8,SUM(F17:N17)-SMALL(F17:N17,1),SUM(F17:N17)))</f>
        <v>12</v>
      </c>
      <c r="P17" s="26">
        <f>COUNTA(F17:N17)</f>
        <v>1</v>
      </c>
      <c r="Q17" s="144">
        <v>0</v>
      </c>
      <c r="R17" s="27"/>
      <c r="S17" s="28">
        <v>2144</v>
      </c>
      <c r="T17" s="29" t="s">
        <v>121</v>
      </c>
      <c r="U17" s="30">
        <f t="shared" si="1"/>
        <v>96</v>
      </c>
      <c r="V17" s="31"/>
      <c r="W17" s="32">
        <f t="shared" si="0"/>
        <v>96</v>
      </c>
      <c r="X17" s="19"/>
      <c r="Y17" s="6"/>
      <c r="Z17" s="6"/>
      <c r="AA17" s="6"/>
      <c r="AB17" s="6"/>
    </row>
    <row r="18" spans="1:28" ht="29.1" customHeight="1" thickBot="1" x14ac:dyDescent="0.4">
      <c r="A18" s="172">
        <v>137571</v>
      </c>
      <c r="B18" s="149" t="s">
        <v>114</v>
      </c>
      <c r="C18" s="172" t="s">
        <v>502</v>
      </c>
      <c r="D18" s="233">
        <v>1886</v>
      </c>
      <c r="E18" s="177">
        <v>707</v>
      </c>
      <c r="F18" s="159"/>
      <c r="G18" s="162"/>
      <c r="H18" s="162"/>
      <c r="I18" s="162">
        <v>12</v>
      </c>
      <c r="J18" s="162"/>
      <c r="K18" s="190"/>
      <c r="L18" s="141"/>
      <c r="M18" s="190"/>
      <c r="N18" s="24"/>
      <c r="O18" s="25">
        <f>IF(P18=9,SUM(F18:N18)-SMALL(F18:N18,1)-SMALL(F18:N18,2),IF(P18=8,SUM(F18:N18)-SMALL(F18:N18,1),SUM(F18:N18)))</f>
        <v>12</v>
      </c>
      <c r="P18" s="26">
        <f>COUNTA(F18:N18)</f>
        <v>1</v>
      </c>
      <c r="Q18" s="144">
        <v>0</v>
      </c>
      <c r="R18" s="27"/>
      <c r="S18" s="28">
        <v>2186</v>
      </c>
      <c r="T18" s="29" t="s">
        <v>111</v>
      </c>
      <c r="U18" s="30">
        <f t="shared" si="1"/>
        <v>0</v>
      </c>
      <c r="V18" s="31"/>
      <c r="W18" s="32">
        <f t="shared" si="0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72"/>
      <c r="B19" s="149" t="str">
        <f t="shared" ref="B17:B23" si="2">IF(P19&lt;2,"NO","SI")</f>
        <v>NO</v>
      </c>
      <c r="C19" s="172"/>
      <c r="D19" s="233"/>
      <c r="E19" s="172"/>
      <c r="F19" s="162"/>
      <c r="G19" s="162"/>
      <c r="H19" s="162"/>
      <c r="I19" s="162"/>
      <c r="J19" s="162"/>
      <c r="K19" s="190"/>
      <c r="L19" s="141"/>
      <c r="M19" s="190"/>
      <c r="N19" s="24"/>
      <c r="O19" s="25">
        <f t="shared" ref="O17:O22" si="3">IF(P19=9,SUM(F19:N19)-SMALL(F19:N19,1)-SMALL(F19:N19,2),IF(P19=8,SUM(F19:N19)-SMALL(F19:N19,1),SUM(F19:N19)))</f>
        <v>0</v>
      </c>
      <c r="P19" s="26">
        <f t="shared" ref="P17:P22" si="4">COUNTA(F19:N19)</f>
        <v>0</v>
      </c>
      <c r="Q19" s="144">
        <f t="shared" ref="Q17:Q20" si="5">SUM(F19:N19)</f>
        <v>0</v>
      </c>
      <c r="R19" s="27"/>
      <c r="S19" s="28"/>
      <c r="T19" s="29"/>
      <c r="U19" s="30">
        <f t="shared" si="1"/>
        <v>0</v>
      </c>
      <c r="V19" s="31"/>
      <c r="W19" s="32">
        <f t="shared" si="0"/>
        <v>0</v>
      </c>
      <c r="X19" s="19"/>
      <c r="Y19" s="6"/>
      <c r="Z19" s="6"/>
      <c r="AA19" s="6"/>
      <c r="AB19" s="6"/>
    </row>
    <row r="20" spans="1:28" ht="29.1" customHeight="1" thickBot="1" x14ac:dyDescent="0.4">
      <c r="A20" s="180"/>
      <c r="B20" s="149" t="str">
        <f t="shared" si="2"/>
        <v>NO</v>
      </c>
      <c r="C20" s="172"/>
      <c r="D20" s="233"/>
      <c r="E20" s="172"/>
      <c r="F20" s="23"/>
      <c r="G20" s="23"/>
      <c r="H20" s="23"/>
      <c r="I20" s="23"/>
      <c r="J20" s="23"/>
      <c r="K20" s="190"/>
      <c r="L20" s="141"/>
      <c r="M20" s="190"/>
      <c r="N20" s="24"/>
      <c r="O20" s="25">
        <f t="shared" si="3"/>
        <v>0</v>
      </c>
      <c r="P20" s="26">
        <f t="shared" si="4"/>
        <v>0</v>
      </c>
      <c r="Q20" s="144">
        <f t="shared" si="5"/>
        <v>0</v>
      </c>
      <c r="R20" s="27"/>
      <c r="S20" s="28">
        <v>2310</v>
      </c>
      <c r="T20" s="29" t="s">
        <v>112</v>
      </c>
      <c r="U20" s="30">
        <f t="shared" si="1"/>
        <v>96</v>
      </c>
      <c r="V20" s="31"/>
      <c r="W20" s="32">
        <f t="shared" si="0"/>
        <v>96</v>
      </c>
      <c r="X20" s="19"/>
      <c r="Y20" s="6"/>
      <c r="Z20" s="6"/>
      <c r="AA20" s="6"/>
      <c r="AB20" s="6"/>
    </row>
    <row r="21" spans="1:28" ht="29.1" customHeight="1" thickBot="1" x14ac:dyDescent="0.4">
      <c r="A21" s="258"/>
      <c r="B21" s="149" t="str">
        <f t="shared" si="2"/>
        <v>NO</v>
      </c>
      <c r="C21" s="172"/>
      <c r="D21" s="233"/>
      <c r="E21" s="172"/>
      <c r="F21" s="162"/>
      <c r="G21" s="162"/>
      <c r="H21" s="162"/>
      <c r="I21" s="162"/>
      <c r="J21" s="162"/>
      <c r="K21" s="190"/>
      <c r="L21" s="141"/>
      <c r="M21" s="190"/>
      <c r="N21" s="193"/>
      <c r="O21" s="156">
        <f t="shared" si="3"/>
        <v>0</v>
      </c>
      <c r="P21" s="26">
        <f t="shared" si="4"/>
        <v>0</v>
      </c>
      <c r="Q21" s="144">
        <v>0</v>
      </c>
      <c r="R21" s="27"/>
      <c r="S21" s="28">
        <v>2521</v>
      </c>
      <c r="T21" s="29" t="s">
        <v>118</v>
      </c>
      <c r="U21" s="30">
        <f t="shared" si="1"/>
        <v>0</v>
      </c>
      <c r="V21" s="31"/>
      <c r="W21" s="32">
        <f t="shared" si="0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49"/>
      <c r="B22" s="149" t="str">
        <f t="shared" si="2"/>
        <v>NO</v>
      </c>
      <c r="C22" s="172"/>
      <c r="D22" s="233"/>
      <c r="E22" s="172"/>
      <c r="F22" s="23"/>
      <c r="G22" s="162"/>
      <c r="H22" s="23"/>
      <c r="I22" s="23"/>
      <c r="J22" s="23"/>
      <c r="K22" s="141"/>
      <c r="L22" s="141"/>
      <c r="M22" s="141"/>
      <c r="N22" s="24"/>
      <c r="O22" s="25">
        <f t="shared" si="3"/>
        <v>0</v>
      </c>
      <c r="P22" s="26">
        <f t="shared" si="4"/>
        <v>0</v>
      </c>
      <c r="Q22" s="144">
        <v>0</v>
      </c>
      <c r="R22" s="27"/>
      <c r="S22" s="28">
        <v>2612</v>
      </c>
      <c r="T22" s="29" t="s">
        <v>127</v>
      </c>
      <c r="U22" s="30">
        <f t="shared" si="1"/>
        <v>120</v>
      </c>
      <c r="V22" s="31"/>
      <c r="W22" s="32">
        <f t="shared" si="0"/>
        <v>120</v>
      </c>
      <c r="X22" s="19"/>
      <c r="Y22" s="6"/>
      <c r="Z22" s="6"/>
      <c r="AA22" s="6"/>
      <c r="AB22" s="6"/>
    </row>
    <row r="23" spans="1:28" ht="29.1" customHeight="1" thickBot="1" x14ac:dyDescent="0.4">
      <c r="A23" s="149"/>
      <c r="B23" s="149" t="str">
        <f t="shared" si="2"/>
        <v>NO</v>
      </c>
      <c r="C23" s="172"/>
      <c r="D23" s="172"/>
      <c r="E23" s="172"/>
      <c r="F23" s="23"/>
      <c r="G23" s="162"/>
      <c r="H23" s="23"/>
      <c r="I23" s="23"/>
      <c r="J23" s="23"/>
      <c r="K23" s="141"/>
      <c r="L23" s="141"/>
      <c r="M23" s="141"/>
      <c r="N23" s="24"/>
      <c r="O23" s="25">
        <f t="shared" ref="O23" si="6">IF(P23=9,SUM(F23:N23)-SMALL(F23:N23,1)-SMALL(F23:N23,2),IF(P23=8,SUM(F23:N23)-SMALL(F23:N23,1),SUM(F23:N23)))</f>
        <v>0</v>
      </c>
      <c r="P23" s="26">
        <f t="shared" ref="P23" si="7">COUNTA(F23:N23)</f>
        <v>0</v>
      </c>
      <c r="Q23" s="144">
        <v>0</v>
      </c>
      <c r="R23" s="27"/>
      <c r="S23" s="28">
        <v>2465</v>
      </c>
      <c r="T23" s="29" t="s">
        <v>493</v>
      </c>
      <c r="U23" s="30">
        <f t="shared" si="1"/>
        <v>0</v>
      </c>
      <c r="V23" s="31"/>
      <c r="W23" s="32">
        <f t="shared" si="0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49"/>
      <c r="B24" s="149" t="str">
        <f t="shared" ref="B24:B50" si="8">IF(P24&lt;2,"NO","SI")</f>
        <v>NO</v>
      </c>
      <c r="C24" s="172"/>
      <c r="D24" s="233"/>
      <c r="E24" s="172"/>
      <c r="F24" s="23"/>
      <c r="G24" s="23"/>
      <c r="H24" s="23"/>
      <c r="I24" s="23"/>
      <c r="J24" s="23"/>
      <c r="K24" s="141"/>
      <c r="L24" s="141"/>
      <c r="M24" s="141"/>
      <c r="N24" s="24"/>
      <c r="O24" s="25">
        <f t="shared" ref="O24:O40" si="9">IF(P24=9,SUM(F24:N24)-SMALL(F24:N24,1)-SMALL(F24:N24,2),IF(P24=8,SUM(F24:N24)-SMALL(F24:N24,1),SUM(F24:N24)))</f>
        <v>0</v>
      </c>
      <c r="P24" s="26">
        <f t="shared" ref="P24:P40" si="10">COUNTA(F24:N24)</f>
        <v>0</v>
      </c>
      <c r="Q24" s="144">
        <f t="shared" ref="Q24:Q40" si="11">SUM(F24:N24)</f>
        <v>0</v>
      </c>
      <c r="R24" s="27"/>
      <c r="S24" s="28">
        <v>2455</v>
      </c>
      <c r="T24" s="29" t="s">
        <v>516</v>
      </c>
      <c r="U24" s="30">
        <f t="shared" si="1"/>
        <v>0</v>
      </c>
      <c r="V24" s="31"/>
      <c r="W24" s="32">
        <f t="shared" si="0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49"/>
      <c r="B25" s="149" t="str">
        <f t="shared" si="8"/>
        <v>NO</v>
      </c>
      <c r="C25" s="158"/>
      <c r="D25" s="247"/>
      <c r="E25" s="158"/>
      <c r="F25" s="23"/>
      <c r="G25" s="23"/>
      <c r="H25" s="23"/>
      <c r="I25" s="23"/>
      <c r="J25" s="23"/>
      <c r="K25" s="141"/>
      <c r="L25" s="141"/>
      <c r="M25" s="141"/>
      <c r="N25" s="24"/>
      <c r="O25" s="25">
        <f t="shared" si="9"/>
        <v>0</v>
      </c>
      <c r="P25" s="26">
        <f t="shared" si="10"/>
        <v>0</v>
      </c>
      <c r="Q25" s="144">
        <f t="shared" si="11"/>
        <v>0</v>
      </c>
      <c r="R25" s="27"/>
      <c r="S25" s="28">
        <v>1886</v>
      </c>
      <c r="T25" s="29" t="s">
        <v>129</v>
      </c>
      <c r="U25" s="30">
        <f t="shared" si="1"/>
        <v>0</v>
      </c>
      <c r="V25" s="31"/>
      <c r="W25" s="32">
        <f t="shared" si="0"/>
        <v>24</v>
      </c>
      <c r="X25" s="19"/>
      <c r="Y25" s="6"/>
      <c r="Z25" s="6"/>
      <c r="AA25" s="6"/>
      <c r="AB25" s="6"/>
    </row>
    <row r="26" spans="1:28" ht="29.1" customHeight="1" thickBot="1" x14ac:dyDescent="0.4">
      <c r="A26" s="149"/>
      <c r="B26" s="149" t="str">
        <f t="shared" si="8"/>
        <v>NO</v>
      </c>
      <c r="C26" s="158"/>
      <c r="D26" s="247"/>
      <c r="E26" s="158"/>
      <c r="F26" s="23"/>
      <c r="G26" s="23"/>
      <c r="H26" s="23"/>
      <c r="I26" s="23"/>
      <c r="J26" s="23"/>
      <c r="K26" s="141"/>
      <c r="L26" s="141"/>
      <c r="M26" s="141"/>
      <c r="N26" s="24"/>
      <c r="O26" s="25">
        <f t="shared" si="9"/>
        <v>0</v>
      </c>
      <c r="P26" s="26">
        <f t="shared" si="10"/>
        <v>0</v>
      </c>
      <c r="Q26" s="144">
        <f t="shared" si="11"/>
        <v>0</v>
      </c>
      <c r="R26" s="27"/>
      <c r="S26" s="28">
        <v>2526</v>
      </c>
      <c r="T26" s="29" t="s">
        <v>517</v>
      </c>
      <c r="U26" s="30">
        <f t="shared" si="1"/>
        <v>0</v>
      </c>
      <c r="V26" s="31"/>
      <c r="W26" s="32">
        <f t="shared" si="0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49"/>
      <c r="B27" s="149" t="str">
        <f t="shared" si="8"/>
        <v>NO</v>
      </c>
      <c r="C27" s="158"/>
      <c r="D27" s="247"/>
      <c r="E27" s="158"/>
      <c r="F27" s="23"/>
      <c r="G27" s="23"/>
      <c r="H27" s="23"/>
      <c r="I27" s="23"/>
      <c r="J27" s="23"/>
      <c r="K27" s="141"/>
      <c r="L27" s="141"/>
      <c r="M27" s="141"/>
      <c r="N27" s="24"/>
      <c r="O27" s="25">
        <f t="shared" si="9"/>
        <v>0</v>
      </c>
      <c r="P27" s="26">
        <f t="shared" si="10"/>
        <v>0</v>
      </c>
      <c r="Q27" s="144">
        <f t="shared" si="11"/>
        <v>0</v>
      </c>
      <c r="R27" s="27"/>
      <c r="S27" s="28"/>
      <c r="T27" s="29"/>
      <c r="U27" s="30">
        <f t="shared" si="1"/>
        <v>0</v>
      </c>
      <c r="V27" s="31"/>
      <c r="W27" s="32">
        <f t="shared" si="0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49"/>
      <c r="B28" s="149" t="str">
        <f t="shared" si="8"/>
        <v>NO</v>
      </c>
      <c r="C28" s="158"/>
      <c r="D28" s="247"/>
      <c r="E28" s="158"/>
      <c r="F28" s="23"/>
      <c r="G28" s="23"/>
      <c r="H28" s="23"/>
      <c r="I28" s="23"/>
      <c r="J28" s="23"/>
      <c r="K28" s="141"/>
      <c r="L28" s="141"/>
      <c r="M28" s="141"/>
      <c r="N28" s="24"/>
      <c r="O28" s="25">
        <f t="shared" si="9"/>
        <v>0</v>
      </c>
      <c r="P28" s="26">
        <f t="shared" si="10"/>
        <v>0</v>
      </c>
      <c r="Q28" s="144">
        <f t="shared" si="11"/>
        <v>0</v>
      </c>
      <c r="R28" s="27"/>
      <c r="S28" s="28"/>
      <c r="T28" s="29"/>
      <c r="U28" s="30">
        <f t="shared" si="1"/>
        <v>0</v>
      </c>
      <c r="V28" s="31"/>
      <c r="W28" s="32">
        <f t="shared" si="0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49"/>
      <c r="B29" s="149" t="str">
        <f t="shared" si="8"/>
        <v>NO</v>
      </c>
      <c r="C29" s="158"/>
      <c r="D29" s="247"/>
      <c r="E29" s="158"/>
      <c r="F29" s="23"/>
      <c r="G29" s="23"/>
      <c r="H29" s="23"/>
      <c r="I29" s="23"/>
      <c r="J29" s="23"/>
      <c r="K29" s="141"/>
      <c r="L29" s="141"/>
      <c r="M29" s="141"/>
      <c r="N29" s="24"/>
      <c r="O29" s="25">
        <f t="shared" si="9"/>
        <v>0</v>
      </c>
      <c r="P29" s="26">
        <f t="shared" si="10"/>
        <v>0</v>
      </c>
      <c r="Q29" s="144">
        <f t="shared" si="11"/>
        <v>0</v>
      </c>
      <c r="R29" s="27"/>
      <c r="S29" s="28"/>
      <c r="T29" s="29"/>
      <c r="U29" s="30">
        <f t="shared" si="1"/>
        <v>0</v>
      </c>
      <c r="V29" s="31"/>
      <c r="W29" s="32">
        <f t="shared" si="0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49"/>
      <c r="B30" s="149" t="str">
        <f t="shared" si="8"/>
        <v>NO</v>
      </c>
      <c r="C30" s="20"/>
      <c r="D30" s="236"/>
      <c r="E30" s="20"/>
      <c r="F30" s="23"/>
      <c r="G30" s="23"/>
      <c r="H30" s="23"/>
      <c r="I30" s="23"/>
      <c r="J30" s="23"/>
      <c r="K30" s="141"/>
      <c r="L30" s="141"/>
      <c r="M30" s="141"/>
      <c r="N30" s="24"/>
      <c r="O30" s="25">
        <f t="shared" si="9"/>
        <v>0</v>
      </c>
      <c r="P30" s="26">
        <f t="shared" si="10"/>
        <v>0</v>
      </c>
      <c r="Q30" s="144">
        <f t="shared" si="11"/>
        <v>0</v>
      </c>
      <c r="R30" s="27"/>
      <c r="S30" s="28"/>
      <c r="T30" s="29"/>
      <c r="U30" s="30">
        <f t="shared" si="1"/>
        <v>0</v>
      </c>
      <c r="V30" s="31"/>
      <c r="W30" s="32">
        <f t="shared" si="0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49"/>
      <c r="B31" s="149" t="str">
        <f t="shared" si="8"/>
        <v>NO</v>
      </c>
      <c r="C31" s="20"/>
      <c r="D31" s="236"/>
      <c r="E31" s="22"/>
      <c r="F31" s="23"/>
      <c r="G31" s="23"/>
      <c r="H31" s="23"/>
      <c r="I31" s="23"/>
      <c r="J31" s="23"/>
      <c r="K31" s="141"/>
      <c r="L31" s="141"/>
      <c r="M31" s="141"/>
      <c r="N31" s="24"/>
      <c r="O31" s="25">
        <f t="shared" si="9"/>
        <v>0</v>
      </c>
      <c r="P31" s="26">
        <f t="shared" si="10"/>
        <v>0</v>
      </c>
      <c r="Q31" s="144">
        <f t="shared" si="11"/>
        <v>0</v>
      </c>
      <c r="R31" s="27"/>
      <c r="S31" s="28"/>
      <c r="T31" s="29"/>
      <c r="U31" s="30">
        <f t="shared" si="1"/>
        <v>0</v>
      </c>
      <c r="V31" s="31"/>
      <c r="W31" s="32">
        <f t="shared" si="0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49"/>
      <c r="B32" s="149" t="str">
        <f t="shared" si="8"/>
        <v>NO</v>
      </c>
      <c r="C32" s="61"/>
      <c r="D32" s="236"/>
      <c r="E32" s="20"/>
      <c r="F32" s="23"/>
      <c r="G32" s="23"/>
      <c r="H32" s="23"/>
      <c r="I32" s="23"/>
      <c r="J32" s="23"/>
      <c r="K32" s="141"/>
      <c r="L32" s="141"/>
      <c r="M32" s="141"/>
      <c r="N32" s="24"/>
      <c r="O32" s="25">
        <f t="shared" si="9"/>
        <v>0</v>
      </c>
      <c r="P32" s="26">
        <f t="shared" si="10"/>
        <v>0</v>
      </c>
      <c r="Q32" s="144">
        <f t="shared" si="11"/>
        <v>0</v>
      </c>
      <c r="R32" s="27"/>
      <c r="S32" s="28"/>
      <c r="T32" s="29"/>
      <c r="U32" s="30">
        <f t="shared" si="1"/>
        <v>0</v>
      </c>
      <c r="V32" s="31"/>
      <c r="W32" s="32">
        <f t="shared" si="0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49"/>
      <c r="B33" s="149" t="str">
        <f t="shared" si="8"/>
        <v>NO</v>
      </c>
      <c r="C33" s="20"/>
      <c r="D33" s="236"/>
      <c r="E33" s="22"/>
      <c r="F33" s="23"/>
      <c r="G33" s="23"/>
      <c r="H33" s="23"/>
      <c r="I33" s="23"/>
      <c r="J33" s="23"/>
      <c r="K33" s="141"/>
      <c r="L33" s="141"/>
      <c r="M33" s="141"/>
      <c r="N33" s="24"/>
      <c r="O33" s="25">
        <f t="shared" si="9"/>
        <v>0</v>
      </c>
      <c r="P33" s="26">
        <f t="shared" si="10"/>
        <v>0</v>
      </c>
      <c r="Q33" s="144">
        <f t="shared" si="11"/>
        <v>0</v>
      </c>
      <c r="R33" s="27"/>
      <c r="S33" s="28"/>
      <c r="T33" s="29"/>
      <c r="U33" s="30">
        <f t="shared" si="1"/>
        <v>0</v>
      </c>
      <c r="V33" s="31"/>
      <c r="W33" s="32">
        <f t="shared" si="0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49"/>
      <c r="B34" s="149" t="str">
        <f t="shared" si="8"/>
        <v>NO</v>
      </c>
      <c r="C34" s="20"/>
      <c r="D34" s="236"/>
      <c r="E34" s="22"/>
      <c r="F34" s="23"/>
      <c r="G34" s="23"/>
      <c r="H34" s="23"/>
      <c r="I34" s="23"/>
      <c r="J34" s="23"/>
      <c r="K34" s="141"/>
      <c r="L34" s="141"/>
      <c r="M34" s="141"/>
      <c r="N34" s="24"/>
      <c r="O34" s="25">
        <f t="shared" si="9"/>
        <v>0</v>
      </c>
      <c r="P34" s="26">
        <f t="shared" si="10"/>
        <v>0</v>
      </c>
      <c r="Q34" s="144">
        <f t="shared" si="11"/>
        <v>0</v>
      </c>
      <c r="R34" s="27"/>
      <c r="S34" s="28"/>
      <c r="T34" s="29"/>
      <c r="U34" s="30">
        <f t="shared" si="1"/>
        <v>0</v>
      </c>
      <c r="V34" s="31"/>
      <c r="W34" s="32">
        <f t="shared" si="0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49"/>
      <c r="B35" s="149" t="str">
        <f t="shared" si="8"/>
        <v>NO</v>
      </c>
      <c r="C35" s="20"/>
      <c r="D35" s="236"/>
      <c r="E35" s="22"/>
      <c r="F35" s="23"/>
      <c r="G35" s="23"/>
      <c r="H35" s="23"/>
      <c r="I35" s="23"/>
      <c r="J35" s="23"/>
      <c r="K35" s="141"/>
      <c r="L35" s="141"/>
      <c r="M35" s="141"/>
      <c r="N35" s="24"/>
      <c r="O35" s="25">
        <f t="shared" si="9"/>
        <v>0</v>
      </c>
      <c r="P35" s="26">
        <f t="shared" si="10"/>
        <v>0</v>
      </c>
      <c r="Q35" s="144">
        <f t="shared" si="11"/>
        <v>0</v>
      </c>
      <c r="R35" s="27"/>
      <c r="S35" s="28"/>
      <c r="T35" s="29"/>
      <c r="U35" s="30">
        <f t="shared" si="1"/>
        <v>0</v>
      </c>
      <c r="V35" s="31"/>
      <c r="W35" s="32">
        <f t="shared" ref="W35:W64" si="12">SUMIF($D$3:$D$76,S35,$O$3:$O$76)</f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49"/>
      <c r="B36" s="149" t="str">
        <f t="shared" si="8"/>
        <v>NO</v>
      </c>
      <c r="C36" s="20"/>
      <c r="D36" s="236"/>
      <c r="E36" s="22"/>
      <c r="F36" s="23"/>
      <c r="G36" s="23"/>
      <c r="H36" s="23"/>
      <c r="I36" s="23"/>
      <c r="J36" s="23"/>
      <c r="K36" s="141"/>
      <c r="L36" s="141"/>
      <c r="M36" s="141"/>
      <c r="N36" s="24"/>
      <c r="O36" s="25">
        <f t="shared" si="9"/>
        <v>0</v>
      </c>
      <c r="P36" s="26">
        <f t="shared" si="10"/>
        <v>0</v>
      </c>
      <c r="Q36" s="144">
        <f t="shared" si="11"/>
        <v>0</v>
      </c>
      <c r="R36" s="27"/>
      <c r="S36" s="28"/>
      <c r="T36" s="29"/>
      <c r="U36" s="30">
        <f t="shared" si="1"/>
        <v>0</v>
      </c>
      <c r="V36" s="31"/>
      <c r="W36" s="32">
        <f t="shared" si="12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49"/>
      <c r="B37" s="149" t="str">
        <f t="shared" si="8"/>
        <v>NO</v>
      </c>
      <c r="C37" s="20"/>
      <c r="D37" s="236"/>
      <c r="E37" s="22"/>
      <c r="F37" s="23"/>
      <c r="G37" s="23"/>
      <c r="H37" s="23"/>
      <c r="I37" s="23"/>
      <c r="J37" s="23"/>
      <c r="K37" s="141"/>
      <c r="L37" s="141"/>
      <c r="M37" s="141"/>
      <c r="N37" s="24"/>
      <c r="O37" s="25">
        <f t="shared" si="9"/>
        <v>0</v>
      </c>
      <c r="P37" s="26">
        <f t="shared" si="10"/>
        <v>0</v>
      </c>
      <c r="Q37" s="144">
        <f t="shared" si="11"/>
        <v>0</v>
      </c>
      <c r="R37" s="27"/>
      <c r="S37" s="28"/>
      <c r="T37" s="29"/>
      <c r="U37" s="30">
        <f t="shared" si="1"/>
        <v>0</v>
      </c>
      <c r="V37" s="31"/>
      <c r="W37" s="32">
        <f t="shared" si="12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49"/>
      <c r="B38" s="149" t="str">
        <f t="shared" si="8"/>
        <v>NO</v>
      </c>
      <c r="C38" s="20"/>
      <c r="D38" s="236"/>
      <c r="E38" s="22"/>
      <c r="F38" s="23"/>
      <c r="G38" s="23"/>
      <c r="H38" s="23"/>
      <c r="I38" s="23"/>
      <c r="J38" s="23"/>
      <c r="K38" s="141"/>
      <c r="L38" s="141"/>
      <c r="M38" s="141"/>
      <c r="N38" s="24"/>
      <c r="O38" s="25">
        <f t="shared" si="9"/>
        <v>0</v>
      </c>
      <c r="P38" s="26">
        <f t="shared" si="10"/>
        <v>0</v>
      </c>
      <c r="Q38" s="144">
        <f t="shared" si="11"/>
        <v>0</v>
      </c>
      <c r="R38" s="27"/>
      <c r="S38" s="28"/>
      <c r="T38" s="29"/>
      <c r="U38" s="30">
        <f t="shared" si="1"/>
        <v>0</v>
      </c>
      <c r="V38" s="31"/>
      <c r="W38" s="32">
        <f t="shared" si="12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49"/>
      <c r="B39" s="149" t="str">
        <f t="shared" si="8"/>
        <v>NO</v>
      </c>
      <c r="C39" s="20"/>
      <c r="D39" s="236"/>
      <c r="E39" s="20"/>
      <c r="F39" s="23"/>
      <c r="G39" s="23"/>
      <c r="H39" s="23"/>
      <c r="I39" s="23"/>
      <c r="J39" s="23"/>
      <c r="K39" s="141"/>
      <c r="L39" s="141"/>
      <c r="M39" s="141"/>
      <c r="N39" s="24"/>
      <c r="O39" s="25">
        <f t="shared" si="9"/>
        <v>0</v>
      </c>
      <c r="P39" s="26">
        <f t="shared" si="10"/>
        <v>0</v>
      </c>
      <c r="Q39" s="144">
        <f t="shared" si="11"/>
        <v>0</v>
      </c>
      <c r="R39" s="27"/>
      <c r="S39" s="28"/>
      <c r="T39" s="29"/>
      <c r="U39" s="30">
        <f t="shared" si="1"/>
        <v>0</v>
      </c>
      <c r="V39" s="31"/>
      <c r="W39" s="32">
        <f t="shared" si="12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49"/>
      <c r="B40" s="149" t="str">
        <f t="shared" si="8"/>
        <v>NO</v>
      </c>
      <c r="C40" s="61"/>
      <c r="D40" s="236"/>
      <c r="E40" s="22"/>
      <c r="F40" s="23"/>
      <c r="G40" s="23"/>
      <c r="H40" s="23"/>
      <c r="I40" s="23"/>
      <c r="J40" s="23"/>
      <c r="K40" s="141"/>
      <c r="L40" s="141"/>
      <c r="M40" s="141"/>
      <c r="N40" s="24"/>
      <c r="O40" s="25">
        <f t="shared" si="9"/>
        <v>0</v>
      </c>
      <c r="P40" s="26">
        <f t="shared" si="10"/>
        <v>0</v>
      </c>
      <c r="Q40" s="144">
        <f t="shared" si="11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2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49"/>
      <c r="B41" s="149" t="str">
        <f t="shared" si="8"/>
        <v>NO</v>
      </c>
      <c r="C41" s="20"/>
      <c r="D41" s="236"/>
      <c r="E41" s="22"/>
      <c r="F41" s="23"/>
      <c r="G41" s="23"/>
      <c r="H41" s="23"/>
      <c r="I41" s="23"/>
      <c r="J41" s="23"/>
      <c r="K41" s="141"/>
      <c r="L41" s="141"/>
      <c r="M41" s="141"/>
      <c r="N41" s="24"/>
      <c r="O41" s="25">
        <f t="shared" ref="O41:O50" si="13">IF(P41=9,SUM(F41:N41)-SMALL(F41:N41,1)-SMALL(F41:N41,2),IF(P41=8,SUM(F41:N41)-SMALL(F41:N41,1),SUM(F41:N41)))</f>
        <v>0</v>
      </c>
      <c r="P41" s="26">
        <f t="shared" ref="P41:P50" si="14">COUNTA(F41:N41)</f>
        <v>0</v>
      </c>
      <c r="Q41" s="144">
        <f t="shared" ref="Q41:Q50" si="15">SUM(F41:N41)</f>
        <v>0</v>
      </c>
      <c r="R41" s="27"/>
      <c r="S41" s="28"/>
      <c r="T41" s="29"/>
      <c r="U41" s="30">
        <f t="shared" si="1"/>
        <v>0</v>
      </c>
      <c r="V41" s="31"/>
      <c r="W41" s="32">
        <f t="shared" si="12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49"/>
      <c r="B42" s="149" t="str">
        <f t="shared" si="8"/>
        <v>NO</v>
      </c>
      <c r="C42" s="20"/>
      <c r="D42" s="236"/>
      <c r="E42" s="20"/>
      <c r="F42" s="23"/>
      <c r="G42" s="23"/>
      <c r="H42" s="23"/>
      <c r="I42" s="23"/>
      <c r="J42" s="23"/>
      <c r="K42" s="141"/>
      <c r="L42" s="141"/>
      <c r="M42" s="141"/>
      <c r="N42" s="24"/>
      <c r="O42" s="25">
        <f t="shared" si="13"/>
        <v>0</v>
      </c>
      <c r="P42" s="26">
        <f t="shared" si="14"/>
        <v>0</v>
      </c>
      <c r="Q42" s="144">
        <f t="shared" si="15"/>
        <v>0</v>
      </c>
      <c r="R42" s="27"/>
      <c r="S42" s="28"/>
      <c r="T42" s="29"/>
      <c r="U42" s="30">
        <f t="shared" si="1"/>
        <v>0</v>
      </c>
      <c r="V42" s="31"/>
      <c r="W42" s="32">
        <f t="shared" si="12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49"/>
      <c r="B43" s="149" t="str">
        <f t="shared" si="8"/>
        <v>NO</v>
      </c>
      <c r="C43" s="20"/>
      <c r="D43" s="236"/>
      <c r="E43" s="22"/>
      <c r="F43" s="23"/>
      <c r="G43" s="23"/>
      <c r="H43" s="23"/>
      <c r="I43" s="23"/>
      <c r="J43" s="23"/>
      <c r="K43" s="141"/>
      <c r="L43" s="141"/>
      <c r="M43" s="141"/>
      <c r="N43" s="24"/>
      <c r="O43" s="25">
        <f t="shared" si="13"/>
        <v>0</v>
      </c>
      <c r="P43" s="26">
        <f t="shared" si="14"/>
        <v>0</v>
      </c>
      <c r="Q43" s="144">
        <f t="shared" si="15"/>
        <v>0</v>
      </c>
      <c r="R43" s="27"/>
      <c r="S43" s="28"/>
      <c r="T43" s="29"/>
      <c r="U43" s="30">
        <f t="shared" si="1"/>
        <v>0</v>
      </c>
      <c r="V43" s="31"/>
      <c r="W43" s="32">
        <f t="shared" si="12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49"/>
      <c r="B44" s="149" t="str">
        <f t="shared" si="8"/>
        <v>NO</v>
      </c>
      <c r="C44" s="61"/>
      <c r="D44" s="236"/>
      <c r="E44" s="61"/>
      <c r="F44" s="23"/>
      <c r="G44" s="23"/>
      <c r="H44" s="23"/>
      <c r="I44" s="23"/>
      <c r="J44" s="23"/>
      <c r="K44" s="141"/>
      <c r="L44" s="141"/>
      <c r="M44" s="141"/>
      <c r="N44" s="24"/>
      <c r="O44" s="25">
        <f t="shared" si="13"/>
        <v>0</v>
      </c>
      <c r="P44" s="26">
        <f t="shared" si="14"/>
        <v>0</v>
      </c>
      <c r="Q44" s="144">
        <f t="shared" si="15"/>
        <v>0</v>
      </c>
      <c r="R44" s="27"/>
      <c r="S44" s="28"/>
      <c r="T44" s="142"/>
      <c r="U44" s="30">
        <f t="shared" si="1"/>
        <v>0</v>
      </c>
      <c r="V44" s="31"/>
      <c r="W44" s="32">
        <f t="shared" si="12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49"/>
      <c r="B45" s="149" t="str">
        <f t="shared" si="8"/>
        <v>NO</v>
      </c>
      <c r="C45" s="61"/>
      <c r="D45" s="236"/>
      <c r="E45" s="61"/>
      <c r="F45" s="23"/>
      <c r="G45" s="23"/>
      <c r="H45" s="23"/>
      <c r="I45" s="23"/>
      <c r="J45" s="23"/>
      <c r="K45" s="141"/>
      <c r="L45" s="141"/>
      <c r="M45" s="141"/>
      <c r="N45" s="24"/>
      <c r="O45" s="25">
        <f t="shared" si="13"/>
        <v>0</v>
      </c>
      <c r="P45" s="26">
        <f t="shared" si="14"/>
        <v>0</v>
      </c>
      <c r="Q45" s="144">
        <f t="shared" si="15"/>
        <v>0</v>
      </c>
      <c r="R45" s="27"/>
      <c r="S45" s="28"/>
      <c r="T45" s="29"/>
      <c r="U45" s="30">
        <f t="shared" si="1"/>
        <v>0</v>
      </c>
      <c r="V45" s="31"/>
      <c r="W45" s="32">
        <f t="shared" si="12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49"/>
      <c r="B46" s="149" t="str">
        <f t="shared" si="8"/>
        <v>NO</v>
      </c>
      <c r="C46" s="61"/>
      <c r="D46" s="236"/>
      <c r="E46" s="62"/>
      <c r="F46" s="23"/>
      <c r="G46" s="23"/>
      <c r="H46" s="23"/>
      <c r="I46" s="23"/>
      <c r="J46" s="23"/>
      <c r="K46" s="141"/>
      <c r="L46" s="141"/>
      <c r="M46" s="141"/>
      <c r="N46" s="24"/>
      <c r="O46" s="25">
        <f t="shared" si="13"/>
        <v>0</v>
      </c>
      <c r="P46" s="26">
        <f t="shared" si="14"/>
        <v>0</v>
      </c>
      <c r="Q46" s="144">
        <f t="shared" si="15"/>
        <v>0</v>
      </c>
      <c r="R46" s="35"/>
      <c r="S46" s="28"/>
      <c r="T46" s="29"/>
      <c r="U46" s="30">
        <f t="shared" si="1"/>
        <v>0</v>
      </c>
      <c r="V46" s="36"/>
      <c r="W46" s="32">
        <f t="shared" si="12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49"/>
      <c r="B47" s="149" t="str">
        <f t="shared" si="8"/>
        <v>NO</v>
      </c>
      <c r="C47" s="61"/>
      <c r="D47" s="236"/>
      <c r="E47" s="62"/>
      <c r="F47" s="23"/>
      <c r="G47" s="23"/>
      <c r="H47" s="23"/>
      <c r="I47" s="23"/>
      <c r="J47" s="23"/>
      <c r="K47" s="141"/>
      <c r="L47" s="141"/>
      <c r="M47" s="141"/>
      <c r="N47" s="24"/>
      <c r="O47" s="25">
        <f t="shared" si="13"/>
        <v>0</v>
      </c>
      <c r="P47" s="26">
        <f t="shared" si="14"/>
        <v>0</v>
      </c>
      <c r="Q47" s="144">
        <f t="shared" si="15"/>
        <v>0</v>
      </c>
      <c r="R47" s="35"/>
      <c r="S47" s="28"/>
      <c r="T47" s="29"/>
      <c r="U47" s="30">
        <f t="shared" si="1"/>
        <v>0</v>
      </c>
      <c r="V47" s="37"/>
      <c r="W47" s="32">
        <f t="shared" si="12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49"/>
      <c r="B48" s="149" t="str">
        <f t="shared" si="8"/>
        <v>NO</v>
      </c>
      <c r="C48" s="61"/>
      <c r="D48" s="236"/>
      <c r="E48" s="61"/>
      <c r="F48" s="23"/>
      <c r="G48" s="23"/>
      <c r="H48" s="23"/>
      <c r="I48" s="23"/>
      <c r="J48" s="135"/>
      <c r="K48" s="143"/>
      <c r="L48" s="143"/>
      <c r="M48" s="143"/>
      <c r="N48" s="136"/>
      <c r="O48" s="25">
        <f t="shared" si="13"/>
        <v>0</v>
      </c>
      <c r="P48" s="26">
        <f t="shared" si="14"/>
        <v>0</v>
      </c>
      <c r="Q48" s="144">
        <f t="shared" si="15"/>
        <v>0</v>
      </c>
      <c r="R48" s="19"/>
      <c r="S48" s="28"/>
      <c r="T48" s="29"/>
      <c r="U48" s="30">
        <f t="shared" si="1"/>
        <v>0</v>
      </c>
      <c r="V48" s="37"/>
      <c r="W48" s="32">
        <f t="shared" si="12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49"/>
      <c r="B49" s="149" t="str">
        <f t="shared" si="8"/>
        <v>NO</v>
      </c>
      <c r="C49" s="61"/>
      <c r="D49" s="236"/>
      <c r="E49" s="61"/>
      <c r="F49" s="23"/>
      <c r="G49" s="23"/>
      <c r="H49" s="23"/>
      <c r="I49" s="23"/>
      <c r="J49" s="23"/>
      <c r="K49" s="141"/>
      <c r="L49" s="141"/>
      <c r="M49" s="141"/>
      <c r="N49" s="24"/>
      <c r="O49" s="25">
        <f t="shared" si="13"/>
        <v>0</v>
      </c>
      <c r="P49" s="26">
        <f t="shared" si="14"/>
        <v>0</v>
      </c>
      <c r="Q49" s="144">
        <f t="shared" si="15"/>
        <v>0</v>
      </c>
      <c r="R49" s="19"/>
      <c r="S49" s="28"/>
      <c r="T49" s="29"/>
      <c r="U49" s="30">
        <f t="shared" si="1"/>
        <v>0</v>
      </c>
      <c r="V49" s="6"/>
      <c r="W49" s="32">
        <f t="shared" si="12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49"/>
      <c r="B50" s="149" t="str">
        <f t="shared" si="8"/>
        <v>NO</v>
      </c>
      <c r="C50" s="61"/>
      <c r="D50" s="236"/>
      <c r="E50" s="61"/>
      <c r="F50" s="23"/>
      <c r="G50" s="23"/>
      <c r="H50" s="23"/>
      <c r="I50" s="23"/>
      <c r="J50" s="23"/>
      <c r="K50" s="141"/>
      <c r="L50" s="141"/>
      <c r="M50" s="141"/>
      <c r="N50" s="24"/>
      <c r="O50" s="25">
        <f t="shared" si="13"/>
        <v>0</v>
      </c>
      <c r="P50" s="26">
        <f t="shared" si="14"/>
        <v>0</v>
      </c>
      <c r="Q50" s="144">
        <f t="shared" si="15"/>
        <v>0</v>
      </c>
      <c r="R50" s="19"/>
      <c r="S50" s="28"/>
      <c r="T50" s="29"/>
      <c r="U50" s="30">
        <f t="shared" si="1"/>
        <v>0</v>
      </c>
      <c r="V50" s="6"/>
      <c r="W50" s="32">
        <f t="shared" si="12"/>
        <v>0</v>
      </c>
      <c r="X50" s="6"/>
      <c r="Y50" s="6"/>
      <c r="Z50" s="6"/>
      <c r="AA50" s="6"/>
      <c r="AB50" s="6"/>
    </row>
    <row r="51" spans="1:28" ht="28.5" customHeight="1" thickBot="1" x14ac:dyDescent="0.4">
      <c r="A51" s="42"/>
      <c r="B51" s="42">
        <f>COUNTIF(B3:B50,"SI")</f>
        <v>16</v>
      </c>
      <c r="C51" s="42">
        <f>COUNTA(C3:C50)</f>
        <v>16</v>
      </c>
      <c r="D51" s="237"/>
      <c r="E51" s="42"/>
      <c r="F51" s="42">
        <f t="shared" ref="F51:N51" si="16">COUNTA(F3:F50)</f>
        <v>14</v>
      </c>
      <c r="G51" s="42">
        <f t="shared" si="16"/>
        <v>12</v>
      </c>
      <c r="H51" s="42">
        <f t="shared" si="16"/>
        <v>8</v>
      </c>
      <c r="I51" s="42">
        <f t="shared" si="16"/>
        <v>15</v>
      </c>
      <c r="J51" s="42">
        <f t="shared" si="16"/>
        <v>0</v>
      </c>
      <c r="K51" s="42">
        <f t="shared" si="16"/>
        <v>0</v>
      </c>
      <c r="L51" s="42">
        <f t="shared" si="16"/>
        <v>0</v>
      </c>
      <c r="M51" s="42">
        <f t="shared" si="16"/>
        <v>0</v>
      </c>
      <c r="N51" s="42">
        <f t="shared" si="16"/>
        <v>0</v>
      </c>
      <c r="O51" s="64">
        <f>SUM(O3:O50)</f>
        <v>588</v>
      </c>
      <c r="P51" s="46"/>
      <c r="Q51" s="65">
        <f>SUM(Q3:Q50)</f>
        <v>564</v>
      </c>
      <c r="R51" s="19"/>
      <c r="S51" s="28"/>
      <c r="T51" s="29"/>
      <c r="U51" s="30">
        <f t="shared" si="1"/>
        <v>0</v>
      </c>
      <c r="V51" s="6"/>
      <c r="W51" s="32">
        <f t="shared" si="12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6"/>
      <c r="B52" s="66"/>
      <c r="C52" s="66"/>
      <c r="D52" s="238"/>
      <c r="E52" s="66"/>
      <c r="F52" s="67"/>
      <c r="G52" s="67"/>
      <c r="H52" s="66"/>
      <c r="I52" s="66"/>
      <c r="J52" s="66"/>
      <c r="K52" s="66"/>
      <c r="L52" s="66"/>
      <c r="M52" s="66"/>
      <c r="N52" s="66"/>
      <c r="O52" s="68"/>
      <c r="P52" s="6"/>
      <c r="Q52" s="69"/>
      <c r="R52" s="6"/>
      <c r="S52" s="28"/>
      <c r="T52" s="29"/>
      <c r="U52" s="30">
        <f t="shared" si="1"/>
        <v>0</v>
      </c>
      <c r="V52" s="6"/>
      <c r="W52" s="32">
        <f t="shared" si="12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239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/>
      <c r="T53" s="29"/>
      <c r="U53" s="30">
        <f t="shared" si="1"/>
        <v>0</v>
      </c>
      <c r="V53" s="6"/>
      <c r="W53" s="32">
        <f t="shared" si="12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239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/>
      <c r="T54" s="29"/>
      <c r="U54" s="30">
        <f t="shared" si="1"/>
        <v>0</v>
      </c>
      <c r="V54" s="6"/>
      <c r="W54" s="32">
        <f t="shared" si="12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23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1"/>
        <v>0</v>
      </c>
      <c r="V55" s="6"/>
      <c r="W55" s="32">
        <f t="shared" si="12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23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1"/>
        <v>0</v>
      </c>
      <c r="V56" s="6"/>
      <c r="W56" s="32">
        <f t="shared" si="12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23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9"/>
      <c r="U57" s="30">
        <f t="shared" si="1"/>
        <v>0</v>
      </c>
      <c r="V57" s="6"/>
      <c r="W57" s="32">
        <f t="shared" si="12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23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9"/>
      <c r="U58" s="30">
        <f t="shared" si="1"/>
        <v>0</v>
      </c>
      <c r="V58" s="6"/>
      <c r="W58" s="32">
        <f t="shared" si="12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23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142"/>
      <c r="U59" s="30">
        <f t="shared" si="1"/>
        <v>0</v>
      </c>
      <c r="V59" s="6"/>
      <c r="W59" s="32">
        <f t="shared" si="12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23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/>
      <c r="T60" s="29"/>
      <c r="U60" s="30">
        <f t="shared" si="1"/>
        <v>0</v>
      </c>
      <c r="V60" s="6"/>
      <c r="W60" s="32">
        <f t="shared" si="12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23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/>
      <c r="T61" s="29"/>
      <c r="U61" s="30">
        <f t="shared" si="1"/>
        <v>0</v>
      </c>
      <c r="V61" s="6"/>
      <c r="W61" s="32">
        <f t="shared" si="12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23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142"/>
      <c r="U62" s="30">
        <f t="shared" si="1"/>
        <v>0</v>
      </c>
      <c r="V62" s="6"/>
      <c r="W62" s="32">
        <f t="shared" si="12"/>
        <v>0</v>
      </c>
      <c r="X62" s="6"/>
      <c r="Y62" s="6"/>
      <c r="Z62" s="6"/>
      <c r="AA62" s="6"/>
      <c r="AB62" s="6"/>
    </row>
    <row r="63" spans="1:28" ht="27" customHeight="1" thickBot="1" x14ac:dyDescent="0.4">
      <c r="A63" s="6"/>
      <c r="B63" s="6"/>
      <c r="C63" s="6"/>
      <c r="D63" s="23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9"/>
      <c r="U63" s="30">
        <f t="shared" si="1"/>
        <v>0</v>
      </c>
      <c r="V63" s="6"/>
      <c r="W63" s="32">
        <f t="shared" si="12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23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9"/>
      <c r="U64" s="30">
        <f t="shared" si="1"/>
        <v>0</v>
      </c>
      <c r="V64" s="31"/>
      <c r="W64" s="32">
        <f t="shared" si="12"/>
        <v>0</v>
      </c>
      <c r="X64" s="6"/>
      <c r="Y64" s="6"/>
      <c r="Z64" s="6"/>
      <c r="AA64" s="6"/>
      <c r="AB64" s="6"/>
    </row>
    <row r="65" spans="1:28" ht="27.4" customHeight="1" x14ac:dyDescent="0.35">
      <c r="A65" s="178"/>
      <c r="B65" s="6"/>
      <c r="C65" s="48"/>
      <c r="D65" s="240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6"/>
      <c r="Q65" s="6"/>
      <c r="R65" s="6"/>
      <c r="S65" s="6"/>
      <c r="T65" s="6"/>
      <c r="U65" s="39">
        <f>SUM(U3:U64)</f>
        <v>564</v>
      </c>
      <c r="V65" s="6"/>
      <c r="W65" s="41">
        <f>SUM(W3:W64)</f>
        <v>612</v>
      </c>
      <c r="X65" s="6"/>
      <c r="Y65" s="6"/>
      <c r="Z65" s="6"/>
      <c r="AA65" s="6"/>
      <c r="AB65" s="6"/>
    </row>
    <row r="66" spans="1:28" ht="27.4" customHeight="1" x14ac:dyDescent="0.35">
      <c r="A66" s="182"/>
      <c r="B66" s="6"/>
      <c r="C66" s="51"/>
      <c r="D66" s="24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3"/>
      <c r="P66" s="6"/>
      <c r="Q66" s="6"/>
      <c r="R66" s="6"/>
      <c r="S66" s="6"/>
      <c r="T66" s="6"/>
      <c r="U66" s="39"/>
      <c r="V66" s="6"/>
      <c r="W66" s="41"/>
      <c r="X66" s="6"/>
      <c r="Y66" s="6"/>
      <c r="Z66" s="6"/>
      <c r="AA66" s="6"/>
      <c r="AB66" s="6"/>
    </row>
    <row r="67" spans="1:28" ht="27.4" customHeight="1" x14ac:dyDescent="0.35">
      <c r="A67" s="182"/>
      <c r="B67" s="6"/>
      <c r="C67" s="51"/>
      <c r="D67" s="24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  <c r="P67" s="6"/>
      <c r="Q67" s="6"/>
      <c r="R67" s="6"/>
      <c r="S67" s="6"/>
      <c r="T67" s="6"/>
      <c r="U67" s="39"/>
      <c r="V67" s="6"/>
      <c r="W67" s="41"/>
      <c r="X67" s="6"/>
      <c r="Y67" s="6"/>
      <c r="Z67" s="6"/>
      <c r="AA67" s="6"/>
      <c r="AB67" s="6"/>
    </row>
    <row r="68" spans="1:28" ht="27.4" customHeight="1" x14ac:dyDescent="0.35">
      <c r="A68" s="179"/>
      <c r="B68" s="6"/>
      <c r="C68" s="54"/>
      <c r="D68" s="242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6"/>
      <c r="P68" s="6"/>
      <c r="Q68" s="6"/>
      <c r="R68" s="6"/>
      <c r="S68" s="6"/>
      <c r="T68" s="6"/>
      <c r="U68" s="39"/>
      <c r="V68" s="6"/>
      <c r="W68" s="41"/>
      <c r="X68" s="6"/>
      <c r="Y68" s="6"/>
      <c r="Z68" s="6"/>
      <c r="AA68" s="6"/>
      <c r="AB68" s="6"/>
    </row>
    <row r="69" spans="1:28" ht="18.600000000000001" customHeight="1" x14ac:dyDescent="0.35">
      <c r="S69" s="6"/>
      <c r="T69" s="6"/>
      <c r="U69" s="39"/>
      <c r="V69" s="6"/>
      <c r="W69" s="41"/>
    </row>
    <row r="70" spans="1:28" ht="18.600000000000001" customHeight="1" x14ac:dyDescent="0.2">
      <c r="S70" s="6"/>
      <c r="T70" s="6"/>
    </row>
    <row r="71" spans="1:28" ht="18.600000000000001" customHeight="1" x14ac:dyDescent="0.2"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18">
    <sortCondition descending="1" ref="Q3:Q18"/>
  </sortState>
  <mergeCells count="1">
    <mergeCell ref="B1:G1"/>
  </mergeCells>
  <conditionalFormatting sqref="A21:A50">
    <cfRule type="containsText" dxfId="25" priority="1" stopIfTrue="1" operator="containsText" text="SI">
      <formula>NOT(ISERROR(SEARCH("SI",A21)))</formula>
    </cfRule>
    <cfRule type="containsText" dxfId="24" priority="2" stopIfTrue="1" operator="containsText" text="NO">
      <formula>NOT(ISERROR(SEARCH("NO",A21)))</formula>
    </cfRule>
  </conditionalFormatting>
  <conditionalFormatting sqref="B3:B50">
    <cfRule type="containsText" dxfId="23" priority="3" stopIfTrue="1" operator="containsText" text="SI">
      <formula>NOT(ISERROR(SEARCH("SI",B3)))</formula>
    </cfRule>
    <cfRule type="containsText" dxfId="22" priority="4" stopIfTrue="1" operator="containsText" text="NO">
      <formula>NOT(ISERROR(SEARCH("NO",B3)))</formula>
    </cfRule>
  </conditionalFormatting>
  <pageMargins left="1" right="1" top="1" bottom="1" header="0.25" footer="0.25"/>
  <pageSetup orientation="portrait"/>
  <headerFooter>
    <oddHeader>&amp;L&amp;"Times New Roman,Regular"&amp;12&amp;K000000CU F</oddHeader>
    <oddFooter>&amp;L&amp;"Helvetica,Regular"&amp;12&amp;K000000&amp;P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93"/>
  <sheetViews>
    <sheetView showGridLines="0" zoomScale="40" zoomScaleNormal="40" workbookViewId="0">
      <pane xSplit="5" ySplit="2" topLeftCell="G3" activePane="bottomRight" state="frozen"/>
      <selection pane="topRight" activeCell="F1" sqref="F1"/>
      <selection pane="bottomLeft" activeCell="A3" sqref="A3"/>
      <selection pane="bottomRight" activeCell="AA27" sqref="AA27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5703125" style="1" customWidth="1"/>
    <col min="4" max="4" width="13.85546875" style="243" customWidth="1"/>
    <col min="5" max="5" width="72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12" width="23.42578125" style="1" customWidth="1"/>
    <col min="13" max="13" width="28.7109375" style="1" bestFit="1" customWidth="1"/>
    <col min="14" max="14" width="23.42578125" style="1" customWidth="1"/>
    <col min="15" max="15" width="31.28515625" style="1" bestFit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5.42578125" style="1" customWidth="1"/>
    <col min="28" max="28" width="11.42578125" style="1" customWidth="1"/>
    <col min="29" max="29" width="63.710937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75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">
      <c r="A3" s="149">
        <v>123349</v>
      </c>
      <c r="B3" s="149" t="s">
        <v>114</v>
      </c>
      <c r="C3" s="172" t="s">
        <v>174</v>
      </c>
      <c r="D3" s="233">
        <v>2144</v>
      </c>
      <c r="E3" s="172" t="s">
        <v>121</v>
      </c>
      <c r="F3" s="159">
        <v>100</v>
      </c>
      <c r="G3" s="162">
        <f>VLOOKUP(A3,'[1]Classifica generale Vigevano'!$A$53:$H$72,8,FALSE)</f>
        <v>100</v>
      </c>
      <c r="H3" s="162">
        <v>100</v>
      </c>
      <c r="I3" s="162">
        <v>90</v>
      </c>
      <c r="J3" s="162"/>
      <c r="K3" s="162"/>
      <c r="L3" s="162"/>
      <c r="M3" s="162"/>
      <c r="N3" s="193"/>
      <c r="O3" s="193"/>
      <c r="P3" s="250">
        <f>IF(Q3=8,SUM(F3:M3)-SMALL(F3:M3,1),IF(Q3=8,SUM(F3:M3),SUM(F3:M3)))+O3</f>
        <v>390</v>
      </c>
      <c r="Q3" s="26">
        <f>COUNTA(F3:N3)</f>
        <v>4</v>
      </c>
      <c r="R3" s="144">
        <f>SUM(F3:N3)+O3</f>
        <v>390</v>
      </c>
      <c r="S3" s="27"/>
      <c r="T3" s="28">
        <v>10</v>
      </c>
      <c r="U3" s="29" t="s">
        <v>16</v>
      </c>
      <c r="V3" s="30">
        <f>SUMIF($D$3:$D$76,T3,$R$3:$R$76)</f>
        <v>22</v>
      </c>
      <c r="W3" s="31"/>
      <c r="X3" s="32">
        <f>SUMIF($D$3:$D$96,T3,$P$3:$P$96)</f>
        <v>22</v>
      </c>
      <c r="Y3" s="19"/>
      <c r="Z3" s="33"/>
      <c r="AA3" s="33"/>
      <c r="AB3" s="33"/>
      <c r="AC3" s="33"/>
    </row>
    <row r="4" spans="1:29" ht="29.1" customHeight="1" thickBot="1" x14ac:dyDescent="0.45">
      <c r="A4" s="149">
        <v>120630</v>
      </c>
      <c r="B4" s="149" t="s">
        <v>114</v>
      </c>
      <c r="C4" s="172" t="s">
        <v>176</v>
      </c>
      <c r="D4" s="233">
        <v>2612</v>
      </c>
      <c r="E4" s="172" t="s">
        <v>127</v>
      </c>
      <c r="F4" s="159">
        <v>80</v>
      </c>
      <c r="G4" s="162">
        <f>VLOOKUP(A4,'[1]Classifica generale Vigevano'!$A$53:$H$72,8,FALSE)</f>
        <v>90</v>
      </c>
      <c r="H4" s="162">
        <v>90</v>
      </c>
      <c r="I4" s="162">
        <v>100</v>
      </c>
      <c r="J4" s="162"/>
      <c r="K4" s="162"/>
      <c r="L4" s="162"/>
      <c r="M4" s="162"/>
      <c r="N4" s="155"/>
      <c r="O4" s="193"/>
      <c r="P4" s="250">
        <f>IF(Q4=8,SUM(F4:M4)-SMALL(F4:M4,1),IF(Q4=8,SUM(F4:M4),SUM(F4:M4)))+O4</f>
        <v>360</v>
      </c>
      <c r="Q4" s="26">
        <f>COUNTA(F4:N4)</f>
        <v>4</v>
      </c>
      <c r="R4" s="144">
        <f>SUM(F4:N4)+O4</f>
        <v>360</v>
      </c>
      <c r="S4" s="27"/>
      <c r="T4" s="28">
        <v>1172</v>
      </c>
      <c r="U4" s="29" t="s">
        <v>116</v>
      </c>
      <c r="V4" s="30">
        <f t="shared" ref="V4:V26" si="0">SUMIF($D$3:$D$76,T4,$R$3:$R$76)</f>
        <v>20</v>
      </c>
      <c r="W4" s="31"/>
      <c r="X4" s="32">
        <f t="shared" ref="X4:X64" si="1">SUMIF($D$3:$D$96,T4,$P$3:$P$96)</f>
        <v>20</v>
      </c>
      <c r="Y4" s="19"/>
      <c r="Z4" s="33"/>
      <c r="AA4" s="33"/>
      <c r="AB4" s="33"/>
      <c r="AC4" s="33"/>
    </row>
    <row r="5" spans="1:29" ht="29.1" customHeight="1" thickBot="1" x14ac:dyDescent="0.4">
      <c r="A5" s="149">
        <v>127647</v>
      </c>
      <c r="B5" s="149" t="s">
        <v>114</v>
      </c>
      <c r="C5" s="172" t="s">
        <v>179</v>
      </c>
      <c r="D5" s="233">
        <v>1213</v>
      </c>
      <c r="E5" s="172" t="s">
        <v>109</v>
      </c>
      <c r="F5" s="159">
        <v>40</v>
      </c>
      <c r="G5" s="162">
        <f>VLOOKUP(A5,'[1]Classifica generale Vigevano'!$A$53:$H$72,8,FALSE)</f>
        <v>60</v>
      </c>
      <c r="H5" s="162">
        <v>60</v>
      </c>
      <c r="I5" s="162">
        <v>60</v>
      </c>
      <c r="J5" s="162"/>
      <c r="K5" s="162"/>
      <c r="L5" s="162"/>
      <c r="M5" s="162"/>
      <c r="N5" s="193"/>
      <c r="O5" s="193"/>
      <c r="P5" s="250">
        <f>IF(Q5=8,SUM(F5:M5)-SMALL(F5:M5,1),IF(Q5=8,SUM(F5:M5),SUM(F5:M5)))+O5</f>
        <v>220</v>
      </c>
      <c r="Q5" s="26">
        <f>COUNTA(F5:N5)</f>
        <v>4</v>
      </c>
      <c r="R5" s="144">
        <f>SUM(F5:N5)+O5</f>
        <v>220</v>
      </c>
      <c r="S5" s="27"/>
      <c r="T5" s="28">
        <v>1174</v>
      </c>
      <c r="U5" s="29" t="s">
        <v>110</v>
      </c>
      <c r="V5" s="30">
        <f t="shared" si="0"/>
        <v>0</v>
      </c>
      <c r="W5" s="31"/>
      <c r="X5" s="32">
        <f t="shared" si="1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49">
        <v>127201</v>
      </c>
      <c r="B6" s="149" t="s">
        <v>114</v>
      </c>
      <c r="C6" s="172" t="s">
        <v>178</v>
      </c>
      <c r="D6" s="233">
        <v>1180</v>
      </c>
      <c r="E6" s="172" t="s">
        <v>120</v>
      </c>
      <c r="F6" s="150">
        <v>50</v>
      </c>
      <c r="G6" s="162">
        <f>VLOOKUP(A6,'[1]Classifica generale Vigevano'!$A$53:$H$72,8,FALSE)</f>
        <v>50</v>
      </c>
      <c r="H6" s="162">
        <v>50</v>
      </c>
      <c r="I6" s="162">
        <v>40</v>
      </c>
      <c r="J6" s="162"/>
      <c r="K6" s="162"/>
      <c r="L6" s="162"/>
      <c r="M6" s="162"/>
      <c r="N6" s="24"/>
      <c r="O6" s="24"/>
      <c r="P6" s="250">
        <f>IF(Q6=8,SUM(F6:M6)-SMALL(F6:M6,1),IF(Q6=8,SUM(F6:M6),SUM(F6:M6)))+O6</f>
        <v>190</v>
      </c>
      <c r="Q6" s="26">
        <f>COUNTA(F6:N6)</f>
        <v>4</v>
      </c>
      <c r="R6" s="144">
        <f>SUM(F6:N6)+O6</f>
        <v>190</v>
      </c>
      <c r="S6" s="27"/>
      <c r="T6" s="28">
        <v>1180</v>
      </c>
      <c r="U6" s="29" t="s">
        <v>120</v>
      </c>
      <c r="V6" s="30">
        <f t="shared" si="0"/>
        <v>509</v>
      </c>
      <c r="W6" s="31"/>
      <c r="X6" s="32">
        <f t="shared" si="1"/>
        <v>509</v>
      </c>
      <c r="Y6" s="19"/>
      <c r="Z6" s="33"/>
      <c r="AA6" s="33"/>
      <c r="AB6" s="33"/>
      <c r="AC6" s="33"/>
    </row>
    <row r="7" spans="1:29" ht="29.1" customHeight="1" thickBot="1" x14ac:dyDescent="0.4">
      <c r="A7" s="149">
        <v>135586</v>
      </c>
      <c r="B7" s="149" t="s">
        <v>114</v>
      </c>
      <c r="C7" s="172" t="s">
        <v>321</v>
      </c>
      <c r="D7" s="233" t="s">
        <v>322</v>
      </c>
      <c r="E7" s="172" t="s">
        <v>323</v>
      </c>
      <c r="F7" s="150"/>
      <c r="G7" s="162">
        <f>VLOOKUP(A7,'[1]Classifica generale Vigevano'!$A$53:$H$72,8,FALSE)</f>
        <v>7</v>
      </c>
      <c r="H7" s="162">
        <v>80</v>
      </c>
      <c r="I7" s="162">
        <v>80</v>
      </c>
      <c r="J7" s="162"/>
      <c r="K7" s="162"/>
      <c r="L7" s="162"/>
      <c r="M7" s="162"/>
      <c r="N7" s="24"/>
      <c r="O7" s="24"/>
      <c r="P7" s="250">
        <f>IF(Q7=8,SUM(F7:M7)-SMALL(F7:M7,1),IF(Q7=8,SUM(F7:M7),SUM(F7:M7)))+O7</f>
        <v>167</v>
      </c>
      <c r="Q7" s="26">
        <f>COUNTA(F7:N7)</f>
        <v>3</v>
      </c>
      <c r="R7" s="144">
        <f>SUM(F7:N7)+O7</f>
        <v>167</v>
      </c>
      <c r="S7" s="27"/>
      <c r="T7" s="28">
        <v>1213</v>
      </c>
      <c r="U7" s="29" t="s">
        <v>109</v>
      </c>
      <c r="V7" s="30">
        <f t="shared" si="0"/>
        <v>340</v>
      </c>
      <c r="W7" s="31"/>
      <c r="X7" s="32">
        <f t="shared" si="1"/>
        <v>340</v>
      </c>
      <c r="Y7" s="19"/>
      <c r="Z7" s="33"/>
      <c r="AA7" s="33"/>
      <c r="AB7" s="33"/>
      <c r="AC7" s="33"/>
    </row>
    <row r="8" spans="1:29" ht="29.1" customHeight="1" thickBot="1" x14ac:dyDescent="0.4">
      <c r="A8" s="149">
        <v>117590</v>
      </c>
      <c r="B8" s="149" t="s">
        <v>114</v>
      </c>
      <c r="C8" s="172" t="s">
        <v>177</v>
      </c>
      <c r="D8" s="233">
        <v>2027</v>
      </c>
      <c r="E8" s="172" t="s">
        <v>20</v>
      </c>
      <c r="F8" s="150">
        <v>60</v>
      </c>
      <c r="G8" s="162">
        <f>VLOOKUP(A8,'[1]Classifica generale Vigevano'!$A$53:$H$72,8,FALSE)</f>
        <v>80</v>
      </c>
      <c r="H8" s="162"/>
      <c r="I8" s="162"/>
      <c r="J8" s="162"/>
      <c r="K8" s="162"/>
      <c r="L8" s="162"/>
      <c r="M8" s="162"/>
      <c r="N8" s="24"/>
      <c r="O8" s="24"/>
      <c r="P8" s="250">
        <f>IF(Q8=8,SUM(F8:M8)-SMALL(F8:M8,1),IF(Q8=8,SUM(F8:M8),SUM(F8:M8)))+O8</f>
        <v>140</v>
      </c>
      <c r="Q8" s="26">
        <f>COUNTA(F8:N8)</f>
        <v>2</v>
      </c>
      <c r="R8" s="144">
        <f>SUM(F8:N8)+O8</f>
        <v>140</v>
      </c>
      <c r="S8" s="27"/>
      <c r="T8" s="28">
        <v>1298</v>
      </c>
      <c r="U8" s="29" t="s">
        <v>35</v>
      </c>
      <c r="V8" s="30">
        <f t="shared" si="0"/>
        <v>0</v>
      </c>
      <c r="W8" s="31"/>
      <c r="X8" s="32">
        <f t="shared" si="1"/>
        <v>0</v>
      </c>
      <c r="Y8" s="19"/>
      <c r="Z8" s="33"/>
      <c r="AA8" s="33"/>
      <c r="AB8" s="33"/>
      <c r="AC8" s="33"/>
    </row>
    <row r="9" spans="1:29" ht="29.1" customHeight="1" thickBot="1" x14ac:dyDescent="0.4">
      <c r="A9" s="149">
        <v>135599</v>
      </c>
      <c r="B9" s="149" t="s">
        <v>114</v>
      </c>
      <c r="C9" s="172" t="s">
        <v>175</v>
      </c>
      <c r="D9" s="233">
        <v>1773</v>
      </c>
      <c r="E9" s="172" t="s">
        <v>71</v>
      </c>
      <c r="F9" s="150">
        <v>90</v>
      </c>
      <c r="G9" s="162"/>
      <c r="H9" s="162"/>
      <c r="I9" s="162">
        <v>30</v>
      </c>
      <c r="J9" s="162"/>
      <c r="K9" s="162"/>
      <c r="L9" s="162"/>
      <c r="M9" s="162"/>
      <c r="N9" s="24"/>
      <c r="O9" s="24"/>
      <c r="P9" s="250">
        <f>IF(Q9=8,SUM(F9:M9)-SMALL(F9:M9,1),IF(Q9=8,SUM(F9:M9),SUM(F9:M9)))+O9</f>
        <v>120</v>
      </c>
      <c r="Q9" s="26">
        <f>COUNTA(F9:N9)</f>
        <v>2</v>
      </c>
      <c r="R9" s="144">
        <f>SUM(F9:N9)+O9</f>
        <v>120</v>
      </c>
      <c r="S9" s="27"/>
      <c r="T9" s="28">
        <v>1317</v>
      </c>
      <c r="U9" s="29" t="s">
        <v>28</v>
      </c>
      <c r="V9" s="30">
        <f t="shared" si="0"/>
        <v>0</v>
      </c>
      <c r="W9" s="31"/>
      <c r="X9" s="32">
        <f t="shared" si="1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49">
        <v>118425</v>
      </c>
      <c r="B10" s="149" t="s">
        <v>114</v>
      </c>
      <c r="C10" s="172" t="s">
        <v>180</v>
      </c>
      <c r="D10" s="233">
        <v>1213</v>
      </c>
      <c r="E10" s="172" t="s">
        <v>109</v>
      </c>
      <c r="F10" s="150">
        <v>30</v>
      </c>
      <c r="G10" s="162">
        <f>VLOOKUP(A10,'[1]Classifica generale Vigevano'!$A$53:$H$72,8,FALSE)</f>
        <v>40</v>
      </c>
      <c r="H10" s="162"/>
      <c r="I10" s="162">
        <v>50</v>
      </c>
      <c r="J10" s="162"/>
      <c r="K10" s="162"/>
      <c r="L10" s="162"/>
      <c r="M10" s="162"/>
      <c r="N10" s="24"/>
      <c r="O10" s="24"/>
      <c r="P10" s="250">
        <f>IF(Q10=8,SUM(F10:M10)-SMALL(F10:M10,1),IF(Q10=8,SUM(F10:M10),SUM(F10:M10)))+O10</f>
        <v>120</v>
      </c>
      <c r="Q10" s="26">
        <f>COUNTA(F10:N10)</f>
        <v>3</v>
      </c>
      <c r="R10" s="144">
        <f>SUM(F10:N10)+O10</f>
        <v>120</v>
      </c>
      <c r="S10" s="27"/>
      <c r="T10" s="28">
        <v>2658</v>
      </c>
      <c r="U10" s="29" t="s">
        <v>138</v>
      </c>
      <c r="V10" s="30">
        <f t="shared" si="0"/>
        <v>29</v>
      </c>
      <c r="W10" s="31"/>
      <c r="X10" s="32">
        <f t="shared" si="1"/>
        <v>29</v>
      </c>
      <c r="Y10" s="19"/>
      <c r="Z10" s="33"/>
      <c r="AA10" s="33"/>
      <c r="AB10" s="33"/>
      <c r="AC10" s="33"/>
    </row>
    <row r="11" spans="1:29" ht="29.1" customHeight="1" thickBot="1" x14ac:dyDescent="0.4">
      <c r="A11" s="149">
        <v>117318</v>
      </c>
      <c r="B11" s="149" t="s">
        <v>114</v>
      </c>
      <c r="C11" s="172" t="s">
        <v>183</v>
      </c>
      <c r="D11" s="233">
        <v>1180</v>
      </c>
      <c r="E11" s="172" t="s">
        <v>120</v>
      </c>
      <c r="F11" s="150">
        <v>15</v>
      </c>
      <c r="G11" s="162">
        <f>VLOOKUP(A11,'[1]Classifica generale Vigevano'!$A$53:$H$72,8,FALSE)</f>
        <v>15</v>
      </c>
      <c r="H11" s="162">
        <v>40</v>
      </c>
      <c r="I11" s="162"/>
      <c r="J11" s="162"/>
      <c r="K11" s="162"/>
      <c r="L11" s="162"/>
      <c r="M11" s="162"/>
      <c r="N11" s="24"/>
      <c r="O11" s="24"/>
      <c r="P11" s="250">
        <f>IF(Q11=8,SUM(F11:M11)-SMALL(F11:M11,1),IF(Q11=8,SUM(F11:M11),SUM(F11:M11)))+O11</f>
        <v>70</v>
      </c>
      <c r="Q11" s="26">
        <f>COUNTA(F11:N11)</f>
        <v>3</v>
      </c>
      <c r="R11" s="144">
        <f>SUM(F11:N11)+O11</f>
        <v>70</v>
      </c>
      <c r="S11" s="27"/>
      <c r="T11" s="28">
        <v>1773</v>
      </c>
      <c r="U11" s="29" t="s">
        <v>71</v>
      </c>
      <c r="V11" s="30">
        <f t="shared" si="0"/>
        <v>182</v>
      </c>
      <c r="W11" s="31"/>
      <c r="X11" s="32">
        <f t="shared" si="1"/>
        <v>182</v>
      </c>
      <c r="Y11" s="19"/>
      <c r="Z11" s="33"/>
      <c r="AA11" s="33"/>
      <c r="AB11" s="33"/>
      <c r="AC11" s="33"/>
    </row>
    <row r="12" spans="1:29" ht="29.1" customHeight="1" thickBot="1" x14ac:dyDescent="0.4">
      <c r="A12" s="149">
        <v>133570</v>
      </c>
      <c r="B12" s="149" t="s">
        <v>114</v>
      </c>
      <c r="C12" s="172" t="s">
        <v>184</v>
      </c>
      <c r="D12" s="233">
        <v>1180</v>
      </c>
      <c r="E12" s="172" t="s">
        <v>120</v>
      </c>
      <c r="F12" s="150">
        <v>12</v>
      </c>
      <c r="G12" s="162">
        <f>VLOOKUP(A12,'[1]Classifica generale Vigevano'!$A$53:$H$72,8,FALSE)</f>
        <v>20</v>
      </c>
      <c r="H12" s="162">
        <v>30</v>
      </c>
      <c r="I12" s="162"/>
      <c r="J12" s="162"/>
      <c r="K12" s="162"/>
      <c r="L12" s="162"/>
      <c r="M12" s="162"/>
      <c r="N12" s="24"/>
      <c r="O12" s="24"/>
      <c r="P12" s="250">
        <f>IF(Q12=8,SUM(F12:M12)-SMALL(F12:M12,1),IF(Q12=8,SUM(F12:M12),SUM(F12:M12)))+O12</f>
        <v>62</v>
      </c>
      <c r="Q12" s="26">
        <f>COUNTA(F12:N12)</f>
        <v>3</v>
      </c>
      <c r="R12" s="144">
        <f>SUM(F12:N12)+O12</f>
        <v>62</v>
      </c>
      <c r="S12" s="27"/>
      <c r="T12" s="28">
        <v>1886</v>
      </c>
      <c r="U12" s="29" t="s">
        <v>129</v>
      </c>
      <c r="V12" s="30">
        <f t="shared" si="0"/>
        <v>0</v>
      </c>
      <c r="W12" s="31"/>
      <c r="X12" s="32">
        <f t="shared" si="1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49">
        <v>129974</v>
      </c>
      <c r="B13" s="149" t="s">
        <v>114</v>
      </c>
      <c r="C13" s="172" t="s">
        <v>186</v>
      </c>
      <c r="D13" s="233">
        <v>1773</v>
      </c>
      <c r="E13" s="172" t="s">
        <v>71</v>
      </c>
      <c r="F13" s="150">
        <v>8</v>
      </c>
      <c r="G13" s="162">
        <f>VLOOKUP(A13,'[1]Classifica generale Vigevano'!$A$53:$H$72,8,FALSE)</f>
        <v>9</v>
      </c>
      <c r="H13" s="162">
        <v>15</v>
      </c>
      <c r="I13" s="162">
        <v>15</v>
      </c>
      <c r="J13" s="162"/>
      <c r="K13" s="162"/>
      <c r="L13" s="162"/>
      <c r="M13" s="162"/>
      <c r="N13" s="24"/>
      <c r="O13" s="24"/>
      <c r="P13" s="250">
        <f>IF(Q13=8,SUM(F13:M13)-SMALL(F13:M13,1),IF(Q13=8,SUM(F13:M13),SUM(F13:M13)))+O13</f>
        <v>47</v>
      </c>
      <c r="Q13" s="26">
        <f>COUNTA(F13:N13)</f>
        <v>4</v>
      </c>
      <c r="R13" s="144">
        <f>SUM(F13:N13)</f>
        <v>47</v>
      </c>
      <c r="S13" s="27"/>
      <c r="T13" s="28">
        <v>2027</v>
      </c>
      <c r="U13" s="29" t="s">
        <v>20</v>
      </c>
      <c r="V13" s="30">
        <f t="shared" si="0"/>
        <v>173</v>
      </c>
      <c r="W13" s="31"/>
      <c r="X13" s="32">
        <f t="shared" si="1"/>
        <v>173</v>
      </c>
      <c r="Y13" s="19"/>
      <c r="Z13" s="33"/>
      <c r="AA13" s="33"/>
      <c r="AB13" s="33"/>
      <c r="AC13" s="33"/>
    </row>
    <row r="14" spans="1:29" ht="29.1" customHeight="1" thickBot="1" x14ac:dyDescent="0.4">
      <c r="A14" s="149">
        <v>129757</v>
      </c>
      <c r="B14" s="149" t="s">
        <v>114</v>
      </c>
      <c r="C14" s="172" t="s">
        <v>196</v>
      </c>
      <c r="D14" s="233">
        <v>2144</v>
      </c>
      <c r="E14" s="172" t="s">
        <v>121</v>
      </c>
      <c r="F14" s="150">
        <v>5</v>
      </c>
      <c r="G14" s="162">
        <f>VLOOKUP(A14,'[1]Classifica generale Vigevano'!$A$53:$H$72,8,FALSE)</f>
        <v>5</v>
      </c>
      <c r="H14" s="162">
        <v>20</v>
      </c>
      <c r="I14" s="162">
        <v>12</v>
      </c>
      <c r="J14" s="162"/>
      <c r="K14" s="162"/>
      <c r="L14" s="162"/>
      <c r="M14" s="162"/>
      <c r="N14" s="24"/>
      <c r="O14" s="24"/>
      <c r="P14" s="250">
        <f>IF(Q14=8,SUM(F14:M14)-SMALL(F14:M14,1),IF(Q14=8,SUM(F14:M14),SUM(F14:M14)))+O14</f>
        <v>42</v>
      </c>
      <c r="Q14" s="26">
        <f>COUNTA(F14:N14)</f>
        <v>4</v>
      </c>
      <c r="R14" s="144">
        <f>SUM(F14:N14)</f>
        <v>42</v>
      </c>
      <c r="S14" s="27"/>
      <c r="T14" s="28">
        <v>2057</v>
      </c>
      <c r="U14" s="29" t="s">
        <v>113</v>
      </c>
      <c r="V14" s="30">
        <f t="shared" si="0"/>
        <v>12</v>
      </c>
      <c r="W14" s="31"/>
      <c r="X14" s="32">
        <f t="shared" si="1"/>
        <v>17</v>
      </c>
      <c r="Y14" s="19"/>
      <c r="Z14" s="33"/>
      <c r="AA14" s="33"/>
      <c r="AB14" s="33"/>
      <c r="AC14" s="33"/>
    </row>
    <row r="15" spans="1:29" ht="29.1" customHeight="1" thickBot="1" x14ac:dyDescent="0.4">
      <c r="A15" s="149">
        <v>136022</v>
      </c>
      <c r="B15" s="149" t="s">
        <v>114</v>
      </c>
      <c r="C15" s="172" t="s">
        <v>190</v>
      </c>
      <c r="D15" s="233">
        <v>2027</v>
      </c>
      <c r="E15" s="172" t="s">
        <v>20</v>
      </c>
      <c r="F15" s="150">
        <v>5</v>
      </c>
      <c r="G15" s="162"/>
      <c r="H15" s="162">
        <v>8</v>
      </c>
      <c r="I15" s="162">
        <v>20</v>
      </c>
      <c r="J15" s="162"/>
      <c r="K15" s="162"/>
      <c r="L15" s="162"/>
      <c r="M15" s="162"/>
      <c r="N15" s="24"/>
      <c r="O15" s="24"/>
      <c r="P15" s="250">
        <f>IF(Q15=8,SUM(F15:M15)-SMALL(F15:M15,1),IF(Q15=8,SUM(F15:M15),SUM(F15:M15)))+O15</f>
        <v>33</v>
      </c>
      <c r="Q15" s="26">
        <f>COUNTA(F15:N15)</f>
        <v>3</v>
      </c>
      <c r="R15" s="144">
        <f>SUM(F15:N15)</f>
        <v>33</v>
      </c>
      <c r="S15" s="27"/>
      <c r="T15" s="28">
        <v>2072</v>
      </c>
      <c r="U15" s="29" t="s">
        <v>119</v>
      </c>
      <c r="V15" s="30">
        <f t="shared" si="0"/>
        <v>14</v>
      </c>
      <c r="W15" s="31"/>
      <c r="X15" s="32">
        <f t="shared" si="1"/>
        <v>44</v>
      </c>
      <c r="Y15" s="19"/>
      <c r="Z15" s="33"/>
      <c r="AA15" s="33"/>
      <c r="AB15" s="33"/>
      <c r="AC15" s="33"/>
    </row>
    <row r="16" spans="1:29" ht="29.1" customHeight="1" thickBot="1" x14ac:dyDescent="0.4">
      <c r="A16" s="149">
        <v>136826</v>
      </c>
      <c r="B16" s="149" t="s">
        <v>114</v>
      </c>
      <c r="C16" s="172" t="s">
        <v>188</v>
      </c>
      <c r="D16" s="233" t="s">
        <v>319</v>
      </c>
      <c r="E16" s="172" t="s">
        <v>320</v>
      </c>
      <c r="F16" s="150"/>
      <c r="G16" s="162">
        <f>VLOOKUP(A16,'[1]Classifica generale Vigevano'!$A$53:$H$72,8,FALSE)</f>
        <v>30</v>
      </c>
      <c r="H16" s="162"/>
      <c r="I16" s="162"/>
      <c r="J16" s="162"/>
      <c r="K16" s="162"/>
      <c r="L16" s="162"/>
      <c r="M16" s="162"/>
      <c r="N16" s="24"/>
      <c r="O16" s="24"/>
      <c r="P16" s="250">
        <f>IF(Q16=8,SUM(F16:M16)-SMALL(F16:M16,1),IF(Q16=8,SUM(F16:M16),SUM(F16:M16)))+O16</f>
        <v>30</v>
      </c>
      <c r="Q16" s="26">
        <f>COUNTA(F16:N16)</f>
        <v>1</v>
      </c>
      <c r="R16" s="144">
        <v>0</v>
      </c>
      <c r="S16" s="27"/>
      <c r="T16" s="28">
        <v>2142</v>
      </c>
      <c r="U16" s="29" t="s">
        <v>124</v>
      </c>
      <c r="V16" s="30">
        <f t="shared" si="0"/>
        <v>26</v>
      </c>
      <c r="W16" s="31"/>
      <c r="X16" s="32">
        <f t="shared" si="1"/>
        <v>26</v>
      </c>
      <c r="Y16" s="19"/>
      <c r="Z16" s="33"/>
      <c r="AA16" s="33"/>
      <c r="AB16" s="33"/>
      <c r="AC16" s="33"/>
    </row>
    <row r="17" spans="1:29" ht="29.1" customHeight="1" thickBot="1" x14ac:dyDescent="0.4">
      <c r="A17" s="149">
        <v>126908</v>
      </c>
      <c r="B17" s="149" t="s">
        <v>114</v>
      </c>
      <c r="C17" s="172" t="s">
        <v>195</v>
      </c>
      <c r="D17" s="233">
        <v>2658</v>
      </c>
      <c r="E17" s="172" t="s">
        <v>138</v>
      </c>
      <c r="F17" s="150">
        <v>5</v>
      </c>
      <c r="G17" s="162">
        <f>VLOOKUP(A17,'[1]Classifica generale Vigevano'!$A$53:$H$72,8,FALSE)</f>
        <v>6</v>
      </c>
      <c r="H17" s="162">
        <v>12</v>
      </c>
      <c r="I17" s="162">
        <v>6</v>
      </c>
      <c r="J17" s="162"/>
      <c r="K17" s="162"/>
      <c r="L17" s="162"/>
      <c r="M17" s="162"/>
      <c r="N17" s="24"/>
      <c r="O17" s="24"/>
      <c r="P17" s="250">
        <f>IF(Q17=8,SUM(F17:M17)-SMALL(F17:M17,1),IF(Q17=8,SUM(F17:M17),SUM(F17:M17)))+O17</f>
        <v>29</v>
      </c>
      <c r="Q17" s="26">
        <f>COUNTA(F17:N17)</f>
        <v>4</v>
      </c>
      <c r="R17" s="144">
        <f>SUM(F17:N17)</f>
        <v>29</v>
      </c>
      <c r="S17" s="27"/>
      <c r="T17" s="28">
        <v>2144</v>
      </c>
      <c r="U17" s="29" t="s">
        <v>121</v>
      </c>
      <c r="V17" s="30">
        <f t="shared" si="0"/>
        <v>447</v>
      </c>
      <c r="W17" s="31"/>
      <c r="X17" s="32">
        <f t="shared" si="1"/>
        <v>447</v>
      </c>
      <c r="Y17" s="19"/>
      <c r="Z17" s="33"/>
      <c r="AA17" s="33"/>
      <c r="AB17" s="33"/>
      <c r="AC17" s="33"/>
    </row>
    <row r="18" spans="1:29" ht="29.1" customHeight="1" thickBot="1" x14ac:dyDescent="0.4">
      <c r="A18" s="149">
        <v>136305</v>
      </c>
      <c r="B18" s="149" t="s">
        <v>114</v>
      </c>
      <c r="C18" s="172" t="s">
        <v>194</v>
      </c>
      <c r="D18" s="233">
        <v>2612</v>
      </c>
      <c r="E18" s="172" t="s">
        <v>127</v>
      </c>
      <c r="F18" s="150">
        <v>5</v>
      </c>
      <c r="G18" s="162">
        <f>VLOOKUP(A18,'[1]Classifica generale Vigevano'!$A$53:$H$72,8,FALSE)</f>
        <v>8</v>
      </c>
      <c r="H18" s="162">
        <v>5</v>
      </c>
      <c r="I18" s="162">
        <v>9</v>
      </c>
      <c r="J18" s="162"/>
      <c r="K18" s="162"/>
      <c r="L18" s="162"/>
      <c r="M18" s="162"/>
      <c r="N18" s="24"/>
      <c r="O18" s="24"/>
      <c r="P18" s="250">
        <f>IF(Q18=8,SUM(F18:M18)-SMALL(F18:M18,1),IF(Q18=8,SUM(F18:M18),SUM(F18:M18)))+O18</f>
        <v>27</v>
      </c>
      <c r="Q18" s="26">
        <f>COUNTA(F18:N18)</f>
        <v>4</v>
      </c>
      <c r="R18" s="144">
        <f>SUM(F18:N18)</f>
        <v>27</v>
      </c>
      <c r="S18" s="27"/>
      <c r="T18" s="28">
        <v>2186</v>
      </c>
      <c r="U18" s="29" t="s">
        <v>111</v>
      </c>
      <c r="V18" s="30">
        <f t="shared" si="0"/>
        <v>0</v>
      </c>
      <c r="W18" s="31"/>
      <c r="X18" s="32">
        <f t="shared" si="1"/>
        <v>0</v>
      </c>
      <c r="Y18" s="19"/>
      <c r="Z18" s="33"/>
      <c r="AA18" s="33"/>
      <c r="AB18" s="33"/>
      <c r="AC18" s="33"/>
    </row>
    <row r="19" spans="1:29" ht="29.1" customHeight="1" thickBot="1" x14ac:dyDescent="0.4">
      <c r="A19" s="149">
        <v>137468</v>
      </c>
      <c r="B19" s="149" t="s">
        <v>114</v>
      </c>
      <c r="C19" s="172" t="s">
        <v>189</v>
      </c>
      <c r="D19" s="233">
        <v>2142</v>
      </c>
      <c r="E19" s="172" t="s">
        <v>124</v>
      </c>
      <c r="F19" s="150">
        <v>5</v>
      </c>
      <c r="G19" s="162">
        <f>VLOOKUP(A19,'[1]Classifica generale Vigevano'!$A$53:$H$72,8,FALSE)</f>
        <v>12</v>
      </c>
      <c r="H19" s="162">
        <v>9</v>
      </c>
      <c r="I19" s="162"/>
      <c r="J19" s="162"/>
      <c r="K19" s="162"/>
      <c r="L19" s="162"/>
      <c r="M19" s="162"/>
      <c r="N19" s="24"/>
      <c r="O19" s="24"/>
      <c r="P19" s="250">
        <f>IF(Q19=8,SUM(F19:M19)-SMALL(F19:M19,1),IF(Q19=8,SUM(F19:M19),SUM(F19:M19)))+O19</f>
        <v>26</v>
      </c>
      <c r="Q19" s="26">
        <f>COUNTA(F19:N19)</f>
        <v>3</v>
      </c>
      <c r="R19" s="144">
        <f>SUM(F19:N19)+O19</f>
        <v>26</v>
      </c>
      <c r="S19" s="27"/>
      <c r="T19" s="28"/>
      <c r="U19" s="29"/>
      <c r="V19" s="30">
        <f t="shared" si="0"/>
        <v>0</v>
      </c>
      <c r="W19" s="31"/>
      <c r="X19" s="32">
        <f t="shared" si="1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9">
        <v>124392</v>
      </c>
      <c r="B20" s="149" t="s">
        <v>114</v>
      </c>
      <c r="C20" s="172" t="s">
        <v>187</v>
      </c>
      <c r="D20" s="233">
        <v>10</v>
      </c>
      <c r="E20" s="172" t="s">
        <v>16</v>
      </c>
      <c r="F20" s="150">
        <v>7</v>
      </c>
      <c r="G20" s="162">
        <f>VLOOKUP(A20,'[1]Classifica generale Vigevano'!$A$53:$H$72,8,FALSE)</f>
        <v>5</v>
      </c>
      <c r="H20" s="162">
        <v>5</v>
      </c>
      <c r="I20" s="162">
        <v>5</v>
      </c>
      <c r="J20" s="162"/>
      <c r="K20" s="162"/>
      <c r="L20" s="162"/>
      <c r="M20" s="162"/>
      <c r="N20" s="24"/>
      <c r="O20" s="24"/>
      <c r="P20" s="250">
        <f>IF(Q20=8,SUM(F20:M20)-SMALL(F20:M20,1),IF(Q20=8,SUM(F20:M20),SUM(F20:M20)))+O20</f>
        <v>22</v>
      </c>
      <c r="Q20" s="26">
        <f>COUNTA(F20:N20)</f>
        <v>4</v>
      </c>
      <c r="R20" s="144">
        <f>SUM(F20:N20)+O20</f>
        <v>22</v>
      </c>
      <c r="S20" s="27"/>
      <c r="T20" s="28">
        <v>2310</v>
      </c>
      <c r="U20" s="29" t="s">
        <v>112</v>
      </c>
      <c r="V20" s="30">
        <f t="shared" si="0"/>
        <v>0</v>
      </c>
      <c r="W20" s="31"/>
      <c r="X20" s="32">
        <f t="shared" si="1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49">
        <v>135395</v>
      </c>
      <c r="B21" s="149" t="s">
        <v>114</v>
      </c>
      <c r="C21" s="172" t="s">
        <v>181</v>
      </c>
      <c r="D21" s="233">
        <v>2513</v>
      </c>
      <c r="E21" s="172" t="s">
        <v>182</v>
      </c>
      <c r="F21" s="150">
        <v>20</v>
      </c>
      <c r="G21" s="162"/>
      <c r="H21" s="162"/>
      <c r="I21" s="162"/>
      <c r="J21" s="162"/>
      <c r="K21" s="162"/>
      <c r="L21" s="162"/>
      <c r="M21" s="162"/>
      <c r="N21" s="24"/>
      <c r="O21" s="24"/>
      <c r="P21" s="250">
        <f>IF(Q21=8,SUM(F21:M21)-SMALL(F21:M21,1),IF(Q21=8,SUM(F21:M21),SUM(F21:M21)))+O21</f>
        <v>20</v>
      </c>
      <c r="Q21" s="26">
        <f>COUNTA(F21:N21)</f>
        <v>1</v>
      </c>
      <c r="R21" s="144">
        <v>0</v>
      </c>
      <c r="S21" s="27"/>
      <c r="T21" s="28">
        <v>2521</v>
      </c>
      <c r="U21" s="29" t="s">
        <v>118</v>
      </c>
      <c r="V21" s="30">
        <f t="shared" si="0"/>
        <v>0</v>
      </c>
      <c r="W21" s="31"/>
      <c r="X21" s="32">
        <f t="shared" si="1"/>
        <v>5</v>
      </c>
      <c r="Y21" s="19"/>
      <c r="Z21" s="33"/>
      <c r="AA21" s="33"/>
      <c r="AB21" s="33"/>
      <c r="AC21" s="33"/>
    </row>
    <row r="22" spans="1:29" ht="29.1" customHeight="1" thickBot="1" x14ac:dyDescent="0.4">
      <c r="A22" s="149">
        <v>135988</v>
      </c>
      <c r="B22" s="149" t="s">
        <v>114</v>
      </c>
      <c r="C22" s="172" t="s">
        <v>199</v>
      </c>
      <c r="D22" s="233">
        <v>1172</v>
      </c>
      <c r="E22" s="172" t="s">
        <v>116</v>
      </c>
      <c r="F22" s="150">
        <v>5</v>
      </c>
      <c r="G22" s="162">
        <f>VLOOKUP(A22,'[1]Classifica generale Vigevano'!$A$53:$H$72,8,FALSE)</f>
        <v>5</v>
      </c>
      <c r="H22" s="162">
        <v>5</v>
      </c>
      <c r="I22" s="162">
        <v>5</v>
      </c>
      <c r="J22" s="162"/>
      <c r="K22" s="162"/>
      <c r="L22" s="162"/>
      <c r="M22" s="162"/>
      <c r="N22" s="24"/>
      <c r="O22" s="24"/>
      <c r="P22" s="250">
        <f>IF(Q22=8,SUM(F22:M22)-SMALL(F22:M22,1),IF(Q22=8,SUM(F22:M22),SUM(F22:M22)))+O22</f>
        <v>20</v>
      </c>
      <c r="Q22" s="26">
        <f>COUNTA(F22:N22)</f>
        <v>4</v>
      </c>
      <c r="R22" s="144">
        <f>SUM(F22:N22)</f>
        <v>20</v>
      </c>
      <c r="S22" s="27"/>
      <c r="T22" s="28">
        <v>2612</v>
      </c>
      <c r="U22" s="29" t="s">
        <v>127</v>
      </c>
      <c r="V22" s="30">
        <f t="shared" si="0"/>
        <v>387</v>
      </c>
      <c r="W22" s="31"/>
      <c r="X22" s="32">
        <f t="shared" si="1"/>
        <v>387</v>
      </c>
      <c r="Y22" s="19"/>
      <c r="Z22" s="33"/>
      <c r="AA22" s="33"/>
      <c r="AB22" s="33"/>
      <c r="AC22" s="33"/>
    </row>
    <row r="23" spans="1:29" ht="29.1" customHeight="1" thickBot="1" x14ac:dyDescent="0.4">
      <c r="A23" s="149">
        <v>135585</v>
      </c>
      <c r="B23" s="149" t="s">
        <v>114</v>
      </c>
      <c r="C23" s="172" t="s">
        <v>185</v>
      </c>
      <c r="D23" s="233">
        <v>1180</v>
      </c>
      <c r="E23" s="172" t="s">
        <v>120</v>
      </c>
      <c r="F23" s="150">
        <v>9</v>
      </c>
      <c r="G23" s="162"/>
      <c r="H23" s="162">
        <v>6</v>
      </c>
      <c r="I23" s="162">
        <v>5</v>
      </c>
      <c r="J23" s="162"/>
      <c r="K23" s="162"/>
      <c r="L23" s="162"/>
      <c r="M23" s="162"/>
      <c r="N23" s="24"/>
      <c r="O23" s="24"/>
      <c r="P23" s="250">
        <f>IF(Q23=8,SUM(F23:M23)-SMALL(F23:M23,1),IF(Q23=8,SUM(F23:M23),SUM(F23:M23)))+O23</f>
        <v>20</v>
      </c>
      <c r="Q23" s="26">
        <f>COUNTA(F23:N23)</f>
        <v>3</v>
      </c>
      <c r="R23" s="144">
        <f>SUM(F23:N23)</f>
        <v>20</v>
      </c>
      <c r="S23" s="27"/>
      <c r="T23" s="28">
        <v>2465</v>
      </c>
      <c r="U23" s="29" t="s">
        <v>493</v>
      </c>
      <c r="V23" s="30">
        <f t="shared" si="0"/>
        <v>0</v>
      </c>
      <c r="W23" s="31"/>
      <c r="X23" s="32">
        <f t="shared" si="1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49">
        <v>139912</v>
      </c>
      <c r="B24" s="149" t="s">
        <v>114</v>
      </c>
      <c r="C24" s="172" t="s">
        <v>197</v>
      </c>
      <c r="D24" s="233">
        <v>2144</v>
      </c>
      <c r="E24" s="172" t="s">
        <v>121</v>
      </c>
      <c r="F24" s="150">
        <v>5</v>
      </c>
      <c r="G24" s="162">
        <f>VLOOKUP(A24,'[1]Classifica generale Vigevano'!$A$53:$H$72,8,FALSE)</f>
        <v>5</v>
      </c>
      <c r="H24" s="162">
        <v>5</v>
      </c>
      <c r="I24" s="162"/>
      <c r="J24" s="162"/>
      <c r="K24" s="162"/>
      <c r="L24" s="162"/>
      <c r="M24" s="162"/>
      <c r="N24" s="24"/>
      <c r="O24" s="24"/>
      <c r="P24" s="250">
        <f>IF(Q24=8,SUM(F24:M24)-SMALL(F24:M24,1),IF(Q24=8,SUM(F24:M24),SUM(F24:M24)))+O24</f>
        <v>15</v>
      </c>
      <c r="Q24" s="26">
        <f>COUNTA(F24:N24)</f>
        <v>3</v>
      </c>
      <c r="R24" s="144">
        <f>SUM(F24:N24)</f>
        <v>15</v>
      </c>
      <c r="S24" s="27"/>
      <c r="T24" s="28">
        <v>2455</v>
      </c>
      <c r="U24" s="29" t="s">
        <v>516</v>
      </c>
      <c r="V24" s="30">
        <f t="shared" si="0"/>
        <v>0</v>
      </c>
      <c r="W24" s="31"/>
      <c r="X24" s="32">
        <f t="shared" si="1"/>
        <v>7</v>
      </c>
      <c r="Y24" s="19"/>
      <c r="Z24" s="33"/>
      <c r="AA24" s="33"/>
      <c r="AB24" s="33"/>
      <c r="AC24" s="33"/>
    </row>
    <row r="25" spans="1:29" ht="29.1" customHeight="1" thickBot="1" x14ac:dyDescent="0.4">
      <c r="A25" s="149">
        <v>137510</v>
      </c>
      <c r="B25" s="149" t="s">
        <v>114</v>
      </c>
      <c r="C25" s="172" t="s">
        <v>198</v>
      </c>
      <c r="D25" s="233">
        <v>1773</v>
      </c>
      <c r="E25" s="172" t="s">
        <v>71</v>
      </c>
      <c r="F25" s="150">
        <v>5</v>
      </c>
      <c r="G25" s="162">
        <f>VLOOKUP(A25,'[1]Classifica generale Vigevano'!$A$53:$H$72,8,FALSE)</f>
        <v>5</v>
      </c>
      <c r="H25" s="162">
        <v>5</v>
      </c>
      <c r="I25" s="162"/>
      <c r="J25" s="162"/>
      <c r="K25" s="162"/>
      <c r="L25" s="162"/>
      <c r="M25" s="162"/>
      <c r="N25" s="24"/>
      <c r="O25" s="24"/>
      <c r="P25" s="250">
        <f>IF(Q25=8,SUM(F25:M25)-SMALL(F25:M25,1),IF(Q25=8,SUM(F25:M25),SUM(F25:M25)))+O25</f>
        <v>15</v>
      </c>
      <c r="Q25" s="26">
        <f>COUNTA(F25:N25)</f>
        <v>3</v>
      </c>
      <c r="R25" s="144">
        <f>SUM(F25:N25)</f>
        <v>15</v>
      </c>
      <c r="S25" s="27"/>
      <c r="T25" s="28">
        <v>1886</v>
      </c>
      <c r="U25" s="29" t="s">
        <v>129</v>
      </c>
      <c r="V25" s="30">
        <f t="shared" si="0"/>
        <v>0</v>
      </c>
      <c r="W25" s="31"/>
      <c r="X25" s="32">
        <f t="shared" si="1"/>
        <v>0</v>
      </c>
      <c r="Y25" s="19"/>
      <c r="Z25" s="33"/>
      <c r="AA25" s="33"/>
      <c r="AB25" s="33"/>
      <c r="AC25" s="33"/>
    </row>
    <row r="26" spans="1:29" ht="29.1" customHeight="1" thickBot="1" x14ac:dyDescent="0.4">
      <c r="A26" s="149">
        <v>140461</v>
      </c>
      <c r="B26" s="149" t="s">
        <v>114</v>
      </c>
      <c r="C26" s="172" t="s">
        <v>188</v>
      </c>
      <c r="D26" s="233">
        <v>2072</v>
      </c>
      <c r="E26" s="172" t="s">
        <v>119</v>
      </c>
      <c r="F26" s="150">
        <v>6</v>
      </c>
      <c r="G26" s="162"/>
      <c r="H26" s="162"/>
      <c r="I26" s="162">
        <v>8</v>
      </c>
      <c r="J26" s="162"/>
      <c r="K26" s="162"/>
      <c r="L26" s="162"/>
      <c r="M26" s="162"/>
      <c r="N26" s="24"/>
      <c r="O26" s="24"/>
      <c r="P26" s="250">
        <f>IF(Q26=8,SUM(F26:M26)-SMALL(F26:M26,1),IF(Q26=8,SUM(F26:M26),SUM(F26:M26)))+O26</f>
        <v>14</v>
      </c>
      <c r="Q26" s="26">
        <f>COUNTA(F26:N26)</f>
        <v>2</v>
      </c>
      <c r="R26" s="144">
        <f t="shared" ref="R26:R27" si="2">SUM(F26:N26)</f>
        <v>14</v>
      </c>
      <c r="S26" s="27"/>
      <c r="T26" s="28">
        <v>2526</v>
      </c>
      <c r="U26" s="29" t="s">
        <v>517</v>
      </c>
      <c r="V26" s="30">
        <f t="shared" si="0"/>
        <v>0</v>
      </c>
      <c r="W26" s="31"/>
      <c r="X26" s="32">
        <f t="shared" si="1"/>
        <v>10</v>
      </c>
      <c r="Y26" s="19"/>
      <c r="Z26" s="33"/>
      <c r="AA26" s="33"/>
      <c r="AB26" s="33"/>
      <c r="AC26" s="33"/>
    </row>
    <row r="27" spans="1:29" ht="29.1" customHeight="1" thickBot="1" x14ac:dyDescent="0.4">
      <c r="A27" s="149">
        <v>130989</v>
      </c>
      <c r="B27" s="149" t="s">
        <v>114</v>
      </c>
      <c r="C27" s="172" t="s">
        <v>213</v>
      </c>
      <c r="D27" s="233">
        <v>2057</v>
      </c>
      <c r="E27" s="172" t="s">
        <v>113</v>
      </c>
      <c r="F27" s="150"/>
      <c r="G27" s="162"/>
      <c r="H27" s="162">
        <v>7</v>
      </c>
      <c r="I27" s="162">
        <v>5</v>
      </c>
      <c r="J27" s="162"/>
      <c r="K27" s="162"/>
      <c r="L27" s="162"/>
      <c r="M27" s="162"/>
      <c r="N27" s="24"/>
      <c r="O27" s="24"/>
      <c r="P27" s="250">
        <f>IF(Q27=8,SUM(F27:M27)-SMALL(F27:M27,1),IF(Q27=8,SUM(F27:M27),SUM(F27:M27)))+O27</f>
        <v>12</v>
      </c>
      <c r="Q27" s="26">
        <f>COUNTA(F27:N27)</f>
        <v>2</v>
      </c>
      <c r="R27" s="144">
        <f t="shared" si="2"/>
        <v>12</v>
      </c>
      <c r="S27" s="27"/>
      <c r="T27" s="28"/>
      <c r="U27" s="29"/>
      <c r="V27" s="30">
        <f t="shared" ref="V23:V64" si="3">SUMIF($D$3:$D$76,T27,$Q$3:$Q$76)</f>
        <v>0</v>
      </c>
      <c r="W27" s="31"/>
      <c r="X27" s="32">
        <f t="shared" si="1"/>
        <v>0</v>
      </c>
      <c r="Y27" s="19"/>
      <c r="Z27" s="33"/>
      <c r="AA27" s="33"/>
      <c r="AB27" s="33"/>
      <c r="AC27" s="33"/>
    </row>
    <row r="28" spans="1:29" ht="29.1" customHeight="1" thickBot="1" x14ac:dyDescent="0.4">
      <c r="A28" s="149">
        <v>142419</v>
      </c>
      <c r="B28" s="149" t="s">
        <v>114</v>
      </c>
      <c r="C28" s="172" t="s">
        <v>504</v>
      </c>
      <c r="D28" s="233">
        <v>2455</v>
      </c>
      <c r="E28" s="172" t="s">
        <v>500</v>
      </c>
      <c r="F28" s="150"/>
      <c r="G28" s="162"/>
      <c r="H28" s="162"/>
      <c r="I28" s="162">
        <v>7</v>
      </c>
      <c r="J28" s="162"/>
      <c r="K28" s="162"/>
      <c r="L28" s="162"/>
      <c r="M28" s="162"/>
      <c r="N28" s="24"/>
      <c r="O28" s="24"/>
      <c r="P28" s="250">
        <f>IF(Q28=8,SUM(F28:M28)-SMALL(F28:M28,1),IF(Q28=8,SUM(F28:M28),SUM(F28:M28)))+O28</f>
        <v>7</v>
      </c>
      <c r="Q28" s="26">
        <f>COUNTA(F28:N28)</f>
        <v>1</v>
      </c>
      <c r="R28" s="144">
        <v>0</v>
      </c>
      <c r="S28" s="27"/>
      <c r="T28" s="28"/>
      <c r="U28" s="29"/>
      <c r="V28" s="30">
        <f t="shared" si="3"/>
        <v>0</v>
      </c>
      <c r="W28" s="31"/>
      <c r="X28" s="32">
        <f t="shared" si="1"/>
        <v>0</v>
      </c>
      <c r="Y28" s="19"/>
      <c r="Z28" s="33"/>
      <c r="AA28" s="33"/>
      <c r="AB28" s="33"/>
      <c r="AC28" s="33"/>
    </row>
    <row r="29" spans="1:29" ht="29.1" customHeight="1" thickBot="1" x14ac:dyDescent="0.4">
      <c r="A29" s="149">
        <v>141550</v>
      </c>
      <c r="B29" s="149" t="s">
        <v>114</v>
      </c>
      <c r="C29" s="172" t="s">
        <v>191</v>
      </c>
      <c r="D29" s="233">
        <v>2526</v>
      </c>
      <c r="E29" s="172" t="s">
        <v>192</v>
      </c>
      <c r="F29" s="150">
        <v>5</v>
      </c>
      <c r="G29" s="162"/>
      <c r="H29" s="162"/>
      <c r="I29" s="162"/>
      <c r="J29" s="162"/>
      <c r="K29" s="162"/>
      <c r="L29" s="162"/>
      <c r="M29" s="162"/>
      <c r="N29" s="24"/>
      <c r="O29" s="24"/>
      <c r="P29" s="250">
        <f>IF(Q29=8,SUM(F29:M29)-SMALL(F29:M29,1),IF(Q29=8,SUM(F29:M29),SUM(F29:M29)))+O29</f>
        <v>5</v>
      </c>
      <c r="Q29" s="26">
        <f>COUNTA(F29:N29)</f>
        <v>1</v>
      </c>
      <c r="R29" s="144">
        <v>0</v>
      </c>
      <c r="S29" s="27"/>
      <c r="T29" s="28"/>
      <c r="U29" s="29"/>
      <c r="V29" s="30">
        <f t="shared" si="3"/>
        <v>0</v>
      </c>
      <c r="W29" s="31"/>
      <c r="X29" s="32">
        <f t="shared" si="1"/>
        <v>0</v>
      </c>
      <c r="Y29" s="19"/>
      <c r="Z29" s="33"/>
      <c r="AA29" s="33"/>
      <c r="AB29" s="33"/>
      <c r="AC29" s="33"/>
    </row>
    <row r="30" spans="1:29" ht="29.1" customHeight="1" thickBot="1" x14ac:dyDescent="0.4">
      <c r="A30" s="149">
        <v>127219</v>
      </c>
      <c r="B30" s="149" t="s">
        <v>114</v>
      </c>
      <c r="C30" s="172" t="s">
        <v>193</v>
      </c>
      <c r="D30" s="233">
        <v>2521</v>
      </c>
      <c r="E30" s="172" t="s">
        <v>118</v>
      </c>
      <c r="F30" s="150">
        <v>5</v>
      </c>
      <c r="G30" s="162"/>
      <c r="H30" s="162"/>
      <c r="I30" s="162"/>
      <c r="J30" s="162"/>
      <c r="K30" s="162"/>
      <c r="L30" s="162"/>
      <c r="M30" s="162"/>
      <c r="N30" s="24"/>
      <c r="O30" s="24"/>
      <c r="P30" s="250">
        <f>IF(Q30=8,SUM(F30:M30)-SMALL(F30:M30,1),IF(Q30=8,SUM(F30:M30),SUM(F30:M30)))+O30</f>
        <v>5</v>
      </c>
      <c r="Q30" s="26">
        <f>COUNTA(F30:N30)</f>
        <v>1</v>
      </c>
      <c r="R30" s="144">
        <v>0</v>
      </c>
      <c r="S30" s="27"/>
      <c r="T30" s="28"/>
      <c r="U30" s="29"/>
      <c r="V30" s="30">
        <f t="shared" si="3"/>
        <v>0</v>
      </c>
      <c r="W30" s="31"/>
      <c r="X30" s="32">
        <f t="shared" si="1"/>
        <v>0</v>
      </c>
      <c r="Y30" s="19"/>
      <c r="Z30" s="33"/>
      <c r="AA30" s="33"/>
      <c r="AB30" s="33"/>
      <c r="AC30" s="33"/>
    </row>
    <row r="31" spans="1:29" ht="29.1" customHeight="1" thickBot="1" x14ac:dyDescent="0.4">
      <c r="A31" s="149">
        <v>141446</v>
      </c>
      <c r="B31" s="149" t="s">
        <v>114</v>
      </c>
      <c r="C31" s="172" t="s">
        <v>200</v>
      </c>
      <c r="D31" s="233">
        <v>2526</v>
      </c>
      <c r="E31" s="172" t="s">
        <v>192</v>
      </c>
      <c r="F31" s="150">
        <v>5</v>
      </c>
      <c r="G31" s="162"/>
      <c r="H31" s="162"/>
      <c r="I31" s="162"/>
      <c r="J31" s="162"/>
      <c r="K31" s="162"/>
      <c r="L31" s="162"/>
      <c r="M31" s="162"/>
      <c r="N31" s="24"/>
      <c r="O31" s="24"/>
      <c r="P31" s="250">
        <f>IF(Q31=8,SUM(F31:M31)-SMALL(F31:M31,1),IF(Q31=8,SUM(F31:M31),SUM(F31:M31)))+O31</f>
        <v>5</v>
      </c>
      <c r="Q31" s="26">
        <f>COUNTA(F31:N31)</f>
        <v>1</v>
      </c>
      <c r="R31" s="144">
        <v>0</v>
      </c>
      <c r="S31" s="27"/>
      <c r="T31" s="28"/>
      <c r="U31" s="29"/>
      <c r="V31" s="30">
        <f t="shared" si="3"/>
        <v>0</v>
      </c>
      <c r="W31" s="31"/>
      <c r="X31" s="32">
        <f t="shared" si="1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9">
        <v>130989</v>
      </c>
      <c r="B32" s="149" t="s">
        <v>114</v>
      </c>
      <c r="C32" s="172" t="s">
        <v>503</v>
      </c>
      <c r="D32" s="233">
        <v>2057</v>
      </c>
      <c r="E32" s="172" t="s">
        <v>113</v>
      </c>
      <c r="F32" s="150"/>
      <c r="G32" s="162"/>
      <c r="H32" s="162"/>
      <c r="I32" s="162">
        <v>5</v>
      </c>
      <c r="J32" s="162"/>
      <c r="K32" s="162"/>
      <c r="L32" s="162"/>
      <c r="M32" s="162"/>
      <c r="N32" s="24"/>
      <c r="O32" s="24"/>
      <c r="P32" s="250">
        <f>IF(Q32=8,SUM(F32:M32)-SMALL(F32:M32,1),IF(Q32=8,SUM(F32:M32),SUM(F32:M32)))+O32</f>
        <v>5</v>
      </c>
      <c r="Q32" s="26">
        <f>COUNTA(F32:N32)</f>
        <v>1</v>
      </c>
      <c r="R32" s="144">
        <v>0</v>
      </c>
      <c r="S32" s="27"/>
      <c r="T32" s="28"/>
      <c r="U32" s="29"/>
      <c r="V32" s="30">
        <f t="shared" si="3"/>
        <v>0</v>
      </c>
      <c r="W32" s="31"/>
      <c r="X32" s="32">
        <f t="shared" si="1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9"/>
      <c r="B33" s="149" t="str">
        <f t="shared" ref="B31:B40" si="4">IF(Q33&lt;2,"NO","SI")</f>
        <v>NO</v>
      </c>
      <c r="C33" s="172"/>
      <c r="D33" s="233"/>
      <c r="E33" s="172"/>
      <c r="F33" s="150"/>
      <c r="G33" s="162"/>
      <c r="H33" s="162"/>
      <c r="I33" s="162"/>
      <c r="J33" s="162"/>
      <c r="K33" s="162"/>
      <c r="L33" s="162"/>
      <c r="M33" s="162"/>
      <c r="N33" s="24"/>
      <c r="O33" s="24"/>
      <c r="P33" s="250">
        <f t="shared" ref="P31:P35" si="5">IF(Q33=8,SUM(F33:M33)-SMALL(F33:M33,1),IF(Q33=8,SUM(F33:M33),SUM(F33:M33)))+O33</f>
        <v>0</v>
      </c>
      <c r="Q33" s="26">
        <f t="shared" ref="Q31:Q40" si="6">COUNTA(F33:N33)</f>
        <v>0</v>
      </c>
      <c r="R33" s="144">
        <f t="shared" ref="R31:R35" si="7">SUM(F33:N33)</f>
        <v>0</v>
      </c>
      <c r="S33" s="27"/>
      <c r="T33" s="28"/>
      <c r="U33" s="29"/>
      <c r="V33" s="30">
        <f t="shared" si="3"/>
        <v>0</v>
      </c>
      <c r="W33" s="31"/>
      <c r="X33" s="32">
        <f t="shared" si="1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9"/>
      <c r="B34" s="149" t="str">
        <f t="shared" si="4"/>
        <v>NO</v>
      </c>
      <c r="C34" s="172"/>
      <c r="D34" s="233"/>
      <c r="E34" s="172"/>
      <c r="F34" s="150"/>
      <c r="G34" s="162"/>
      <c r="H34" s="162"/>
      <c r="I34" s="162"/>
      <c r="J34" s="162"/>
      <c r="K34" s="162"/>
      <c r="L34" s="162"/>
      <c r="M34" s="162"/>
      <c r="N34" s="24"/>
      <c r="O34" s="24"/>
      <c r="P34" s="250">
        <f t="shared" si="5"/>
        <v>0</v>
      </c>
      <c r="Q34" s="26">
        <f t="shared" si="6"/>
        <v>0</v>
      </c>
      <c r="R34" s="144">
        <f t="shared" si="7"/>
        <v>0</v>
      </c>
      <c r="S34" s="27"/>
      <c r="T34" s="28"/>
      <c r="U34" s="29"/>
      <c r="V34" s="30">
        <f t="shared" si="3"/>
        <v>0</v>
      </c>
      <c r="W34" s="31"/>
      <c r="X34" s="32">
        <f t="shared" si="1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9"/>
      <c r="B35" s="149" t="str">
        <f t="shared" si="4"/>
        <v>NO</v>
      </c>
      <c r="C35" s="172"/>
      <c r="D35" s="233"/>
      <c r="E35" s="172"/>
      <c r="F35" s="150"/>
      <c r="G35" s="162"/>
      <c r="H35" s="162"/>
      <c r="I35" s="162"/>
      <c r="J35" s="162"/>
      <c r="K35" s="162"/>
      <c r="L35" s="162"/>
      <c r="M35" s="162"/>
      <c r="N35" s="24"/>
      <c r="O35" s="24"/>
      <c r="P35" s="250">
        <f t="shared" si="5"/>
        <v>0</v>
      </c>
      <c r="Q35" s="26">
        <f t="shared" si="6"/>
        <v>0</v>
      </c>
      <c r="R35" s="144">
        <f t="shared" si="7"/>
        <v>0</v>
      </c>
      <c r="S35" s="27"/>
      <c r="T35" s="28"/>
      <c r="U35" s="29"/>
      <c r="V35" s="30">
        <f t="shared" si="3"/>
        <v>0</v>
      </c>
      <c r="W35" s="31"/>
      <c r="X35" s="32">
        <f t="shared" si="1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9"/>
      <c r="B36" s="149" t="str">
        <f t="shared" si="4"/>
        <v>NO</v>
      </c>
      <c r="C36" s="172"/>
      <c r="D36" s="233"/>
      <c r="E36" s="172"/>
      <c r="F36" s="150"/>
      <c r="G36" s="23"/>
      <c r="H36" s="23"/>
      <c r="I36" s="23"/>
      <c r="J36" s="23"/>
      <c r="K36" s="23"/>
      <c r="L36" s="23"/>
      <c r="M36" s="162"/>
      <c r="N36" s="24"/>
      <c r="O36" s="24"/>
      <c r="P36" s="25">
        <f>IF(Q36=9,SUM(F36:N36)-SMALL(F36:N36,1)-SMALL(F36:N36,2),IF(Q36=8,SUM(F36:N36)-SMALL(F36:N36,1),SUM(F36:N36)))</f>
        <v>0</v>
      </c>
      <c r="Q36" s="26">
        <f t="shared" si="6"/>
        <v>0</v>
      </c>
      <c r="R36" s="144">
        <v>0</v>
      </c>
      <c r="S36" s="27"/>
      <c r="T36" s="28"/>
      <c r="U36" s="29"/>
      <c r="V36" s="30">
        <f t="shared" si="3"/>
        <v>0</v>
      </c>
      <c r="W36" s="31"/>
      <c r="X36" s="32">
        <f t="shared" si="1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9"/>
      <c r="B37" s="149" t="str">
        <f t="shared" si="4"/>
        <v>NO</v>
      </c>
      <c r="C37" s="172"/>
      <c r="D37" s="233"/>
      <c r="E37" s="172"/>
      <c r="F37" s="150"/>
      <c r="G37" s="162"/>
      <c r="H37" s="162"/>
      <c r="I37" s="162"/>
      <c r="J37" s="162"/>
      <c r="K37" s="162"/>
      <c r="L37" s="162"/>
      <c r="M37" s="162"/>
      <c r="N37" s="24"/>
      <c r="O37" s="24"/>
      <c r="P37" s="250">
        <f>IF(Q37=8,SUM(F37:M37)-SMALL(F37:M37,1),IF(Q37=8,SUM(F37:M37),SUM(F37:M37)))+O37</f>
        <v>0</v>
      </c>
      <c r="Q37" s="26">
        <f t="shared" si="6"/>
        <v>0</v>
      </c>
      <c r="R37" s="144">
        <v>0</v>
      </c>
      <c r="S37" s="27"/>
      <c r="T37" s="28"/>
      <c r="U37" s="29"/>
      <c r="V37" s="30">
        <f t="shared" si="3"/>
        <v>0</v>
      </c>
      <c r="W37" s="31"/>
      <c r="X37" s="32">
        <f t="shared" si="1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9"/>
      <c r="B38" s="149" t="str">
        <f t="shared" si="4"/>
        <v>NO</v>
      </c>
      <c r="C38" s="172"/>
      <c r="D38" s="233"/>
      <c r="E38" s="172"/>
      <c r="F38" s="150"/>
      <c r="G38" s="162"/>
      <c r="H38" s="162"/>
      <c r="I38" s="162"/>
      <c r="J38" s="162"/>
      <c r="K38" s="162"/>
      <c r="L38" s="162"/>
      <c r="M38" s="162"/>
      <c r="N38" s="24"/>
      <c r="O38" s="24"/>
      <c r="P38" s="250">
        <f>IF(Q38=8,SUM(F38:M38)-SMALL(F38:M38,1),IF(Q38=8,SUM(F38:M38),SUM(F38:M38)))+O38</f>
        <v>0</v>
      </c>
      <c r="Q38" s="26">
        <f t="shared" si="6"/>
        <v>0</v>
      </c>
      <c r="R38" s="144">
        <f>SUM(F38:N38)</f>
        <v>0</v>
      </c>
      <c r="S38" s="27"/>
      <c r="T38" s="28"/>
      <c r="U38" s="29"/>
      <c r="V38" s="30">
        <f t="shared" si="3"/>
        <v>0</v>
      </c>
      <c r="W38" s="31"/>
      <c r="X38" s="32">
        <f t="shared" si="1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9"/>
      <c r="B39" s="149" t="str">
        <f t="shared" si="4"/>
        <v>NO</v>
      </c>
      <c r="C39" s="172"/>
      <c r="D39" s="233"/>
      <c r="E39" s="172"/>
      <c r="F39" s="150"/>
      <c r="G39" s="162"/>
      <c r="H39" s="162"/>
      <c r="I39" s="162"/>
      <c r="J39" s="162"/>
      <c r="K39" s="162"/>
      <c r="L39" s="23"/>
      <c r="M39" s="162"/>
      <c r="N39" s="24"/>
      <c r="O39" s="24"/>
      <c r="P39" s="250">
        <f>IF(Q39=8,SUM(F39:M39)-SMALL(F39:M39,1),IF(Q39=8,SUM(F39:M39),SUM(F39:M39)))+O39</f>
        <v>0</v>
      </c>
      <c r="Q39" s="26">
        <f t="shared" si="6"/>
        <v>0</v>
      </c>
      <c r="R39" s="144">
        <v>0</v>
      </c>
      <c r="S39" s="27"/>
      <c r="T39" s="28"/>
      <c r="U39" s="29"/>
      <c r="V39" s="30">
        <f t="shared" si="3"/>
        <v>0</v>
      </c>
      <c r="W39" s="31"/>
      <c r="X39" s="32">
        <f t="shared" si="1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9"/>
      <c r="B40" s="149" t="str">
        <f t="shared" si="4"/>
        <v>NO</v>
      </c>
      <c r="C40" s="172"/>
      <c r="D40" s="233"/>
      <c r="E40" s="172"/>
      <c r="F40" s="150"/>
      <c r="G40" s="23"/>
      <c r="H40" s="23"/>
      <c r="I40" s="23"/>
      <c r="J40" s="23"/>
      <c r="K40" s="23"/>
      <c r="L40" s="23"/>
      <c r="M40" s="162"/>
      <c r="N40" s="24"/>
      <c r="O40" s="24"/>
      <c r="P40" s="25">
        <f>IF(Q40=9,SUM(F40:N40)-SMALL(F40:N40,1)-SMALL(F40:N40,2),IF(Q40=8,SUM(F40:N40)-SMALL(F40:N40,1),SUM(F40:N40)))</f>
        <v>0</v>
      </c>
      <c r="Q40" s="26">
        <f t="shared" si="6"/>
        <v>0</v>
      </c>
      <c r="R40" s="144"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1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9"/>
      <c r="B41" s="149" t="str">
        <f t="shared" ref="B41:B42" si="8">IF(Q41&lt;2,"NO","SI")</f>
        <v>NO</v>
      </c>
      <c r="C41" s="172"/>
      <c r="D41" s="233"/>
      <c r="E41" s="172"/>
      <c r="F41" s="150"/>
      <c r="G41" s="23"/>
      <c r="H41" s="23"/>
      <c r="I41" s="23"/>
      <c r="J41" s="23"/>
      <c r="K41" s="23"/>
      <c r="L41" s="23"/>
      <c r="M41" s="23"/>
      <c r="N41" s="24"/>
      <c r="O41" s="24"/>
      <c r="P41" s="25">
        <f t="shared" ref="P41:P42" si="9">IF(Q41=9,SUM(F41:N41)-SMALL(F41:N41,1)-SMALL(F41:N41,2),IF(Q41=8,SUM(F41:N41)-SMALL(F41:N41,1),SUM(F41:N41)))</f>
        <v>0</v>
      </c>
      <c r="Q41" s="26">
        <f t="shared" ref="Q41:Q42" si="10">COUNTA(F41:N41)</f>
        <v>0</v>
      </c>
      <c r="R41" s="144">
        <f t="shared" ref="R41:R42" si="11">SUM(F41:N41)</f>
        <v>0</v>
      </c>
      <c r="S41" s="27"/>
      <c r="T41" s="28"/>
      <c r="U41" s="29"/>
      <c r="V41" s="30">
        <f t="shared" si="3"/>
        <v>0</v>
      </c>
      <c r="W41" s="31"/>
      <c r="X41" s="32">
        <f t="shared" si="1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9"/>
      <c r="B42" s="149" t="str">
        <f t="shared" si="8"/>
        <v>NO</v>
      </c>
      <c r="C42" s="172"/>
      <c r="D42" s="233"/>
      <c r="E42" s="172"/>
      <c r="F42" s="23"/>
      <c r="G42" s="23"/>
      <c r="H42" s="23"/>
      <c r="I42" s="23"/>
      <c r="J42" s="23"/>
      <c r="K42" s="23"/>
      <c r="L42" s="23"/>
      <c r="M42" s="23"/>
      <c r="N42" s="24"/>
      <c r="O42" s="24"/>
      <c r="P42" s="25">
        <f t="shared" si="9"/>
        <v>0</v>
      </c>
      <c r="Q42" s="26">
        <f t="shared" si="10"/>
        <v>0</v>
      </c>
      <c r="R42" s="144">
        <f t="shared" si="11"/>
        <v>0</v>
      </c>
      <c r="S42" s="27"/>
      <c r="T42" s="28"/>
      <c r="U42" s="29"/>
      <c r="V42" s="30">
        <f t="shared" si="3"/>
        <v>0</v>
      </c>
      <c r="W42" s="31"/>
      <c r="X42" s="32">
        <f t="shared" si="1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9"/>
      <c r="B43" s="149" t="str">
        <f t="shared" ref="B43:B60" si="12">IF(Q43&lt;2,"NO","SI")</f>
        <v>NO</v>
      </c>
      <c r="C43" s="158"/>
      <c r="D43" s="247"/>
      <c r="E43" s="158"/>
      <c r="F43" s="23"/>
      <c r="G43" s="23"/>
      <c r="H43" s="23"/>
      <c r="I43" s="23"/>
      <c r="J43" s="23"/>
      <c r="K43" s="23"/>
      <c r="L43" s="23"/>
      <c r="M43" s="23"/>
      <c r="N43" s="24"/>
      <c r="O43" s="24"/>
      <c r="P43" s="25">
        <f t="shared" ref="P43:P50" si="13">IF(Q43=9,SUM(F43:N43)-SMALL(F43:N43,1)-SMALL(F43:N43,2),IF(Q43=8,SUM(F43:N43)-SMALL(F43:N43,1),SUM(F43:N43)))</f>
        <v>0</v>
      </c>
      <c r="Q43" s="26">
        <f t="shared" ref="Q43:Q50" si="14">COUNTA(F43:N43)</f>
        <v>0</v>
      </c>
      <c r="R43" s="144">
        <f t="shared" ref="R43:R50" si="15">SUM(F43:N43)</f>
        <v>0</v>
      </c>
      <c r="S43" s="27"/>
      <c r="T43" s="28"/>
      <c r="U43" s="29"/>
      <c r="V43" s="30">
        <f t="shared" si="3"/>
        <v>0</v>
      </c>
      <c r="W43" s="31"/>
      <c r="X43" s="32">
        <f t="shared" si="1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9"/>
      <c r="B44" s="149" t="str">
        <f t="shared" si="12"/>
        <v>NO</v>
      </c>
      <c r="C44" s="158"/>
      <c r="D44" s="247"/>
      <c r="E44" s="158"/>
      <c r="F44" s="23"/>
      <c r="G44" s="23"/>
      <c r="H44" s="23"/>
      <c r="I44" s="23"/>
      <c r="J44" s="23"/>
      <c r="K44" s="23"/>
      <c r="L44" s="23"/>
      <c r="M44" s="23"/>
      <c r="N44" s="24"/>
      <c r="O44" s="24"/>
      <c r="P44" s="25">
        <f t="shared" si="13"/>
        <v>0</v>
      </c>
      <c r="Q44" s="26">
        <f t="shared" si="14"/>
        <v>0</v>
      </c>
      <c r="R44" s="144">
        <f t="shared" si="15"/>
        <v>0</v>
      </c>
      <c r="S44" s="27"/>
      <c r="T44" s="28"/>
      <c r="U44" s="142"/>
      <c r="V44" s="30">
        <f t="shared" si="3"/>
        <v>0</v>
      </c>
      <c r="W44" s="31"/>
      <c r="X44" s="32">
        <f t="shared" si="1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9"/>
      <c r="B45" s="149" t="str">
        <f t="shared" si="12"/>
        <v>NO</v>
      </c>
      <c r="C45" s="20"/>
      <c r="D45" s="236"/>
      <c r="E45" s="20"/>
      <c r="F45" s="23"/>
      <c r="G45" s="23"/>
      <c r="H45" s="23"/>
      <c r="I45" s="23"/>
      <c r="J45" s="23"/>
      <c r="K45" s="23"/>
      <c r="L45" s="23"/>
      <c r="M45" s="23"/>
      <c r="N45" s="24"/>
      <c r="O45" s="24"/>
      <c r="P45" s="25">
        <f t="shared" si="13"/>
        <v>0</v>
      </c>
      <c r="Q45" s="26">
        <f t="shared" si="14"/>
        <v>0</v>
      </c>
      <c r="R45" s="144">
        <f t="shared" si="15"/>
        <v>0</v>
      </c>
      <c r="S45" s="27"/>
      <c r="T45" s="28"/>
      <c r="U45" s="29"/>
      <c r="V45" s="30">
        <f t="shared" si="3"/>
        <v>0</v>
      </c>
      <c r="W45" s="31"/>
      <c r="X45" s="32">
        <f t="shared" si="1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9"/>
      <c r="B46" s="149" t="str">
        <f t="shared" si="12"/>
        <v>NO</v>
      </c>
      <c r="C46" s="20"/>
      <c r="D46" s="236"/>
      <c r="E46" s="20"/>
      <c r="F46" s="23"/>
      <c r="G46" s="23"/>
      <c r="H46" s="23"/>
      <c r="I46" s="23"/>
      <c r="J46" s="23"/>
      <c r="K46" s="23"/>
      <c r="L46" s="23"/>
      <c r="M46" s="23"/>
      <c r="N46" s="24"/>
      <c r="O46" s="251"/>
      <c r="P46" s="25">
        <f t="shared" si="13"/>
        <v>0</v>
      </c>
      <c r="Q46" s="26">
        <f t="shared" si="14"/>
        <v>0</v>
      </c>
      <c r="R46" s="144">
        <f t="shared" si="15"/>
        <v>0</v>
      </c>
      <c r="S46" s="35"/>
      <c r="T46" s="28"/>
      <c r="U46" s="29"/>
      <c r="V46" s="30">
        <f t="shared" si="3"/>
        <v>0</v>
      </c>
      <c r="W46" s="31"/>
      <c r="X46" s="32">
        <f t="shared" si="1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9"/>
      <c r="B47" s="149" t="str">
        <f t="shared" si="12"/>
        <v>NO</v>
      </c>
      <c r="C47" s="21"/>
      <c r="D47" s="236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51"/>
      <c r="P47" s="25">
        <f t="shared" si="13"/>
        <v>0</v>
      </c>
      <c r="Q47" s="26">
        <f t="shared" si="14"/>
        <v>0</v>
      </c>
      <c r="R47" s="144">
        <f t="shared" si="15"/>
        <v>0</v>
      </c>
      <c r="S47" s="35"/>
      <c r="T47" s="28"/>
      <c r="U47" s="29"/>
      <c r="V47" s="30">
        <f t="shared" si="3"/>
        <v>0</v>
      </c>
      <c r="W47" s="31"/>
      <c r="X47" s="32">
        <f t="shared" si="1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9"/>
      <c r="B48" s="149" t="str">
        <f t="shared" si="12"/>
        <v>NO</v>
      </c>
      <c r="C48" s="20"/>
      <c r="D48" s="236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51"/>
      <c r="P48" s="25">
        <f t="shared" si="13"/>
        <v>0</v>
      </c>
      <c r="Q48" s="26">
        <f t="shared" si="14"/>
        <v>0</v>
      </c>
      <c r="R48" s="144">
        <f t="shared" si="15"/>
        <v>0</v>
      </c>
      <c r="S48" s="19"/>
      <c r="T48" s="28"/>
      <c r="U48" s="29"/>
      <c r="V48" s="30">
        <f t="shared" si="3"/>
        <v>0</v>
      </c>
      <c r="W48" s="31"/>
      <c r="X48" s="32">
        <f t="shared" si="1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9"/>
      <c r="B49" s="149" t="str">
        <f t="shared" si="12"/>
        <v>NO</v>
      </c>
      <c r="C49" s="20"/>
      <c r="D49" s="236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51"/>
      <c r="P49" s="25">
        <f t="shared" si="13"/>
        <v>0</v>
      </c>
      <c r="Q49" s="26">
        <f t="shared" si="14"/>
        <v>0</v>
      </c>
      <c r="R49" s="144">
        <f t="shared" si="15"/>
        <v>0</v>
      </c>
      <c r="S49" s="19"/>
      <c r="T49" s="28"/>
      <c r="U49" s="29"/>
      <c r="V49" s="30">
        <f t="shared" si="3"/>
        <v>0</v>
      </c>
      <c r="W49" s="31"/>
      <c r="X49" s="32">
        <f t="shared" si="1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9"/>
      <c r="B50" s="149" t="str">
        <f t="shared" si="12"/>
        <v>NO</v>
      </c>
      <c r="C50" s="139"/>
      <c r="D50" s="236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51"/>
      <c r="P50" s="25">
        <f t="shared" si="13"/>
        <v>0</v>
      </c>
      <c r="Q50" s="26">
        <f t="shared" si="14"/>
        <v>0</v>
      </c>
      <c r="R50" s="144">
        <f t="shared" si="15"/>
        <v>0</v>
      </c>
      <c r="S50" s="19"/>
      <c r="T50" s="28"/>
      <c r="U50" s="29"/>
      <c r="V50" s="30">
        <f t="shared" si="3"/>
        <v>0</v>
      </c>
      <c r="W50" s="31"/>
      <c r="X50" s="32">
        <f t="shared" si="1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9"/>
      <c r="B51" s="149" t="str">
        <f t="shared" si="12"/>
        <v>NO</v>
      </c>
      <c r="C51" s="20"/>
      <c r="D51" s="236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1"/>
      <c r="P51" s="25">
        <f t="shared" ref="P51:P60" si="16">IF(Q51=9,SUM(F51:N51)-SMALL(F51:N51,1)-SMALL(F51:N51,2),IF(Q51=8,SUM(F51:N51)-SMALL(F51:N51,1),SUM(F51:N51)))</f>
        <v>0</v>
      </c>
      <c r="Q51" s="26">
        <f t="shared" ref="Q51:Q60" si="17">COUNTA(F51:N51)</f>
        <v>0</v>
      </c>
      <c r="R51" s="144">
        <f t="shared" ref="R51:R60" si="18">SUM(F51:N51)</f>
        <v>0</v>
      </c>
      <c r="S51" s="19"/>
      <c r="T51" s="28"/>
      <c r="U51" s="29"/>
      <c r="V51" s="30">
        <f t="shared" si="3"/>
        <v>0</v>
      </c>
      <c r="W51" s="31"/>
      <c r="X51" s="32">
        <f t="shared" si="1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9"/>
      <c r="B52" s="149" t="str">
        <f t="shared" si="12"/>
        <v>NO</v>
      </c>
      <c r="C52" s="20"/>
      <c r="D52" s="236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51"/>
      <c r="P52" s="25">
        <f t="shared" si="16"/>
        <v>0</v>
      </c>
      <c r="Q52" s="26">
        <f t="shared" si="17"/>
        <v>0</v>
      </c>
      <c r="R52" s="144">
        <f t="shared" si="18"/>
        <v>0</v>
      </c>
      <c r="S52" s="19"/>
      <c r="T52" s="28"/>
      <c r="U52" s="29"/>
      <c r="V52" s="30">
        <f t="shared" si="3"/>
        <v>0</v>
      </c>
      <c r="W52" s="31"/>
      <c r="X52" s="32">
        <f t="shared" si="1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9"/>
      <c r="B53" s="149" t="str">
        <f t="shared" si="12"/>
        <v>NO</v>
      </c>
      <c r="C53" s="20"/>
      <c r="D53" s="236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51"/>
      <c r="P53" s="25">
        <f t="shared" si="16"/>
        <v>0</v>
      </c>
      <c r="Q53" s="26">
        <f t="shared" si="17"/>
        <v>0</v>
      </c>
      <c r="R53" s="144">
        <f t="shared" si="18"/>
        <v>0</v>
      </c>
      <c r="S53" s="19"/>
      <c r="T53" s="28"/>
      <c r="U53" s="29"/>
      <c r="V53" s="30">
        <f t="shared" si="3"/>
        <v>0</v>
      </c>
      <c r="W53" s="31"/>
      <c r="X53" s="32">
        <f t="shared" si="1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9"/>
      <c r="B54" s="149" t="str">
        <f t="shared" si="12"/>
        <v>NO</v>
      </c>
      <c r="C54" s="20"/>
      <c r="D54" s="236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1"/>
      <c r="P54" s="25">
        <f t="shared" si="16"/>
        <v>0</v>
      </c>
      <c r="Q54" s="26">
        <f t="shared" si="17"/>
        <v>0</v>
      </c>
      <c r="R54" s="144">
        <f t="shared" si="18"/>
        <v>0</v>
      </c>
      <c r="S54" s="19"/>
      <c r="T54" s="28"/>
      <c r="U54" s="29"/>
      <c r="V54" s="30">
        <f t="shared" si="3"/>
        <v>0</v>
      </c>
      <c r="W54" s="31"/>
      <c r="X54" s="32">
        <f t="shared" si="1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9"/>
      <c r="B55" s="149" t="str">
        <f t="shared" si="12"/>
        <v>NO</v>
      </c>
      <c r="C55" s="20"/>
      <c r="D55" s="236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1"/>
      <c r="P55" s="25">
        <f t="shared" si="16"/>
        <v>0</v>
      </c>
      <c r="Q55" s="26">
        <f t="shared" si="17"/>
        <v>0</v>
      </c>
      <c r="R55" s="144">
        <f t="shared" si="18"/>
        <v>0</v>
      </c>
      <c r="S55" s="19"/>
      <c r="T55" s="28"/>
      <c r="U55" s="29"/>
      <c r="V55" s="30">
        <f t="shared" si="3"/>
        <v>0</v>
      </c>
      <c r="W55" s="31"/>
      <c r="X55" s="32">
        <f t="shared" si="1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9"/>
      <c r="B56" s="149" t="str">
        <f t="shared" si="12"/>
        <v>NO</v>
      </c>
      <c r="C56" s="20"/>
      <c r="D56" s="236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51"/>
      <c r="P56" s="25">
        <f t="shared" si="16"/>
        <v>0</v>
      </c>
      <c r="Q56" s="26">
        <f t="shared" si="17"/>
        <v>0</v>
      </c>
      <c r="R56" s="144">
        <f t="shared" si="18"/>
        <v>0</v>
      </c>
      <c r="S56" s="19"/>
      <c r="T56" s="28"/>
      <c r="U56" s="29"/>
      <c r="V56" s="30">
        <f t="shared" si="3"/>
        <v>0</v>
      </c>
      <c r="W56" s="31"/>
      <c r="X56" s="32">
        <f t="shared" si="1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49"/>
      <c r="B57" s="149" t="str">
        <f t="shared" si="12"/>
        <v>NO</v>
      </c>
      <c r="C57" s="20"/>
      <c r="D57" s="236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51"/>
      <c r="P57" s="25">
        <f t="shared" si="16"/>
        <v>0</v>
      </c>
      <c r="Q57" s="26">
        <f t="shared" si="17"/>
        <v>0</v>
      </c>
      <c r="R57" s="144">
        <f t="shared" si="18"/>
        <v>0</v>
      </c>
      <c r="S57" s="19"/>
      <c r="T57" s="28"/>
      <c r="U57" s="29"/>
      <c r="V57" s="30">
        <f t="shared" si="3"/>
        <v>0</v>
      </c>
      <c r="W57" s="31"/>
      <c r="X57" s="32">
        <f t="shared" si="1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49"/>
      <c r="B58" s="149" t="str">
        <f t="shared" si="12"/>
        <v>NO</v>
      </c>
      <c r="C58" s="21"/>
      <c r="D58" s="236"/>
      <c r="E58" s="20"/>
      <c r="F58" s="23"/>
      <c r="G58" s="23"/>
      <c r="H58" s="23"/>
      <c r="I58" s="23"/>
      <c r="J58" s="23"/>
      <c r="K58" s="23"/>
      <c r="L58" s="23"/>
      <c r="M58" s="23"/>
      <c r="N58" s="24"/>
      <c r="O58" s="251"/>
      <c r="P58" s="25">
        <f t="shared" si="16"/>
        <v>0</v>
      </c>
      <c r="Q58" s="26">
        <f t="shared" si="17"/>
        <v>0</v>
      </c>
      <c r="R58" s="144">
        <f t="shared" si="18"/>
        <v>0</v>
      </c>
      <c r="S58" s="19"/>
      <c r="T58" s="28"/>
      <c r="U58" s="29"/>
      <c r="V58" s="30">
        <f t="shared" si="3"/>
        <v>0</v>
      </c>
      <c r="W58" s="31"/>
      <c r="X58" s="32">
        <f t="shared" si="1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49"/>
      <c r="B59" s="149" t="str">
        <f t="shared" si="12"/>
        <v>NO</v>
      </c>
      <c r="C59" s="21"/>
      <c r="D59" s="236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51"/>
      <c r="P59" s="25">
        <f t="shared" si="16"/>
        <v>0</v>
      </c>
      <c r="Q59" s="26">
        <f t="shared" si="17"/>
        <v>0</v>
      </c>
      <c r="R59" s="144">
        <f t="shared" si="18"/>
        <v>0</v>
      </c>
      <c r="S59" s="19"/>
      <c r="T59" s="28"/>
      <c r="U59" s="142"/>
      <c r="V59" s="30">
        <f t="shared" si="3"/>
        <v>0</v>
      </c>
      <c r="W59" s="31"/>
      <c r="X59" s="32">
        <f t="shared" si="1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49"/>
      <c r="B60" s="149" t="str">
        <f t="shared" si="12"/>
        <v>NO</v>
      </c>
      <c r="C60" s="21"/>
      <c r="D60" s="236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51"/>
      <c r="P60" s="25">
        <f t="shared" si="16"/>
        <v>0</v>
      </c>
      <c r="Q60" s="26">
        <f t="shared" si="17"/>
        <v>0</v>
      </c>
      <c r="R60" s="144">
        <f t="shared" si="18"/>
        <v>0</v>
      </c>
      <c r="S60" s="19"/>
      <c r="T60" s="28"/>
      <c r="U60" s="29"/>
      <c r="V60" s="30">
        <f t="shared" si="3"/>
        <v>0</v>
      </c>
      <c r="W60" s="31"/>
      <c r="X60" s="32">
        <f t="shared" si="1"/>
        <v>0</v>
      </c>
      <c r="Y60" s="6"/>
      <c r="Z60" s="6"/>
      <c r="AA60" s="6"/>
      <c r="AB60" s="6"/>
      <c r="AC60" s="6"/>
    </row>
    <row r="61" spans="1:29" ht="28.5" customHeight="1" thickBot="1" x14ac:dyDescent="0.4">
      <c r="A61" s="42"/>
      <c r="B61" s="42">
        <f>COUNTIF(B3:B60,"SI")</f>
        <v>30</v>
      </c>
      <c r="C61" s="42">
        <f>COUNTA(C3:C60)</f>
        <v>30</v>
      </c>
      <c r="D61" s="237"/>
      <c r="E61" s="42"/>
      <c r="F61" s="44">
        <f t="shared" ref="F61:N61" si="19">COUNTA(F3:F60)</f>
        <v>25</v>
      </c>
      <c r="G61" s="44">
        <f t="shared" si="19"/>
        <v>19</v>
      </c>
      <c r="H61" s="44">
        <v>19</v>
      </c>
      <c r="I61" s="44">
        <f t="shared" si="19"/>
        <v>19</v>
      </c>
      <c r="J61" s="44">
        <f t="shared" si="19"/>
        <v>0</v>
      </c>
      <c r="K61" s="44">
        <f t="shared" si="19"/>
        <v>0</v>
      </c>
      <c r="L61" s="44">
        <f t="shared" si="19"/>
        <v>0</v>
      </c>
      <c r="M61" s="44">
        <f t="shared" si="19"/>
        <v>0</v>
      </c>
      <c r="N61" s="44">
        <f t="shared" si="19"/>
        <v>0</v>
      </c>
      <c r="O61" s="252"/>
      <c r="P61" s="64">
        <f>SUM(P3:P60)</f>
        <v>2238</v>
      </c>
      <c r="Q61" s="46"/>
      <c r="R61" s="65">
        <f>SUM(R3:R60)</f>
        <v>2161</v>
      </c>
      <c r="S61" s="19"/>
      <c r="T61" s="28"/>
      <c r="U61" s="29"/>
      <c r="V61" s="30">
        <f t="shared" si="3"/>
        <v>0</v>
      </c>
      <c r="W61" s="31"/>
      <c r="X61" s="32">
        <f t="shared" si="1"/>
        <v>0</v>
      </c>
      <c r="Y61" s="6"/>
      <c r="Z61" s="6"/>
      <c r="AA61" s="6"/>
      <c r="AB61" s="6"/>
      <c r="AC61" s="6"/>
    </row>
    <row r="62" spans="1:29" ht="27.95" customHeight="1" thickBot="1" x14ac:dyDescent="0.4">
      <c r="A62" s="66"/>
      <c r="B62" s="66"/>
      <c r="C62" s="66"/>
      <c r="D62" s="238"/>
      <c r="E62" s="66"/>
      <c r="F62" s="67"/>
      <c r="G62" s="67"/>
      <c r="H62" s="66"/>
      <c r="I62" s="66"/>
      <c r="J62" s="66"/>
      <c r="K62" s="66"/>
      <c r="L62" s="66"/>
      <c r="M62" s="66"/>
      <c r="N62" s="66"/>
      <c r="O62" s="68"/>
      <c r="P62" s="68"/>
      <c r="Q62" s="6"/>
      <c r="R62" s="69"/>
      <c r="S62" s="6"/>
      <c r="T62" s="28"/>
      <c r="U62" s="142"/>
      <c r="V62" s="30">
        <f t="shared" si="3"/>
        <v>0</v>
      </c>
      <c r="W62" s="31"/>
      <c r="X62" s="32">
        <f t="shared" si="1"/>
        <v>0</v>
      </c>
      <c r="Y62" s="6"/>
      <c r="Z62" s="6"/>
      <c r="AA62" s="6"/>
      <c r="AB62" s="6"/>
      <c r="AC62" s="6"/>
    </row>
    <row r="63" spans="1:29" ht="27.95" customHeight="1" thickBot="1" x14ac:dyDescent="0.4">
      <c r="A63" s="66"/>
      <c r="B63" s="66"/>
      <c r="C63" s="66"/>
      <c r="D63" s="238"/>
      <c r="E63" s="66"/>
      <c r="F63" s="67"/>
      <c r="G63" s="67"/>
      <c r="H63" s="66"/>
      <c r="I63" s="66"/>
      <c r="J63" s="66"/>
      <c r="K63" s="66"/>
      <c r="L63" s="66"/>
      <c r="M63" s="66"/>
      <c r="N63" s="66"/>
      <c r="O63" s="66"/>
      <c r="P63" s="66"/>
      <c r="Q63" s="6"/>
      <c r="R63" s="6"/>
      <c r="S63" s="6"/>
      <c r="T63" s="28"/>
      <c r="U63" s="29"/>
      <c r="V63" s="30">
        <f t="shared" si="3"/>
        <v>0</v>
      </c>
      <c r="W63" s="31"/>
      <c r="X63" s="32">
        <f t="shared" si="1"/>
        <v>0</v>
      </c>
      <c r="Y63" s="6"/>
      <c r="Z63" s="6"/>
      <c r="AA63" s="6"/>
      <c r="AB63" s="6"/>
      <c r="AC63" s="6"/>
    </row>
    <row r="64" spans="1:29" ht="27.95" customHeight="1" thickBot="1" x14ac:dyDescent="0.4">
      <c r="A64" s="184"/>
      <c r="B64" s="66"/>
      <c r="C64" s="48"/>
      <c r="D64" s="240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  <c r="Q64" s="6"/>
      <c r="R64" s="6"/>
      <c r="S64" s="6"/>
      <c r="T64" s="28"/>
      <c r="U64" s="29"/>
      <c r="V64" s="30">
        <f t="shared" si="3"/>
        <v>0</v>
      </c>
      <c r="W64" s="31"/>
      <c r="X64" s="32">
        <f t="shared" si="1"/>
        <v>0</v>
      </c>
      <c r="Y64" s="6"/>
      <c r="Z64" s="6"/>
      <c r="AA64" s="6"/>
      <c r="AB64" s="6"/>
      <c r="AC64" s="6"/>
    </row>
    <row r="65" spans="1:29" ht="27.95" customHeight="1" x14ac:dyDescent="0.35">
      <c r="A65" s="185"/>
      <c r="B65" s="66"/>
      <c r="C65" s="51"/>
      <c r="D65" s="24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  <c r="Q65" s="6"/>
      <c r="R65" s="6"/>
      <c r="S65" s="6"/>
      <c r="T65" s="6"/>
      <c r="U65" s="6"/>
      <c r="V65" s="39">
        <f>SUM(V3:V64)</f>
        <v>2161</v>
      </c>
      <c r="W65" s="6"/>
      <c r="X65" s="41">
        <f>SUM(X3:X64)</f>
        <v>2218</v>
      </c>
      <c r="Y65" s="6"/>
      <c r="Z65" s="6"/>
      <c r="AA65" s="6"/>
      <c r="AB65" s="6"/>
      <c r="AC65" s="6"/>
    </row>
    <row r="66" spans="1:29" ht="27.95" customHeight="1" x14ac:dyDescent="0.35">
      <c r="A66" s="185"/>
      <c r="B66" s="66"/>
      <c r="C66" s="51"/>
      <c r="D66" s="24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7.95" customHeight="1" x14ac:dyDescent="0.35">
      <c r="A67" s="186"/>
      <c r="B67" s="66"/>
      <c r="C67" s="54"/>
      <c r="D67" s="242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8.600000000000001" customHeight="1" x14ac:dyDescent="0.2">
      <c r="T68" s="6"/>
      <c r="U68" s="6"/>
      <c r="V68" s="6"/>
      <c r="W68" s="6"/>
      <c r="X68" s="6"/>
    </row>
    <row r="69" spans="1:29" ht="18.600000000000001" customHeight="1" x14ac:dyDescent="0.2">
      <c r="T69" s="6"/>
      <c r="U69" s="6"/>
    </row>
    <row r="70" spans="1:29" ht="18.600000000000001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32">
    <sortCondition descending="1" ref="P3:P32"/>
  </sortState>
  <mergeCells count="1">
    <mergeCell ref="B1:G1"/>
  </mergeCells>
  <phoneticPr fontId="20" type="noConversion"/>
  <conditionalFormatting sqref="A3:B60">
    <cfRule type="containsText" dxfId="21" priority="1" stopIfTrue="1" operator="containsText" text="SI">
      <formula>NOT(ISERROR(SEARCH("SI",A3)))</formula>
    </cfRule>
    <cfRule type="containsText" dxfId="2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F</oddHeader>
    <oddFooter>&amp;L&amp;"Helvetica,Regular"&amp;12&amp;K000000&amp;P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A8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85546875" style="1" bestFit="1" customWidth="1"/>
    <col min="4" max="4" width="13.7109375" style="243" customWidth="1"/>
    <col min="5" max="5" width="68.7109375" style="1" customWidth="1"/>
    <col min="6" max="6" width="23.140625" style="1" customWidth="1"/>
    <col min="7" max="7" width="23.42578125" style="1" customWidth="1"/>
    <col min="8" max="8" width="23.140625" style="1" customWidth="1"/>
    <col min="9" max="12" width="23.42578125" style="1" customWidth="1"/>
    <col min="13" max="14" width="23.140625" style="1" customWidth="1"/>
    <col min="15" max="15" width="30.140625" style="1" customWidth="1"/>
    <col min="16" max="16" width="18.8554687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2" width="20.7109375" style="1" customWidth="1"/>
    <col min="23" max="23" width="11.42578125" style="1" customWidth="1"/>
    <col min="24" max="24" width="35.42578125" style="1" customWidth="1"/>
    <col min="25" max="26" width="11.42578125" style="1" customWidth="1"/>
    <col min="27" max="27" width="47.7109375" style="1" customWidth="1"/>
    <col min="28" max="28" width="11.42578125" style="1" customWidth="1"/>
    <col min="29" max="29" width="65.42578125" style="1" customWidth="1"/>
    <col min="30" max="261" width="11.42578125" style="1" customWidth="1"/>
  </cols>
  <sheetData>
    <row r="1" spans="1:29" ht="28.5" customHeight="1" thickBot="1" x14ac:dyDescent="0.45">
      <c r="A1"/>
      <c r="B1" s="280" t="s">
        <v>76</v>
      </c>
      <c r="C1" s="281"/>
      <c r="D1" s="281"/>
      <c r="E1" s="281"/>
      <c r="F1" s="281"/>
      <c r="G1" s="281"/>
      <c r="H1" s="58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0">
        <v>119722</v>
      </c>
      <c r="B3" s="149" t="s">
        <v>114</v>
      </c>
      <c r="C3" s="172" t="s">
        <v>201</v>
      </c>
      <c r="D3" s="233">
        <v>2612</v>
      </c>
      <c r="E3" s="172" t="s">
        <v>127</v>
      </c>
      <c r="F3" s="150">
        <v>100</v>
      </c>
      <c r="G3" s="23">
        <f>VLOOKUP(A3,'[1]Classifica generale Vigevano'!$A$31:$H$52,8,FALSE)</f>
        <v>90</v>
      </c>
      <c r="H3" s="162">
        <v>90</v>
      </c>
      <c r="I3" s="162">
        <f>VLOOKUP(A3,[3]custom!$A$37:$H$56,8,FALSE)</f>
        <v>100</v>
      </c>
      <c r="J3" s="162"/>
      <c r="K3" s="162"/>
      <c r="L3" s="23"/>
      <c r="M3" s="162"/>
      <c r="N3" s="24"/>
      <c r="O3" s="24"/>
      <c r="P3" s="250">
        <f>IF(Q3=8,SUM(F3:M3)-SMALL(F3:M3,1),IF(Q3=8,SUM(F3:M3),SUM(F3:M3)))+O3</f>
        <v>380</v>
      </c>
      <c r="Q3" s="26">
        <f>COUNTA(F3:N3)</f>
        <v>4</v>
      </c>
      <c r="R3" s="144">
        <f>SUM(F3:N3)+O3</f>
        <v>380</v>
      </c>
      <c r="S3" s="27"/>
      <c r="T3" s="28">
        <v>10</v>
      </c>
      <c r="U3" s="29" t="s">
        <v>16</v>
      </c>
      <c r="V3" s="30">
        <f>SUMIF($D$3:$D$76,T3,$R$3:$R$76)</f>
        <v>142</v>
      </c>
      <c r="W3" s="31"/>
      <c r="X3" s="32">
        <f t="shared" ref="X3:X34" si="0">SUMIF($D$3:$D$87,T3,$P$3:$P$87)</f>
        <v>142</v>
      </c>
      <c r="Y3" s="19"/>
      <c r="Z3" s="33"/>
      <c r="AA3" s="33"/>
      <c r="AB3" s="33"/>
      <c r="AC3" s="33"/>
    </row>
    <row r="4" spans="1:29" ht="29.1" customHeight="1" thickBot="1" x14ac:dyDescent="0.4">
      <c r="A4" s="170">
        <v>120193</v>
      </c>
      <c r="B4" s="149" t="s">
        <v>114</v>
      </c>
      <c r="C4" s="172" t="s">
        <v>202</v>
      </c>
      <c r="D4" s="233">
        <v>1180</v>
      </c>
      <c r="E4" s="172" t="s">
        <v>120</v>
      </c>
      <c r="F4" s="150">
        <v>90</v>
      </c>
      <c r="G4" s="23">
        <f>VLOOKUP(A4,'[1]Classifica generale Vigevano'!$A$31:$H$52,8,FALSE)</f>
        <v>100</v>
      </c>
      <c r="H4" s="162">
        <v>100</v>
      </c>
      <c r="I4" s="162">
        <f>VLOOKUP(A4,[3]custom!$A$37:$H$56,8,FALSE)</f>
        <v>80</v>
      </c>
      <c r="J4" s="162"/>
      <c r="K4" s="162"/>
      <c r="L4" s="23"/>
      <c r="M4" s="162"/>
      <c r="N4" s="24"/>
      <c r="O4" s="24"/>
      <c r="P4" s="250">
        <f>IF(Q4=8,SUM(F4:M4)-SMALL(F4:M4,1),IF(Q4=8,SUM(F4:M4),SUM(F4:M4)))+O4</f>
        <v>370</v>
      </c>
      <c r="Q4" s="26">
        <f>COUNTA(F4:N4)</f>
        <v>4</v>
      </c>
      <c r="R4" s="144">
        <f>SUM(F4:N4)+O4</f>
        <v>370</v>
      </c>
      <c r="S4" s="27"/>
      <c r="T4" s="28">
        <v>1172</v>
      </c>
      <c r="U4" s="29" t="s">
        <v>116</v>
      </c>
      <c r="V4" s="30">
        <f t="shared" ref="V4:V22" si="1">SUMIF($D$3:$D$76,T4,$R$3:$R$76)</f>
        <v>112</v>
      </c>
      <c r="W4" s="31"/>
      <c r="X4" s="32">
        <f t="shared" si="0"/>
        <v>112</v>
      </c>
      <c r="Y4" s="19"/>
      <c r="Z4" s="33"/>
      <c r="AA4" s="33"/>
      <c r="AB4" s="33"/>
      <c r="AC4" s="33"/>
    </row>
    <row r="5" spans="1:29" ht="29.1" customHeight="1" thickBot="1" x14ac:dyDescent="0.4">
      <c r="A5" s="170">
        <v>116361</v>
      </c>
      <c r="B5" s="149" t="s">
        <v>114</v>
      </c>
      <c r="C5" s="172" t="s">
        <v>203</v>
      </c>
      <c r="D5" s="233">
        <v>2144</v>
      </c>
      <c r="E5" s="172" t="s">
        <v>121</v>
      </c>
      <c r="F5" s="150">
        <v>80</v>
      </c>
      <c r="G5" s="23">
        <f>VLOOKUP(A5,'[1]Classifica generale Vigevano'!$A$31:$H$52,8,FALSE)</f>
        <v>80</v>
      </c>
      <c r="H5" s="162">
        <v>60</v>
      </c>
      <c r="I5" s="162">
        <f>VLOOKUP(A5,[3]custom!$A$37:$H$56,8,FALSE)</f>
        <v>30</v>
      </c>
      <c r="J5" s="162"/>
      <c r="K5" s="162"/>
      <c r="L5" s="23"/>
      <c r="M5" s="162"/>
      <c r="N5" s="24"/>
      <c r="O5" s="24"/>
      <c r="P5" s="250">
        <f>IF(Q5=8,SUM(F5:M5)-SMALL(F5:M5,1),IF(Q5=8,SUM(F5:M5),SUM(F5:M5)))+O5</f>
        <v>250</v>
      </c>
      <c r="Q5" s="26">
        <f>COUNTA(F5:N5)</f>
        <v>4</v>
      </c>
      <c r="R5" s="144">
        <f>SUM(F5:N5)+O5</f>
        <v>250</v>
      </c>
      <c r="S5" s="27"/>
      <c r="T5" s="28">
        <v>1174</v>
      </c>
      <c r="U5" s="29" t="s">
        <v>110</v>
      </c>
      <c r="V5" s="30">
        <f t="shared" si="1"/>
        <v>0</v>
      </c>
      <c r="W5" s="31"/>
      <c r="X5" s="32">
        <f t="shared" si="0"/>
        <v>5</v>
      </c>
      <c r="Y5" s="19"/>
      <c r="Z5" s="33"/>
      <c r="AA5" s="33"/>
      <c r="AB5" s="33"/>
      <c r="AC5" s="33"/>
    </row>
    <row r="6" spans="1:29" ht="29.1" customHeight="1" thickBot="1" x14ac:dyDescent="0.4">
      <c r="A6" s="170">
        <v>119868</v>
      </c>
      <c r="B6" s="149" t="s">
        <v>114</v>
      </c>
      <c r="C6" s="172" t="s">
        <v>204</v>
      </c>
      <c r="D6" s="233">
        <v>1180</v>
      </c>
      <c r="E6" s="172" t="s">
        <v>120</v>
      </c>
      <c r="F6" s="150">
        <v>60</v>
      </c>
      <c r="G6" s="23">
        <f>VLOOKUP(A6,'[1]Classifica generale Vigevano'!$A$31:$H$52,8,FALSE)</f>
        <v>60</v>
      </c>
      <c r="H6" s="162">
        <v>40</v>
      </c>
      <c r="I6" s="162">
        <f>VLOOKUP(A6,[3]custom!$A$37:$H$56,8,FALSE)</f>
        <v>90</v>
      </c>
      <c r="J6" s="162"/>
      <c r="K6" s="162"/>
      <c r="L6" s="23"/>
      <c r="M6" s="162"/>
      <c r="N6" s="24"/>
      <c r="O6" s="24"/>
      <c r="P6" s="250">
        <f>IF(Q6=8,SUM(F6:M6)-SMALL(F6:M6,1),IF(Q6=8,SUM(F6:M6),SUM(F6:M6)))+O6</f>
        <v>250</v>
      </c>
      <c r="Q6" s="26">
        <f>COUNTA(F6:N6)</f>
        <v>4</v>
      </c>
      <c r="R6" s="144">
        <f>SUM(F6:N6)+O6</f>
        <v>250</v>
      </c>
      <c r="S6" s="27"/>
      <c r="T6" s="28">
        <v>1180</v>
      </c>
      <c r="U6" s="29" t="s">
        <v>120</v>
      </c>
      <c r="V6" s="30">
        <f t="shared" si="1"/>
        <v>809</v>
      </c>
      <c r="W6" s="31"/>
      <c r="X6" s="32">
        <f t="shared" si="0"/>
        <v>809</v>
      </c>
      <c r="Y6" s="19"/>
      <c r="Z6" s="33"/>
      <c r="AA6" s="33"/>
      <c r="AB6" s="33"/>
      <c r="AC6" s="33"/>
    </row>
    <row r="7" spans="1:29" ht="29.1" customHeight="1" thickBot="1" x14ac:dyDescent="0.4">
      <c r="A7" s="170">
        <v>130990</v>
      </c>
      <c r="B7" s="149" t="s">
        <v>114</v>
      </c>
      <c r="C7" s="172" t="s">
        <v>207</v>
      </c>
      <c r="D7" s="233">
        <v>2057</v>
      </c>
      <c r="E7" s="172" t="s">
        <v>113</v>
      </c>
      <c r="F7" s="150">
        <v>30</v>
      </c>
      <c r="G7" s="23">
        <f>VLOOKUP(A7,'[1]Classifica generale Vigevano'!$A$31:$H$52,8,FALSE)</f>
        <v>50</v>
      </c>
      <c r="H7" s="162">
        <v>80</v>
      </c>
      <c r="I7" s="162">
        <f>VLOOKUP(A7,[3]custom!$A$37:$H$56,8,FALSE)</f>
        <v>60</v>
      </c>
      <c r="J7" s="162"/>
      <c r="K7" s="162"/>
      <c r="L7" s="23"/>
      <c r="M7" s="162"/>
      <c r="N7" s="24"/>
      <c r="O7" s="24"/>
      <c r="P7" s="250">
        <f>IF(Q7=8,SUM(F7:M7)-SMALL(F7:M7,1),IF(Q7=8,SUM(F7:M7),SUM(F7:M7)))+O7</f>
        <v>220</v>
      </c>
      <c r="Q7" s="26">
        <f>COUNTA(F7:N7)</f>
        <v>4</v>
      </c>
      <c r="R7" s="144">
        <f>SUM(F7:N7)+O7</f>
        <v>220</v>
      </c>
      <c r="S7" s="27"/>
      <c r="T7" s="28">
        <v>1213</v>
      </c>
      <c r="U7" s="29" t="s">
        <v>109</v>
      </c>
      <c r="V7" s="30">
        <f t="shared" si="1"/>
        <v>0</v>
      </c>
      <c r="W7" s="31"/>
      <c r="X7" s="32">
        <f t="shared" si="0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70">
        <v>116519</v>
      </c>
      <c r="B8" s="149" t="s">
        <v>114</v>
      </c>
      <c r="C8" s="172" t="s">
        <v>205</v>
      </c>
      <c r="D8" s="233">
        <v>10</v>
      </c>
      <c r="E8" s="172" t="s">
        <v>16</v>
      </c>
      <c r="F8" s="159">
        <v>50</v>
      </c>
      <c r="G8" s="23">
        <f>VLOOKUP(A8,'[1]Classifica generale Vigevano'!$A$31:$H$52,8,FALSE)</f>
        <v>12</v>
      </c>
      <c r="H8" s="162">
        <v>30</v>
      </c>
      <c r="I8" s="162">
        <f>VLOOKUP(A8,[3]custom!$A$37:$H$56,8,FALSE)</f>
        <v>50</v>
      </c>
      <c r="J8" s="162"/>
      <c r="K8" s="162"/>
      <c r="L8" s="23"/>
      <c r="M8" s="162"/>
      <c r="N8" s="193"/>
      <c r="O8" s="193"/>
      <c r="P8" s="250">
        <f>IF(Q8=8,SUM(F8:M8)-SMALL(F8:M8,1),IF(Q8=8,SUM(F8:M8),SUM(F8:M8)))+O8</f>
        <v>142</v>
      </c>
      <c r="Q8" s="26">
        <f>COUNTA(F8:N8)</f>
        <v>4</v>
      </c>
      <c r="R8" s="144">
        <f>SUM(F8:N8)+O8</f>
        <v>142</v>
      </c>
      <c r="S8" s="27"/>
      <c r="T8" s="28">
        <v>1298</v>
      </c>
      <c r="U8" s="29" t="s">
        <v>35</v>
      </c>
      <c r="V8" s="30">
        <f t="shared" si="1"/>
        <v>0</v>
      </c>
      <c r="W8" s="31"/>
      <c r="X8" s="32">
        <f t="shared" si="0"/>
        <v>0</v>
      </c>
      <c r="Y8" s="19"/>
      <c r="Z8" s="33"/>
      <c r="AA8" s="33"/>
      <c r="AB8" s="33"/>
      <c r="AC8" s="33"/>
    </row>
    <row r="9" spans="1:29" ht="29.1" customHeight="1" thickBot="1" x14ac:dyDescent="0.4">
      <c r="A9" s="170">
        <v>127596</v>
      </c>
      <c r="B9" s="149" t="s">
        <v>114</v>
      </c>
      <c r="C9" s="172" t="s">
        <v>213</v>
      </c>
      <c r="D9" s="233">
        <v>1172</v>
      </c>
      <c r="E9" s="172" t="s">
        <v>116</v>
      </c>
      <c r="F9" s="150">
        <v>7</v>
      </c>
      <c r="G9" s="23">
        <f>VLOOKUP(A9,'[1]Classifica generale Vigevano'!$A$31:$H$52,8,FALSE)</f>
        <v>15</v>
      </c>
      <c r="H9" s="162">
        <v>50</v>
      </c>
      <c r="I9" s="162">
        <f>VLOOKUP(A9,[3]custom!$A$37:$H$56,8,FALSE)</f>
        <v>40</v>
      </c>
      <c r="J9" s="162"/>
      <c r="K9" s="162"/>
      <c r="L9" s="23"/>
      <c r="M9" s="162"/>
      <c r="N9" s="24"/>
      <c r="O9" s="24"/>
      <c r="P9" s="250">
        <f>IF(Q9=8,SUM(F9:M9)-SMALL(F9:M9,1),IF(Q9=8,SUM(F9:M9),SUM(F9:M9)))+O9</f>
        <v>112</v>
      </c>
      <c r="Q9" s="26">
        <f>COUNTA(F9:N9)</f>
        <v>4</v>
      </c>
      <c r="R9" s="144">
        <f>SUM(F9:N9)</f>
        <v>112</v>
      </c>
      <c r="S9" s="27"/>
      <c r="T9" s="28">
        <v>1317</v>
      </c>
      <c r="U9" s="29" t="s">
        <v>28</v>
      </c>
      <c r="V9" s="30">
        <f t="shared" si="1"/>
        <v>0</v>
      </c>
      <c r="W9" s="31"/>
      <c r="X9" s="32">
        <f t="shared" si="0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0">
        <v>125649</v>
      </c>
      <c r="B10" s="149" t="s">
        <v>114</v>
      </c>
      <c r="C10" s="172" t="s">
        <v>206</v>
      </c>
      <c r="D10" s="233">
        <v>1180</v>
      </c>
      <c r="E10" s="172" t="s">
        <v>120</v>
      </c>
      <c r="F10" s="150">
        <v>40</v>
      </c>
      <c r="G10" s="23">
        <f>VLOOKUP(A10,'[1]Classifica generale Vigevano'!$A$31:$H$52,8,FALSE)</f>
        <v>40</v>
      </c>
      <c r="H10" s="162">
        <v>9</v>
      </c>
      <c r="I10" s="162">
        <f>VLOOKUP(A10,[3]custom!$A$37:$H$56,8,FALSE)</f>
        <v>5</v>
      </c>
      <c r="J10" s="162"/>
      <c r="K10" s="162"/>
      <c r="L10" s="23"/>
      <c r="M10" s="162"/>
      <c r="N10" s="24"/>
      <c r="O10" s="24"/>
      <c r="P10" s="250">
        <f>IF(Q10=8,SUM(F10:M10)-SMALL(F10:M10,1),IF(Q10=8,SUM(F10:M10),SUM(F10:M10)))+O10</f>
        <v>94</v>
      </c>
      <c r="Q10" s="26">
        <f>COUNTA(F10:N10)</f>
        <v>4</v>
      </c>
      <c r="R10" s="144">
        <f>SUM(F10:N10)+O10</f>
        <v>94</v>
      </c>
      <c r="S10" s="27"/>
      <c r="T10" s="28">
        <v>2658</v>
      </c>
      <c r="U10" s="29" t="s">
        <v>138</v>
      </c>
      <c r="V10" s="30">
        <f t="shared" si="1"/>
        <v>42</v>
      </c>
      <c r="W10" s="31"/>
      <c r="X10" s="32">
        <f t="shared" si="0"/>
        <v>47</v>
      </c>
      <c r="Y10" s="19"/>
      <c r="Z10" s="33"/>
      <c r="AA10" s="33"/>
      <c r="AB10" s="33"/>
      <c r="AC10" s="33"/>
    </row>
    <row r="11" spans="1:29" ht="29.1" customHeight="1" thickBot="1" x14ac:dyDescent="0.4">
      <c r="A11" s="170">
        <v>131536</v>
      </c>
      <c r="B11" s="149" t="s">
        <v>114</v>
      </c>
      <c r="C11" s="172" t="s">
        <v>208</v>
      </c>
      <c r="D11" s="233">
        <v>2144</v>
      </c>
      <c r="E11" s="172" t="s">
        <v>121</v>
      </c>
      <c r="F11" s="150">
        <v>20</v>
      </c>
      <c r="G11" s="23">
        <f>VLOOKUP(A11,'[1]Classifica generale Vigevano'!$A$31:$H$52,8,FALSE)</f>
        <v>30</v>
      </c>
      <c r="H11" s="162">
        <v>20</v>
      </c>
      <c r="I11" s="162">
        <f>VLOOKUP(A11,[3]custom!$A$37:$H$56,8,FALSE)</f>
        <v>12</v>
      </c>
      <c r="J11" s="162"/>
      <c r="K11" s="162"/>
      <c r="L11" s="23"/>
      <c r="M11" s="162"/>
      <c r="N11" s="24"/>
      <c r="O11" s="24"/>
      <c r="P11" s="250">
        <f>IF(Q11=8,SUM(F11:M11)-SMALL(F11:M11,1),IF(Q11=8,SUM(F11:M11),SUM(F11:M11)))+O11</f>
        <v>82</v>
      </c>
      <c r="Q11" s="26">
        <f>COUNTA(F11:N11)</f>
        <v>4</v>
      </c>
      <c r="R11" s="144">
        <f>SUM(F11:N11)+O11</f>
        <v>82</v>
      </c>
      <c r="S11" s="27"/>
      <c r="T11" s="28">
        <v>1773</v>
      </c>
      <c r="U11" s="29" t="s">
        <v>71</v>
      </c>
      <c r="V11" s="30">
        <f t="shared" si="1"/>
        <v>64</v>
      </c>
      <c r="W11" s="31"/>
      <c r="X11" s="32">
        <f t="shared" si="0"/>
        <v>64</v>
      </c>
      <c r="Y11" s="19"/>
      <c r="Z11" s="33"/>
      <c r="AA11" s="33"/>
      <c r="AB11" s="33"/>
      <c r="AC11" s="33"/>
    </row>
    <row r="12" spans="1:29" ht="29.1" customHeight="1" thickBot="1" x14ac:dyDescent="0.4">
      <c r="A12" s="170">
        <v>127359</v>
      </c>
      <c r="B12" s="149" t="s">
        <v>114</v>
      </c>
      <c r="C12" s="172" t="s">
        <v>209</v>
      </c>
      <c r="D12" s="233">
        <v>1180</v>
      </c>
      <c r="E12" s="172" t="s">
        <v>120</v>
      </c>
      <c r="F12" s="150">
        <v>15</v>
      </c>
      <c r="G12" s="23">
        <f>VLOOKUP(A12,'[1]Classifica generale Vigevano'!$A$31:$H$52,8,FALSE)</f>
        <v>8</v>
      </c>
      <c r="H12" s="162">
        <v>15</v>
      </c>
      <c r="I12" s="162">
        <f>VLOOKUP(A12,[3]custom!$A$37:$H$56,8,FALSE)</f>
        <v>15</v>
      </c>
      <c r="J12" s="162"/>
      <c r="K12" s="162"/>
      <c r="L12" s="23"/>
      <c r="M12" s="162"/>
      <c r="N12" s="24"/>
      <c r="O12" s="24"/>
      <c r="P12" s="250">
        <f>IF(Q12=8,SUM(F12:M12)-SMALL(F12:M12,1),IF(Q12=8,SUM(F12:M12),SUM(F12:M12)))+O12</f>
        <v>53</v>
      </c>
      <c r="Q12" s="26">
        <f>COUNTA(F12:N12)</f>
        <v>4</v>
      </c>
      <c r="R12" s="144">
        <f>SUM(F12:N12)</f>
        <v>53</v>
      </c>
      <c r="S12" s="27"/>
      <c r="T12" s="28">
        <v>1886</v>
      </c>
      <c r="U12" s="29" t="s">
        <v>129</v>
      </c>
      <c r="V12" s="30">
        <f t="shared" si="1"/>
        <v>0</v>
      </c>
      <c r="W12" s="31"/>
      <c r="X12" s="32">
        <f t="shared" si="0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70">
        <v>131529</v>
      </c>
      <c r="B13" s="149" t="s">
        <v>114</v>
      </c>
      <c r="C13" s="172" t="s">
        <v>212</v>
      </c>
      <c r="D13" s="233">
        <v>2144</v>
      </c>
      <c r="E13" s="172" t="s">
        <v>121</v>
      </c>
      <c r="F13" s="150">
        <v>8</v>
      </c>
      <c r="G13" s="23">
        <f>VLOOKUP(A13,'[1]Classifica generale Vigevano'!$A$31:$H$52,8,FALSE)</f>
        <v>5</v>
      </c>
      <c r="H13" s="162">
        <v>12</v>
      </c>
      <c r="I13" s="162">
        <f>VLOOKUP(A13,[3]custom!$A$37:$H$56,8,FALSE)</f>
        <v>20</v>
      </c>
      <c r="J13" s="162"/>
      <c r="K13" s="162"/>
      <c r="L13" s="23"/>
      <c r="M13" s="162"/>
      <c r="N13" s="24"/>
      <c r="O13" s="24"/>
      <c r="P13" s="250">
        <f>IF(Q13=8,SUM(F13:M13)-SMALL(F13:M13,1),IF(Q13=8,SUM(F13:M13),SUM(F13:M13)))+O13</f>
        <v>45</v>
      </c>
      <c r="Q13" s="26">
        <f>COUNTA(F13:N13)</f>
        <v>4</v>
      </c>
      <c r="R13" s="144">
        <f>SUM(F13:N13)</f>
        <v>45</v>
      </c>
      <c r="S13" s="27"/>
      <c r="T13" s="28">
        <v>2027</v>
      </c>
      <c r="U13" s="29" t="s">
        <v>20</v>
      </c>
      <c r="V13" s="30">
        <f t="shared" si="1"/>
        <v>0</v>
      </c>
      <c r="W13" s="31"/>
      <c r="X13" s="32">
        <f t="shared" si="0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170">
        <v>137212</v>
      </c>
      <c r="B14" s="149" t="s">
        <v>114</v>
      </c>
      <c r="C14" s="172" t="s">
        <v>211</v>
      </c>
      <c r="D14" s="233">
        <v>2658</v>
      </c>
      <c r="E14" s="172" t="s">
        <v>138</v>
      </c>
      <c r="F14" s="159">
        <v>9</v>
      </c>
      <c r="G14" s="23">
        <f>VLOOKUP(A14,'[1]Classifica generale Vigevano'!$A$31:$H$52,8,FALSE)</f>
        <v>20</v>
      </c>
      <c r="H14" s="162">
        <v>8</v>
      </c>
      <c r="I14" s="162">
        <f>VLOOKUP(A14,[3]custom!$A$37:$H$56,8,FALSE)</f>
        <v>5</v>
      </c>
      <c r="J14" s="162"/>
      <c r="K14" s="162"/>
      <c r="L14" s="23"/>
      <c r="M14" s="162"/>
      <c r="N14" s="193"/>
      <c r="O14" s="193"/>
      <c r="P14" s="250">
        <f>IF(Q14=8,SUM(F14:M14)-SMALL(F14:M14,1),IF(Q14=8,SUM(F14:M14),SUM(F14:M14)))+O14</f>
        <v>42</v>
      </c>
      <c r="Q14" s="26">
        <f>COUNTA(F14:N14)</f>
        <v>4</v>
      </c>
      <c r="R14" s="144">
        <f>SUM(F14:N14)</f>
        <v>42</v>
      </c>
      <c r="S14" s="27"/>
      <c r="T14" s="28">
        <v>2057</v>
      </c>
      <c r="U14" s="29" t="s">
        <v>113</v>
      </c>
      <c r="V14" s="30">
        <f t="shared" si="1"/>
        <v>242</v>
      </c>
      <c r="W14" s="31"/>
      <c r="X14" s="32">
        <f t="shared" si="0"/>
        <v>247</v>
      </c>
      <c r="Y14" s="19"/>
      <c r="Z14" s="33"/>
      <c r="AA14" s="33"/>
      <c r="AB14" s="33"/>
      <c r="AC14" s="33"/>
    </row>
    <row r="15" spans="1:29" ht="29.1" customHeight="1" thickBot="1" x14ac:dyDescent="0.4">
      <c r="A15" s="170">
        <v>136337</v>
      </c>
      <c r="B15" s="149" t="s">
        <v>114</v>
      </c>
      <c r="C15" s="172" t="s">
        <v>210</v>
      </c>
      <c r="D15" s="233">
        <v>1773</v>
      </c>
      <c r="E15" s="172" t="s">
        <v>71</v>
      </c>
      <c r="F15" s="150">
        <v>12</v>
      </c>
      <c r="G15" s="23">
        <f>VLOOKUP(A15,'[1]Classifica generale Vigevano'!$A$31:$H$52,8,FALSE)</f>
        <v>9</v>
      </c>
      <c r="H15" s="162">
        <v>5</v>
      </c>
      <c r="I15" s="162">
        <f>VLOOKUP(A15,[3]custom!$A$37:$H$56,8,FALSE)</f>
        <v>5</v>
      </c>
      <c r="J15" s="162"/>
      <c r="K15" s="162"/>
      <c r="L15" s="23"/>
      <c r="M15" s="162"/>
      <c r="N15" s="24"/>
      <c r="O15" s="24"/>
      <c r="P15" s="250">
        <f>IF(Q15=8,SUM(F15:M15)-SMALL(F15:M15,1),IF(Q15=8,SUM(F15:M15),SUM(F15:M15)))+O15</f>
        <v>31</v>
      </c>
      <c r="Q15" s="26">
        <f>COUNTA(F15:N15)</f>
        <v>4</v>
      </c>
      <c r="R15" s="144">
        <f>SUM(F15:N15)</f>
        <v>31</v>
      </c>
      <c r="S15" s="27"/>
      <c r="T15" s="28">
        <v>2072</v>
      </c>
      <c r="U15" s="29" t="s">
        <v>119</v>
      </c>
      <c r="V15" s="30">
        <f t="shared" si="1"/>
        <v>0</v>
      </c>
      <c r="W15" s="31"/>
      <c r="X15" s="32">
        <f t="shared" si="0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180">
        <v>134504</v>
      </c>
      <c r="B16" s="149" t="s">
        <v>114</v>
      </c>
      <c r="C16" s="172" t="s">
        <v>217</v>
      </c>
      <c r="D16" s="233">
        <v>1180</v>
      </c>
      <c r="E16" s="172" t="s">
        <v>120</v>
      </c>
      <c r="F16" s="150">
        <v>5</v>
      </c>
      <c r="G16" s="23">
        <f>VLOOKUP(A16,'[1]Classifica generale Vigevano'!$A$31:$H$52,8,FALSE)</f>
        <v>7</v>
      </c>
      <c r="H16" s="162">
        <v>5</v>
      </c>
      <c r="I16" s="162">
        <f>VLOOKUP(A16,[3]custom!$A$37:$H$56,8,FALSE)</f>
        <v>5</v>
      </c>
      <c r="J16" s="162"/>
      <c r="K16" s="162"/>
      <c r="L16" s="23"/>
      <c r="M16" s="162"/>
      <c r="N16" s="24"/>
      <c r="O16" s="24"/>
      <c r="P16" s="250">
        <f>IF(Q16=8,SUM(F16:M16)-SMALL(F16:M16,1),IF(Q16=8,SUM(F16:M16),SUM(F16:M16)))+O16</f>
        <v>22</v>
      </c>
      <c r="Q16" s="26">
        <f>COUNTA(F16:N16)</f>
        <v>4</v>
      </c>
      <c r="R16" s="144">
        <f>SUM(F16:N16)</f>
        <v>22</v>
      </c>
      <c r="S16" s="27"/>
      <c r="T16" s="28">
        <v>2142</v>
      </c>
      <c r="U16" s="29" t="s">
        <v>124</v>
      </c>
      <c r="V16" s="30">
        <f t="shared" si="1"/>
        <v>0</v>
      </c>
      <c r="W16" s="31"/>
      <c r="X16" s="32">
        <f t="shared" si="0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70">
        <v>137225</v>
      </c>
      <c r="B17" s="149" t="s">
        <v>114</v>
      </c>
      <c r="C17" s="172" t="s">
        <v>216</v>
      </c>
      <c r="D17" s="233">
        <v>2057</v>
      </c>
      <c r="E17" s="172" t="s">
        <v>113</v>
      </c>
      <c r="F17" s="150">
        <v>5</v>
      </c>
      <c r="G17" s="23">
        <f>VLOOKUP(A17,'[1]Classifica generale Vigevano'!$A$31:$H$52,8,FALSE)</f>
        <v>5</v>
      </c>
      <c r="H17" s="162">
        <v>7</v>
      </c>
      <c r="I17" s="162">
        <f>VLOOKUP(A17,[3]custom!$A$37:$H$56,8,FALSE)</f>
        <v>5</v>
      </c>
      <c r="J17" s="162"/>
      <c r="K17" s="162"/>
      <c r="L17" s="23"/>
      <c r="M17" s="162"/>
      <c r="N17" s="24"/>
      <c r="O17" s="24"/>
      <c r="P17" s="250">
        <f>IF(Q17=8,SUM(F17:M17)-SMALL(F17:M17,1),IF(Q17=8,SUM(F17:M17),SUM(F17:M17)))+O17</f>
        <v>22</v>
      </c>
      <c r="Q17" s="26">
        <f>COUNTA(F17:N17)</f>
        <v>4</v>
      </c>
      <c r="R17" s="144">
        <f>SUM(F17:N17)</f>
        <v>22</v>
      </c>
      <c r="S17" s="27"/>
      <c r="T17" s="28">
        <v>2144</v>
      </c>
      <c r="U17" s="29" t="s">
        <v>121</v>
      </c>
      <c r="V17" s="30">
        <f t="shared" si="1"/>
        <v>377</v>
      </c>
      <c r="W17" s="31"/>
      <c r="X17" s="32">
        <f t="shared" si="0"/>
        <v>377</v>
      </c>
      <c r="Y17" s="19"/>
      <c r="Z17" s="33"/>
      <c r="AA17" s="33"/>
      <c r="AB17" s="33"/>
      <c r="AC17" s="33"/>
    </row>
    <row r="18" spans="1:29" ht="29.1" customHeight="1" thickBot="1" x14ac:dyDescent="0.4">
      <c r="A18" s="170">
        <v>139528</v>
      </c>
      <c r="B18" s="149" t="s">
        <v>114</v>
      </c>
      <c r="C18" s="172" t="s">
        <v>218</v>
      </c>
      <c r="D18" s="233">
        <v>1180</v>
      </c>
      <c r="E18" s="172" t="s">
        <v>120</v>
      </c>
      <c r="F18" s="150">
        <v>5</v>
      </c>
      <c r="G18" s="23">
        <f>VLOOKUP(A18,'[1]Classifica generale Vigevano'!$A$31:$H$52,8,FALSE)</f>
        <v>5</v>
      </c>
      <c r="H18" s="162">
        <v>5</v>
      </c>
      <c r="I18" s="162">
        <f>VLOOKUP(A18,[3]custom!$A$37:$H$56,8,FALSE)</f>
        <v>5</v>
      </c>
      <c r="J18" s="162"/>
      <c r="K18" s="162"/>
      <c r="L18" s="23"/>
      <c r="M18" s="162"/>
      <c r="N18" s="24"/>
      <c r="O18" s="24"/>
      <c r="P18" s="250">
        <f>IF(Q18=8,SUM(F18:M18)-SMALL(F18:M18,1),IF(Q18=8,SUM(F18:M18),SUM(F18:M18)))+O18</f>
        <v>20</v>
      </c>
      <c r="Q18" s="26">
        <f>COUNTA(F18:N18)</f>
        <v>4</v>
      </c>
      <c r="R18" s="144">
        <f>SUM(F18:N18)</f>
        <v>20</v>
      </c>
      <c r="S18" s="27"/>
      <c r="T18" s="28">
        <v>2186</v>
      </c>
      <c r="U18" s="29" t="s">
        <v>111</v>
      </c>
      <c r="V18" s="30">
        <f t="shared" si="1"/>
        <v>0</v>
      </c>
      <c r="W18" s="31"/>
      <c r="X18" s="32">
        <f t="shared" si="0"/>
        <v>0</v>
      </c>
      <c r="Y18" s="19"/>
      <c r="Z18" s="33"/>
      <c r="AA18" s="33"/>
      <c r="AB18" s="33"/>
      <c r="AC18" s="33"/>
    </row>
    <row r="19" spans="1:29" ht="29.1" customHeight="1" thickBot="1" x14ac:dyDescent="0.4">
      <c r="A19" s="170">
        <v>130528</v>
      </c>
      <c r="B19" s="149" t="s">
        <v>114</v>
      </c>
      <c r="C19" s="172" t="s">
        <v>214</v>
      </c>
      <c r="D19" s="233">
        <v>1773</v>
      </c>
      <c r="E19" s="172" t="s">
        <v>71</v>
      </c>
      <c r="F19" s="150">
        <v>6</v>
      </c>
      <c r="G19" s="23">
        <f>VLOOKUP(A19,'[1]Classifica generale Vigevano'!$A$31:$H$52,8,FALSE)</f>
        <v>6</v>
      </c>
      <c r="H19" s="162"/>
      <c r="I19" s="162">
        <f>VLOOKUP(A19,[3]custom!$A$37:$H$56,8,FALSE)</f>
        <v>8</v>
      </c>
      <c r="J19" s="162"/>
      <c r="K19" s="162"/>
      <c r="L19" s="23"/>
      <c r="M19" s="162"/>
      <c r="N19" s="24"/>
      <c r="O19" s="24"/>
      <c r="P19" s="250">
        <f>IF(Q19=8,SUM(F19:M19)-SMALL(F19:M19,1),IF(Q19=8,SUM(F19:M19),SUM(F19:M19)))+O19</f>
        <v>20</v>
      </c>
      <c r="Q19" s="26">
        <f>COUNTA(F19:N19)</f>
        <v>3</v>
      </c>
      <c r="R19" s="144">
        <f>SUM(F19:N19)</f>
        <v>20</v>
      </c>
      <c r="S19" s="27"/>
      <c r="T19" s="28"/>
      <c r="U19" s="29"/>
      <c r="V19" s="30">
        <f t="shared" si="1"/>
        <v>0</v>
      </c>
      <c r="W19" s="31"/>
      <c r="X19" s="32">
        <f t="shared" si="0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70">
        <v>127217</v>
      </c>
      <c r="B20" s="149" t="s">
        <v>114</v>
      </c>
      <c r="C20" s="172" t="s">
        <v>326</v>
      </c>
      <c r="D20" s="233" t="s">
        <v>327</v>
      </c>
      <c r="E20" s="172" t="s">
        <v>328</v>
      </c>
      <c r="F20" s="150"/>
      <c r="G20" s="23">
        <f>VLOOKUP(A20,'[1]Classifica generale Vigevano'!$A$31:$H$52,8,FALSE)</f>
        <v>5</v>
      </c>
      <c r="H20" s="162">
        <v>6</v>
      </c>
      <c r="I20" s="162">
        <f>VLOOKUP(A20,[3]custom!$A$37:$H$56,8,FALSE)</f>
        <v>9</v>
      </c>
      <c r="J20" s="162"/>
      <c r="K20" s="162"/>
      <c r="L20" s="23"/>
      <c r="M20" s="162"/>
      <c r="N20" s="24"/>
      <c r="O20" s="24"/>
      <c r="P20" s="250">
        <f>IF(Q20=8,SUM(F20:M20)-SMALL(F20:M20,1),IF(Q20=8,SUM(F20:M20),SUM(F20:M20)))+O20</f>
        <v>20</v>
      </c>
      <c r="Q20" s="26">
        <f>COUNTA(F20:N20)</f>
        <v>3</v>
      </c>
      <c r="R20" s="144">
        <v>0</v>
      </c>
      <c r="S20" s="27"/>
      <c r="T20" s="28">
        <v>2310</v>
      </c>
      <c r="U20" s="29" t="s">
        <v>112</v>
      </c>
      <c r="V20" s="30">
        <f t="shared" si="1"/>
        <v>0</v>
      </c>
      <c r="W20" s="31"/>
      <c r="X20" s="32">
        <f t="shared" si="0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70">
        <v>134518</v>
      </c>
      <c r="B21" s="149" t="s">
        <v>114</v>
      </c>
      <c r="C21" s="172" t="s">
        <v>215</v>
      </c>
      <c r="D21" s="233">
        <v>2612</v>
      </c>
      <c r="E21" s="172" t="s">
        <v>127</v>
      </c>
      <c r="F21" s="150">
        <v>5</v>
      </c>
      <c r="G21" s="23">
        <f>VLOOKUP(A21,'[1]Classifica generale Vigevano'!$A$31:$H$52,8,FALSE)</f>
        <v>5</v>
      </c>
      <c r="H21" s="162"/>
      <c r="I21" s="162">
        <f>VLOOKUP(A21,[3]custom!$A$37:$H$56,8,FALSE)</f>
        <v>7</v>
      </c>
      <c r="J21" s="162"/>
      <c r="K21" s="162"/>
      <c r="L21" s="23"/>
      <c r="M21" s="162"/>
      <c r="N21" s="24"/>
      <c r="O21" s="24"/>
      <c r="P21" s="250">
        <f>IF(Q21=8,SUM(F21:M21)-SMALL(F21:M21,1),IF(Q21=8,SUM(F21:M21),SUM(F21:M21)))+O21</f>
        <v>17</v>
      </c>
      <c r="Q21" s="26">
        <f>COUNTA(F21:N21)</f>
        <v>3</v>
      </c>
      <c r="R21" s="144">
        <f>SUM(F21:N21)</f>
        <v>17</v>
      </c>
      <c r="S21" s="27"/>
      <c r="T21" s="28">
        <v>2521</v>
      </c>
      <c r="U21" s="29" t="s">
        <v>118</v>
      </c>
      <c r="V21" s="30">
        <f t="shared" si="1"/>
        <v>0</v>
      </c>
      <c r="W21" s="31"/>
      <c r="X21" s="32">
        <f t="shared" si="0"/>
        <v>0</v>
      </c>
      <c r="Y21" s="19"/>
      <c r="Z21" s="33"/>
      <c r="AA21" s="33"/>
      <c r="AB21" s="33"/>
      <c r="AC21" s="33"/>
    </row>
    <row r="22" spans="1:29" ht="29.1" customHeight="1" thickBot="1" x14ac:dyDescent="0.4">
      <c r="A22" s="170">
        <v>136493</v>
      </c>
      <c r="B22" s="149" t="s">
        <v>114</v>
      </c>
      <c r="C22" s="172" t="s">
        <v>324</v>
      </c>
      <c r="D22" s="233" t="s">
        <v>325</v>
      </c>
      <c r="E22" s="172" t="s">
        <v>71</v>
      </c>
      <c r="F22" s="150"/>
      <c r="G22" s="23">
        <f>VLOOKUP(A22,'[1]Classifica generale Vigevano'!$A$31:$H$52,8,FALSE)</f>
        <v>5</v>
      </c>
      <c r="H22" s="162">
        <v>2</v>
      </c>
      <c r="I22" s="162">
        <f>VLOOKUP(A22,[3]custom!$A$37:$H$56,8,FALSE)</f>
        <v>6</v>
      </c>
      <c r="J22" s="162"/>
      <c r="K22" s="162"/>
      <c r="L22" s="23"/>
      <c r="M22" s="162"/>
      <c r="N22" s="24"/>
      <c r="O22" s="24"/>
      <c r="P22" s="250">
        <f>IF(Q22=8,SUM(F22:M22)-SMALL(F22:M22,1),IF(Q22=8,SUM(F22:M22),SUM(F22:M22)))+O22</f>
        <v>13</v>
      </c>
      <c r="Q22" s="26">
        <f>COUNTA(F22:N22)</f>
        <v>3</v>
      </c>
      <c r="R22" s="144">
        <f>SUM(F22:N22)</f>
        <v>13</v>
      </c>
      <c r="S22" s="27"/>
      <c r="T22" s="28">
        <v>2612</v>
      </c>
      <c r="U22" s="29" t="s">
        <v>127</v>
      </c>
      <c r="V22" s="30">
        <f t="shared" si="1"/>
        <v>397</v>
      </c>
      <c r="W22" s="31"/>
      <c r="X22" s="32">
        <f t="shared" si="0"/>
        <v>417</v>
      </c>
      <c r="Y22" s="19"/>
      <c r="Z22" s="33"/>
      <c r="AA22" s="33"/>
      <c r="AB22" s="33"/>
      <c r="AC22" s="33"/>
    </row>
    <row r="23" spans="1:29" ht="29.1" customHeight="1" thickBot="1" x14ac:dyDescent="0.4">
      <c r="A23" s="170">
        <v>128505</v>
      </c>
      <c r="B23" s="149" t="s">
        <v>114</v>
      </c>
      <c r="C23" s="172" t="s">
        <v>329</v>
      </c>
      <c r="D23" s="233" t="s">
        <v>330</v>
      </c>
      <c r="E23" s="172" t="s">
        <v>113</v>
      </c>
      <c r="F23" s="150"/>
      <c r="G23" s="23">
        <f>VLOOKUP(A23,'[1]Classifica generale Vigevano'!$A$31:$H$52,8,FALSE)</f>
        <v>5</v>
      </c>
      <c r="H23" s="162"/>
      <c r="I23" s="162"/>
      <c r="J23" s="162"/>
      <c r="K23" s="162"/>
      <c r="L23" s="23"/>
      <c r="M23" s="162"/>
      <c r="N23" s="24"/>
      <c r="O23" s="24"/>
      <c r="P23" s="250">
        <f>IF(Q23=8,SUM(F23:M23)-SMALL(F23:M23,1),IF(Q23=8,SUM(F23:M23),SUM(F23:M23)))+O23</f>
        <v>5</v>
      </c>
      <c r="Q23" s="26">
        <f>COUNTA(F23:N23)</f>
        <v>1</v>
      </c>
      <c r="R23" s="144">
        <v>0</v>
      </c>
      <c r="S23" s="27"/>
      <c r="T23" s="28">
        <v>2465</v>
      </c>
      <c r="U23" s="29" t="s">
        <v>493</v>
      </c>
      <c r="V23" s="30">
        <f t="shared" ref="V23:V64" si="2">SUMIF($D$3:$D$76,T23,$Q$3:$Q$76)</f>
        <v>0</v>
      </c>
      <c r="W23" s="31"/>
      <c r="X23" s="32">
        <f t="shared" si="0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70">
        <v>141874</v>
      </c>
      <c r="B24" s="149" t="s">
        <v>114</v>
      </c>
      <c r="C24" s="172" t="s">
        <v>331</v>
      </c>
      <c r="D24" s="233" t="s">
        <v>313</v>
      </c>
      <c r="E24" s="172" t="s">
        <v>314</v>
      </c>
      <c r="F24" s="150"/>
      <c r="G24" s="23">
        <f>VLOOKUP(A24,'[1]Classifica generale Vigevano'!$A$31:$H$52,8,FALSE)</f>
        <v>5</v>
      </c>
      <c r="H24" s="162"/>
      <c r="I24" s="162"/>
      <c r="J24" s="162"/>
      <c r="K24" s="162"/>
      <c r="L24" s="23"/>
      <c r="M24" s="162"/>
      <c r="N24" s="24"/>
      <c r="O24" s="24"/>
      <c r="P24" s="250">
        <f>IF(Q24=8,SUM(F24:M24)-SMALL(F24:M24,1),IF(Q24=8,SUM(F24:M24),SUM(F24:M24)))+O24</f>
        <v>5</v>
      </c>
      <c r="Q24" s="26">
        <f>COUNTA(F24:N24)</f>
        <v>1</v>
      </c>
      <c r="R24" s="144">
        <v>0</v>
      </c>
      <c r="S24" s="27"/>
      <c r="T24" s="28">
        <v>2455</v>
      </c>
      <c r="U24" s="29" t="s">
        <v>516</v>
      </c>
      <c r="V24" s="30">
        <f t="shared" si="2"/>
        <v>0</v>
      </c>
      <c r="W24" s="31"/>
      <c r="X24" s="32">
        <f t="shared" si="0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70">
        <v>134579</v>
      </c>
      <c r="B25" s="149" t="s">
        <v>114</v>
      </c>
      <c r="C25" s="172" t="s">
        <v>470</v>
      </c>
      <c r="D25" s="233">
        <v>1174</v>
      </c>
      <c r="E25" s="172" t="s">
        <v>469</v>
      </c>
      <c r="F25" s="150"/>
      <c r="G25" s="23"/>
      <c r="H25" s="162">
        <v>5</v>
      </c>
      <c r="I25" s="162"/>
      <c r="J25" s="162"/>
      <c r="K25" s="162"/>
      <c r="L25" s="23"/>
      <c r="M25" s="162"/>
      <c r="N25" s="24"/>
      <c r="O25" s="24"/>
      <c r="P25" s="250">
        <f>IF(Q25=8,SUM(F25:M25)-SMALL(F25:M25,1),IF(Q25=8,SUM(F25:M25),SUM(F25:M25)))+O25</f>
        <v>5</v>
      </c>
      <c r="Q25" s="26">
        <f>COUNTA(F25:N25)</f>
        <v>1</v>
      </c>
      <c r="R25" s="144">
        <v>0</v>
      </c>
      <c r="S25" s="27"/>
      <c r="T25" s="28">
        <v>1886</v>
      </c>
      <c r="U25" s="29" t="s">
        <v>129</v>
      </c>
      <c r="V25" s="30">
        <f t="shared" si="2"/>
        <v>0</v>
      </c>
      <c r="W25" s="31"/>
      <c r="X25" s="32">
        <f t="shared" si="0"/>
        <v>0</v>
      </c>
      <c r="Y25" s="19"/>
      <c r="Z25" s="33"/>
      <c r="AA25" s="33"/>
      <c r="AB25" s="33"/>
      <c r="AC25" s="33"/>
    </row>
    <row r="26" spans="1:29" ht="29.1" customHeight="1" thickBot="1" x14ac:dyDescent="0.4">
      <c r="A26" s="170"/>
      <c r="B26" s="149" t="str">
        <f t="shared" ref="B26:B29" si="3">IF(Q26&lt;2,"NO","SI")</f>
        <v>NO</v>
      </c>
      <c r="C26" s="172"/>
      <c r="D26" s="233"/>
      <c r="E26" s="172"/>
      <c r="F26" s="159"/>
      <c r="G26" s="23"/>
      <c r="H26" s="162"/>
      <c r="I26" s="162"/>
      <c r="J26" s="162"/>
      <c r="K26" s="162"/>
      <c r="L26" s="23"/>
      <c r="M26" s="162"/>
      <c r="N26" s="193"/>
      <c r="O26" s="193"/>
      <c r="P26" s="250">
        <f t="shared" ref="P26:P29" si="4">IF(Q26=8,SUM(F26:M26)-SMALL(F26:M26,1),IF(Q26=8,SUM(F26:M26),SUM(F26:M26)))+O26</f>
        <v>0</v>
      </c>
      <c r="Q26" s="26">
        <f t="shared" ref="Q26:Q29" si="5">COUNTA(F26:N26)</f>
        <v>0</v>
      </c>
      <c r="R26" s="144">
        <f t="shared" ref="R26:R27" si="6">SUM(F26:N26)</f>
        <v>0</v>
      </c>
      <c r="S26" s="27"/>
      <c r="T26" s="28">
        <v>2526</v>
      </c>
      <c r="U26" s="29" t="s">
        <v>517</v>
      </c>
      <c r="V26" s="30">
        <f t="shared" si="2"/>
        <v>0</v>
      </c>
      <c r="W26" s="31"/>
      <c r="X26" s="32">
        <f t="shared" si="0"/>
        <v>0</v>
      </c>
      <c r="Y26" s="19"/>
      <c r="Z26" s="33"/>
      <c r="AA26" s="33"/>
      <c r="AB26" s="33"/>
      <c r="AC26" s="33"/>
    </row>
    <row r="27" spans="1:29" ht="29.1" customHeight="1" thickBot="1" x14ac:dyDescent="0.4">
      <c r="A27" s="180"/>
      <c r="B27" s="149" t="str">
        <f t="shared" si="3"/>
        <v>NO</v>
      </c>
      <c r="C27" s="172"/>
      <c r="D27" s="233"/>
      <c r="E27" s="172"/>
      <c r="F27" s="150"/>
      <c r="G27" s="23"/>
      <c r="H27" s="162"/>
      <c r="I27" s="162"/>
      <c r="J27" s="162"/>
      <c r="K27" s="162"/>
      <c r="L27" s="23"/>
      <c r="M27" s="162"/>
      <c r="N27" s="24"/>
      <c r="O27" s="24"/>
      <c r="P27" s="250">
        <f t="shared" si="4"/>
        <v>0</v>
      </c>
      <c r="Q27" s="26">
        <f t="shared" si="5"/>
        <v>0</v>
      </c>
      <c r="R27" s="144">
        <f t="shared" si="6"/>
        <v>0</v>
      </c>
      <c r="S27" s="27"/>
      <c r="T27" s="28"/>
      <c r="U27" s="29"/>
      <c r="V27" s="30">
        <f t="shared" si="2"/>
        <v>0</v>
      </c>
      <c r="W27" s="31"/>
      <c r="X27" s="32">
        <f t="shared" si="0"/>
        <v>0</v>
      </c>
      <c r="Y27" s="19"/>
      <c r="Z27" s="33"/>
      <c r="AA27" s="33"/>
      <c r="AB27" s="33"/>
      <c r="AC27" s="33"/>
    </row>
    <row r="28" spans="1:29" ht="29.1" customHeight="1" thickBot="1" x14ac:dyDescent="0.4">
      <c r="A28" s="232"/>
      <c r="B28" s="149" t="str">
        <f t="shared" si="3"/>
        <v>NO</v>
      </c>
      <c r="C28" s="172"/>
      <c r="D28" s="233"/>
      <c r="E28" s="172"/>
      <c r="F28" s="150"/>
      <c r="G28" s="23"/>
      <c r="H28" s="162"/>
      <c r="I28" s="162"/>
      <c r="J28" s="162"/>
      <c r="K28" s="162"/>
      <c r="L28" s="23"/>
      <c r="M28" s="162"/>
      <c r="N28" s="24"/>
      <c r="O28" s="24"/>
      <c r="P28" s="250">
        <f t="shared" si="4"/>
        <v>0</v>
      </c>
      <c r="Q28" s="26">
        <f t="shared" si="5"/>
        <v>0</v>
      </c>
      <c r="R28" s="144">
        <v>0</v>
      </c>
      <c r="S28" s="27"/>
      <c r="T28" s="28"/>
      <c r="U28" s="29"/>
      <c r="V28" s="30">
        <f t="shared" si="2"/>
        <v>0</v>
      </c>
      <c r="W28" s="31"/>
      <c r="X28" s="32">
        <f t="shared" si="0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232"/>
      <c r="B29" s="149" t="str">
        <f t="shared" si="3"/>
        <v>NO</v>
      </c>
      <c r="C29" s="172"/>
      <c r="D29" s="233"/>
      <c r="E29" s="172"/>
      <c r="F29" s="150"/>
      <c r="G29" s="23"/>
      <c r="H29" s="162"/>
      <c r="I29" s="162"/>
      <c r="J29" s="162"/>
      <c r="K29" s="162"/>
      <c r="L29" s="23"/>
      <c r="M29" s="162"/>
      <c r="N29" s="24"/>
      <c r="O29" s="24"/>
      <c r="P29" s="250">
        <f t="shared" si="4"/>
        <v>0</v>
      </c>
      <c r="Q29" s="26">
        <f t="shared" si="5"/>
        <v>0</v>
      </c>
      <c r="R29" s="144">
        <v>0</v>
      </c>
      <c r="S29" s="27"/>
      <c r="T29" s="28"/>
      <c r="U29" s="29"/>
      <c r="V29" s="30">
        <f t="shared" si="2"/>
        <v>0</v>
      </c>
      <c r="W29" s="31"/>
      <c r="X29" s="32">
        <f t="shared" si="0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9"/>
      <c r="B30" s="149" t="str">
        <f t="shared" ref="B30:B44" si="7">IF(Q30&lt;2,"NO","SI")</f>
        <v>NO</v>
      </c>
      <c r="C30" s="172"/>
      <c r="D30" s="233"/>
      <c r="E30" s="172"/>
      <c r="F30" s="150"/>
      <c r="G30" s="23"/>
      <c r="H30" s="162"/>
      <c r="I30" s="162"/>
      <c r="J30" s="162"/>
      <c r="K30" s="162"/>
      <c r="L30" s="23"/>
      <c r="M30" s="162"/>
      <c r="N30" s="24"/>
      <c r="O30" s="24"/>
      <c r="P30" s="156">
        <f t="shared" ref="P30:P44" si="8">IF(Q30=9,SUM(F30:N30)-SMALL(F30:N30,1),IF(Q30=8,SUM(F30:N30),SUM(F30:N30)))</f>
        <v>0</v>
      </c>
      <c r="Q30" s="26">
        <f t="shared" ref="Q30:Q44" si="9">COUNTA(F30:N30)</f>
        <v>0</v>
      </c>
      <c r="R30" s="144">
        <f t="shared" ref="R30:R33" si="10">SUM(F30:N30)</f>
        <v>0</v>
      </c>
      <c r="S30" s="27"/>
      <c r="T30" s="28"/>
      <c r="U30" s="29"/>
      <c r="V30" s="30">
        <f t="shared" si="2"/>
        <v>0</v>
      </c>
      <c r="W30" s="31"/>
      <c r="X30" s="32">
        <f t="shared" si="0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9"/>
      <c r="B31" s="149" t="str">
        <f t="shared" si="7"/>
        <v>NO</v>
      </c>
      <c r="C31" s="172"/>
      <c r="D31" s="233"/>
      <c r="E31" s="172"/>
      <c r="F31" s="150"/>
      <c r="G31" s="23"/>
      <c r="H31" s="162"/>
      <c r="I31" s="162"/>
      <c r="J31" s="162"/>
      <c r="K31" s="162"/>
      <c r="L31" s="23"/>
      <c r="M31" s="162"/>
      <c r="N31" s="24"/>
      <c r="O31" s="24"/>
      <c r="P31" s="156">
        <f t="shared" si="8"/>
        <v>0</v>
      </c>
      <c r="Q31" s="26">
        <f t="shared" si="9"/>
        <v>0</v>
      </c>
      <c r="R31" s="144">
        <f t="shared" si="10"/>
        <v>0</v>
      </c>
      <c r="S31" s="27"/>
      <c r="T31" s="28"/>
      <c r="U31" s="29"/>
      <c r="V31" s="30">
        <f t="shared" si="2"/>
        <v>0</v>
      </c>
      <c r="W31" s="31"/>
      <c r="X31" s="32">
        <f t="shared" si="0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9"/>
      <c r="B32" s="149" t="str">
        <f t="shared" si="7"/>
        <v>NO</v>
      </c>
      <c r="C32" s="172"/>
      <c r="D32" s="233"/>
      <c r="E32" s="172"/>
      <c r="F32" s="150"/>
      <c r="G32" s="23"/>
      <c r="H32" s="162"/>
      <c r="I32" s="162"/>
      <c r="J32" s="162"/>
      <c r="K32" s="162"/>
      <c r="L32" s="23"/>
      <c r="M32" s="162"/>
      <c r="N32" s="24"/>
      <c r="O32" s="24"/>
      <c r="P32" s="156">
        <f t="shared" si="8"/>
        <v>0</v>
      </c>
      <c r="Q32" s="26">
        <f t="shared" si="9"/>
        <v>0</v>
      </c>
      <c r="R32" s="144">
        <f t="shared" si="10"/>
        <v>0</v>
      </c>
      <c r="S32" s="27"/>
      <c r="T32" s="28"/>
      <c r="U32" s="29"/>
      <c r="V32" s="30">
        <f t="shared" si="2"/>
        <v>0</v>
      </c>
      <c r="W32" s="31"/>
      <c r="X32" s="32">
        <f t="shared" si="0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9"/>
      <c r="B33" s="149" t="str">
        <f t="shared" si="7"/>
        <v>NO</v>
      </c>
      <c r="C33" s="172"/>
      <c r="D33" s="233"/>
      <c r="E33" s="172"/>
      <c r="F33" s="150"/>
      <c r="G33" s="23"/>
      <c r="H33" s="162"/>
      <c r="I33" s="162"/>
      <c r="J33" s="162"/>
      <c r="K33" s="162"/>
      <c r="L33" s="23"/>
      <c r="M33" s="162"/>
      <c r="N33" s="24"/>
      <c r="O33" s="24"/>
      <c r="P33" s="156">
        <f t="shared" si="8"/>
        <v>0</v>
      </c>
      <c r="Q33" s="26">
        <f t="shared" si="9"/>
        <v>0</v>
      </c>
      <c r="R33" s="144">
        <f t="shared" si="10"/>
        <v>0</v>
      </c>
      <c r="S33" s="27"/>
      <c r="T33" s="28"/>
      <c r="U33" s="29"/>
      <c r="V33" s="30">
        <f t="shared" si="2"/>
        <v>0</v>
      </c>
      <c r="W33" s="31"/>
      <c r="X33" s="32">
        <f t="shared" si="0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9"/>
      <c r="B34" s="149" t="str">
        <f t="shared" si="7"/>
        <v>NO</v>
      </c>
      <c r="C34" s="172"/>
      <c r="D34" s="233"/>
      <c r="E34" s="172"/>
      <c r="F34" s="150"/>
      <c r="G34" s="23"/>
      <c r="H34" s="162"/>
      <c r="I34" s="162"/>
      <c r="J34" s="162"/>
      <c r="K34" s="162"/>
      <c r="L34" s="23"/>
      <c r="M34" s="162"/>
      <c r="N34" s="24"/>
      <c r="O34" s="24"/>
      <c r="P34" s="156">
        <f t="shared" si="8"/>
        <v>0</v>
      </c>
      <c r="Q34" s="26">
        <f t="shared" si="9"/>
        <v>0</v>
      </c>
      <c r="R34" s="144">
        <v>0</v>
      </c>
      <c r="S34" s="27"/>
      <c r="T34" s="28"/>
      <c r="U34" s="29"/>
      <c r="V34" s="30">
        <f t="shared" si="2"/>
        <v>0</v>
      </c>
      <c r="W34" s="31"/>
      <c r="X34" s="32">
        <f t="shared" si="0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9"/>
      <c r="B35" s="149" t="str">
        <f t="shared" si="7"/>
        <v>NO</v>
      </c>
      <c r="C35" s="172"/>
      <c r="D35" s="233"/>
      <c r="E35" s="172"/>
      <c r="F35" s="150"/>
      <c r="G35" s="23"/>
      <c r="H35" s="162"/>
      <c r="I35" s="162"/>
      <c r="J35" s="162"/>
      <c r="K35" s="162"/>
      <c r="L35" s="23"/>
      <c r="M35" s="162"/>
      <c r="N35" s="24"/>
      <c r="O35" s="24"/>
      <c r="P35" s="156">
        <f t="shared" si="8"/>
        <v>0</v>
      </c>
      <c r="Q35" s="26">
        <f t="shared" si="9"/>
        <v>0</v>
      </c>
      <c r="R35" s="144">
        <f>SUM(F35:N35)</f>
        <v>0</v>
      </c>
      <c r="S35" s="27"/>
      <c r="T35" s="28"/>
      <c r="U35" s="29"/>
      <c r="V35" s="30">
        <f t="shared" si="2"/>
        <v>0</v>
      </c>
      <c r="W35" s="31"/>
      <c r="X35" s="32">
        <f t="shared" ref="X35:X64" si="11">SUMIF($D$3:$D$87,T35,$P$3:$P$87)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9"/>
      <c r="B36" s="149" t="str">
        <f t="shared" si="7"/>
        <v>NO</v>
      </c>
      <c r="C36" s="172"/>
      <c r="D36" s="233"/>
      <c r="E36" s="172"/>
      <c r="F36" s="150"/>
      <c r="G36" s="23"/>
      <c r="H36" s="162"/>
      <c r="I36" s="162"/>
      <c r="J36" s="162"/>
      <c r="K36" s="162"/>
      <c r="L36" s="23"/>
      <c r="M36" s="162"/>
      <c r="N36" s="24"/>
      <c r="O36" s="24"/>
      <c r="P36" s="156">
        <f t="shared" si="8"/>
        <v>0</v>
      </c>
      <c r="Q36" s="26">
        <f t="shared" si="9"/>
        <v>0</v>
      </c>
      <c r="R36" s="144">
        <f>SUM(F36:N36)</f>
        <v>0</v>
      </c>
      <c r="S36" s="27"/>
      <c r="T36" s="28"/>
      <c r="U36" s="29"/>
      <c r="V36" s="30">
        <f t="shared" si="2"/>
        <v>0</v>
      </c>
      <c r="W36" s="31"/>
      <c r="X36" s="32">
        <f t="shared" si="11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9"/>
      <c r="B37" s="149" t="str">
        <f t="shared" si="7"/>
        <v>NO</v>
      </c>
      <c r="C37" s="172"/>
      <c r="D37" s="233"/>
      <c r="E37" s="172"/>
      <c r="F37" s="150"/>
      <c r="G37" s="23"/>
      <c r="H37" s="162"/>
      <c r="I37" s="162"/>
      <c r="J37" s="162"/>
      <c r="K37" s="162"/>
      <c r="L37" s="23"/>
      <c r="M37" s="162"/>
      <c r="N37" s="24"/>
      <c r="O37" s="24"/>
      <c r="P37" s="156">
        <f t="shared" si="8"/>
        <v>0</v>
      </c>
      <c r="Q37" s="26">
        <f t="shared" si="9"/>
        <v>0</v>
      </c>
      <c r="R37" s="144">
        <f>SUM(F37:N37)</f>
        <v>0</v>
      </c>
      <c r="S37" s="27"/>
      <c r="T37" s="28"/>
      <c r="U37" s="29"/>
      <c r="V37" s="30">
        <f t="shared" si="2"/>
        <v>0</v>
      </c>
      <c r="W37" s="31"/>
      <c r="X37" s="32">
        <f t="shared" si="11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9"/>
      <c r="B38" s="149" t="str">
        <f t="shared" si="7"/>
        <v>NO</v>
      </c>
      <c r="C38" s="172"/>
      <c r="D38" s="233"/>
      <c r="E38" s="172"/>
      <c r="F38" s="150"/>
      <c r="G38" s="23"/>
      <c r="H38" s="162"/>
      <c r="I38" s="162"/>
      <c r="J38" s="162"/>
      <c r="K38" s="162"/>
      <c r="L38" s="23"/>
      <c r="M38" s="162"/>
      <c r="N38" s="24"/>
      <c r="O38" s="24"/>
      <c r="P38" s="156">
        <f t="shared" si="8"/>
        <v>0</v>
      </c>
      <c r="Q38" s="26">
        <f t="shared" si="9"/>
        <v>0</v>
      </c>
      <c r="R38" s="144">
        <v>0</v>
      </c>
      <c r="S38" s="27"/>
      <c r="T38" s="28"/>
      <c r="U38" s="29"/>
      <c r="V38" s="30">
        <f t="shared" si="2"/>
        <v>0</v>
      </c>
      <c r="W38" s="31"/>
      <c r="X38" s="32">
        <f t="shared" si="11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9"/>
      <c r="B39" s="149" t="str">
        <f t="shared" si="7"/>
        <v>NO</v>
      </c>
      <c r="C39" s="172"/>
      <c r="D39" s="233"/>
      <c r="E39" s="172"/>
      <c r="F39" s="150"/>
      <c r="G39" s="23"/>
      <c r="H39" s="162"/>
      <c r="I39" s="162"/>
      <c r="J39" s="162"/>
      <c r="K39" s="162"/>
      <c r="L39" s="23"/>
      <c r="M39" s="162"/>
      <c r="N39" s="24"/>
      <c r="O39" s="24"/>
      <c r="P39" s="156">
        <f t="shared" si="8"/>
        <v>0</v>
      </c>
      <c r="Q39" s="26">
        <f t="shared" si="9"/>
        <v>0</v>
      </c>
      <c r="R39" s="144">
        <v>0</v>
      </c>
      <c r="S39" s="27"/>
      <c r="T39" s="28"/>
      <c r="U39" s="29"/>
      <c r="V39" s="30">
        <f t="shared" si="2"/>
        <v>0</v>
      </c>
      <c r="W39" s="31"/>
      <c r="X39" s="32">
        <f t="shared" si="11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9"/>
      <c r="B40" s="149" t="str">
        <f t="shared" si="7"/>
        <v>NO</v>
      </c>
      <c r="C40" s="172"/>
      <c r="D40" s="233"/>
      <c r="E40" s="172"/>
      <c r="F40" s="23"/>
      <c r="G40" s="23"/>
      <c r="H40" s="23"/>
      <c r="I40" s="23"/>
      <c r="J40" s="23"/>
      <c r="K40" s="23"/>
      <c r="L40" s="23"/>
      <c r="M40" s="162"/>
      <c r="N40" s="24"/>
      <c r="O40" s="24"/>
      <c r="P40" s="156">
        <f t="shared" si="8"/>
        <v>0</v>
      </c>
      <c r="Q40" s="26">
        <f t="shared" si="9"/>
        <v>0</v>
      </c>
      <c r="R40" s="144"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11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9"/>
      <c r="B41" s="149" t="str">
        <f t="shared" si="7"/>
        <v>NO</v>
      </c>
      <c r="C41" s="172"/>
      <c r="D41" s="233"/>
      <c r="E41" s="172"/>
      <c r="F41" s="23"/>
      <c r="G41" s="23"/>
      <c r="H41" s="23"/>
      <c r="I41" s="23"/>
      <c r="J41" s="23"/>
      <c r="K41" s="23"/>
      <c r="L41" s="23"/>
      <c r="M41" s="162"/>
      <c r="N41" s="24"/>
      <c r="O41" s="24"/>
      <c r="P41" s="156">
        <f t="shared" si="8"/>
        <v>0</v>
      </c>
      <c r="Q41" s="26">
        <f t="shared" si="9"/>
        <v>0</v>
      </c>
      <c r="R41" s="144">
        <v>0</v>
      </c>
      <c r="S41" s="27"/>
      <c r="T41" s="28"/>
      <c r="U41" s="29"/>
      <c r="V41" s="30">
        <f t="shared" si="2"/>
        <v>0</v>
      </c>
      <c r="W41" s="31"/>
      <c r="X41" s="32">
        <f t="shared" si="11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9"/>
      <c r="B42" s="149" t="str">
        <f t="shared" si="7"/>
        <v>NO</v>
      </c>
      <c r="C42" s="172"/>
      <c r="D42" s="233"/>
      <c r="E42" s="172"/>
      <c r="F42" s="23"/>
      <c r="G42" s="23"/>
      <c r="H42" s="23"/>
      <c r="I42" s="23"/>
      <c r="J42" s="23"/>
      <c r="K42" s="23"/>
      <c r="L42" s="23"/>
      <c r="M42" s="162"/>
      <c r="N42" s="24"/>
      <c r="O42" s="24"/>
      <c r="P42" s="156">
        <f t="shared" si="8"/>
        <v>0</v>
      </c>
      <c r="Q42" s="26">
        <f t="shared" si="9"/>
        <v>0</v>
      </c>
      <c r="R42" s="144">
        <v>0</v>
      </c>
      <c r="S42" s="27"/>
      <c r="T42" s="28"/>
      <c r="U42" s="29"/>
      <c r="V42" s="30">
        <f t="shared" si="2"/>
        <v>0</v>
      </c>
      <c r="W42" s="31"/>
      <c r="X42" s="32">
        <f t="shared" si="11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9"/>
      <c r="B43" s="149" t="str">
        <f t="shared" si="7"/>
        <v>NO</v>
      </c>
      <c r="C43" s="172"/>
      <c r="D43" s="233"/>
      <c r="E43" s="172"/>
      <c r="F43" s="23"/>
      <c r="G43" s="23"/>
      <c r="H43" s="23"/>
      <c r="I43" s="23"/>
      <c r="J43" s="23"/>
      <c r="K43" s="23"/>
      <c r="L43" s="23"/>
      <c r="M43" s="162"/>
      <c r="N43" s="24"/>
      <c r="O43" s="24"/>
      <c r="P43" s="156">
        <f t="shared" si="8"/>
        <v>0</v>
      </c>
      <c r="Q43" s="26">
        <f t="shared" si="9"/>
        <v>0</v>
      </c>
      <c r="R43" s="144">
        <v>0</v>
      </c>
      <c r="S43" s="27"/>
      <c r="T43" s="28"/>
      <c r="U43" s="29"/>
      <c r="V43" s="30">
        <f t="shared" si="2"/>
        <v>0</v>
      </c>
      <c r="W43" s="31"/>
      <c r="X43" s="32">
        <f t="shared" si="11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9"/>
      <c r="B44" s="149" t="str">
        <f t="shared" si="7"/>
        <v>NO</v>
      </c>
      <c r="C44" s="172"/>
      <c r="D44" s="233"/>
      <c r="E44" s="172"/>
      <c r="F44" s="23"/>
      <c r="G44" s="23"/>
      <c r="H44" s="23"/>
      <c r="I44" s="23"/>
      <c r="J44" s="23"/>
      <c r="K44" s="23"/>
      <c r="L44" s="23"/>
      <c r="M44" s="162"/>
      <c r="N44" s="24"/>
      <c r="O44" s="24"/>
      <c r="P44" s="156">
        <f t="shared" si="8"/>
        <v>0</v>
      </c>
      <c r="Q44" s="26">
        <f t="shared" si="9"/>
        <v>0</v>
      </c>
      <c r="R44" s="144">
        <v>0</v>
      </c>
      <c r="S44" s="27"/>
      <c r="T44" s="28"/>
      <c r="U44" s="142"/>
      <c r="V44" s="30">
        <f t="shared" si="2"/>
        <v>0</v>
      </c>
      <c r="W44" s="31"/>
      <c r="X44" s="32">
        <f t="shared" si="11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9"/>
      <c r="B45" s="149" t="str">
        <f t="shared" ref="B45:B53" si="12">IF(Q45&lt;2,"NO","SI")</f>
        <v>NO</v>
      </c>
      <c r="C45" s="158"/>
      <c r="D45" s="247"/>
      <c r="E45" s="158"/>
      <c r="F45" s="23"/>
      <c r="G45" s="23"/>
      <c r="H45" s="23"/>
      <c r="I45" s="23"/>
      <c r="J45" s="23"/>
      <c r="K45" s="23"/>
      <c r="L45" s="23"/>
      <c r="M45" s="23"/>
      <c r="N45" s="24"/>
      <c r="O45" s="24"/>
      <c r="P45" s="25">
        <f t="shared" ref="P45:P53" si="13">IF(Q45=9,SUM(F45:N45)-SMALL(F45:N45,1)-SMALL(F45:N45,2),IF(Q45=8,SUM(F45:N45)-SMALL(F45:N45,1),SUM(F45:N45)))</f>
        <v>0</v>
      </c>
      <c r="Q45" s="26">
        <f t="shared" ref="Q45:Q53" si="14">COUNTA(F45:N45)</f>
        <v>0</v>
      </c>
      <c r="R45" s="144">
        <f t="shared" ref="R45:R53" si="15">SUM(F45:N45)</f>
        <v>0</v>
      </c>
      <c r="S45" s="27"/>
      <c r="T45" s="28"/>
      <c r="U45" s="29"/>
      <c r="V45" s="30">
        <f t="shared" si="2"/>
        <v>0</v>
      </c>
      <c r="W45" s="31"/>
      <c r="X45" s="32">
        <f t="shared" si="11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9"/>
      <c r="B46" s="149" t="str">
        <f t="shared" si="12"/>
        <v>NO</v>
      </c>
      <c r="C46" s="158"/>
      <c r="D46" s="247"/>
      <c r="E46" s="158"/>
      <c r="F46" s="23"/>
      <c r="G46" s="23"/>
      <c r="H46" s="23"/>
      <c r="I46" s="23"/>
      <c r="J46" s="23"/>
      <c r="K46" s="23"/>
      <c r="L46" s="23"/>
      <c r="M46" s="23"/>
      <c r="N46" s="24"/>
      <c r="O46" s="24"/>
      <c r="P46" s="25">
        <f t="shared" si="13"/>
        <v>0</v>
      </c>
      <c r="Q46" s="26">
        <f t="shared" si="14"/>
        <v>0</v>
      </c>
      <c r="R46" s="144">
        <f t="shared" si="15"/>
        <v>0</v>
      </c>
      <c r="S46" s="35"/>
      <c r="T46" s="28"/>
      <c r="U46" s="29"/>
      <c r="V46" s="30">
        <f t="shared" si="2"/>
        <v>0</v>
      </c>
      <c r="W46" s="31"/>
      <c r="X46" s="32">
        <f t="shared" si="11"/>
        <v>0</v>
      </c>
      <c r="Y46" s="38"/>
      <c r="Z46" s="6"/>
      <c r="AA46" s="6"/>
      <c r="AB46" s="6"/>
      <c r="AC46" s="6"/>
    </row>
    <row r="47" spans="1:29" ht="29.1" customHeight="1" thickBot="1" x14ac:dyDescent="0.4">
      <c r="A47" s="149"/>
      <c r="B47" s="149" t="str">
        <f t="shared" si="12"/>
        <v>NO</v>
      </c>
      <c r="C47" s="158"/>
      <c r="D47" s="247"/>
      <c r="E47" s="158"/>
      <c r="F47" s="23"/>
      <c r="G47" s="23"/>
      <c r="H47" s="23"/>
      <c r="I47" s="23"/>
      <c r="J47" s="23"/>
      <c r="K47" s="23"/>
      <c r="L47" s="23"/>
      <c r="M47" s="23"/>
      <c r="N47" s="24"/>
      <c r="O47" s="24"/>
      <c r="P47" s="25">
        <f t="shared" si="13"/>
        <v>0</v>
      </c>
      <c r="Q47" s="26">
        <f t="shared" si="14"/>
        <v>0</v>
      </c>
      <c r="R47" s="144">
        <f t="shared" si="15"/>
        <v>0</v>
      </c>
      <c r="S47" s="35"/>
      <c r="T47" s="28"/>
      <c r="U47" s="29"/>
      <c r="V47" s="30">
        <f t="shared" si="2"/>
        <v>0</v>
      </c>
      <c r="W47" s="31"/>
      <c r="X47" s="32">
        <f t="shared" si="11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9"/>
      <c r="B48" s="149" t="str">
        <f t="shared" si="12"/>
        <v>NO</v>
      </c>
      <c r="C48" s="158"/>
      <c r="D48" s="247"/>
      <c r="E48" s="158"/>
      <c r="F48" s="23"/>
      <c r="G48" s="23"/>
      <c r="H48" s="23"/>
      <c r="I48" s="23"/>
      <c r="J48" s="23"/>
      <c r="K48" s="23"/>
      <c r="L48" s="23"/>
      <c r="M48" s="23"/>
      <c r="N48" s="24"/>
      <c r="O48" s="24"/>
      <c r="P48" s="25">
        <f t="shared" si="13"/>
        <v>0</v>
      </c>
      <c r="Q48" s="26">
        <f t="shared" si="14"/>
        <v>0</v>
      </c>
      <c r="R48" s="144">
        <f t="shared" si="15"/>
        <v>0</v>
      </c>
      <c r="S48" s="19"/>
      <c r="T48" s="28"/>
      <c r="U48" s="29"/>
      <c r="V48" s="30">
        <f t="shared" si="2"/>
        <v>0</v>
      </c>
      <c r="W48" s="31"/>
      <c r="X48" s="32">
        <f t="shared" si="11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9"/>
      <c r="B49" s="149" t="str">
        <f t="shared" si="12"/>
        <v>NO</v>
      </c>
      <c r="C49" s="158"/>
      <c r="D49" s="247"/>
      <c r="E49" s="158"/>
      <c r="F49" s="23"/>
      <c r="G49" s="23"/>
      <c r="H49" s="23"/>
      <c r="I49" s="23"/>
      <c r="J49" s="23"/>
      <c r="K49" s="23"/>
      <c r="L49" s="23"/>
      <c r="M49" s="23"/>
      <c r="N49" s="24"/>
      <c r="O49" s="24"/>
      <c r="P49" s="25">
        <f t="shared" si="13"/>
        <v>0</v>
      </c>
      <c r="Q49" s="26">
        <f t="shared" si="14"/>
        <v>0</v>
      </c>
      <c r="R49" s="144">
        <f t="shared" si="15"/>
        <v>0</v>
      </c>
      <c r="S49" s="19"/>
      <c r="T49" s="28"/>
      <c r="U49" s="29"/>
      <c r="V49" s="30">
        <f t="shared" si="2"/>
        <v>0</v>
      </c>
      <c r="W49" s="31"/>
      <c r="X49" s="32">
        <f t="shared" si="11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9"/>
      <c r="B50" s="149" t="str">
        <f t="shared" si="12"/>
        <v>NO</v>
      </c>
      <c r="C50" s="158"/>
      <c r="D50" s="247"/>
      <c r="E50" s="158"/>
      <c r="F50" s="23"/>
      <c r="G50" s="23"/>
      <c r="H50" s="23"/>
      <c r="I50" s="23"/>
      <c r="J50" s="23"/>
      <c r="K50" s="23"/>
      <c r="L50" s="23"/>
      <c r="M50" s="23"/>
      <c r="N50" s="24"/>
      <c r="O50" s="24"/>
      <c r="P50" s="25">
        <f t="shared" si="13"/>
        <v>0</v>
      </c>
      <c r="Q50" s="26">
        <f t="shared" si="14"/>
        <v>0</v>
      </c>
      <c r="R50" s="144">
        <f t="shared" si="15"/>
        <v>0</v>
      </c>
      <c r="S50" s="19"/>
      <c r="T50" s="28"/>
      <c r="U50" s="29"/>
      <c r="V50" s="30">
        <f t="shared" si="2"/>
        <v>0</v>
      </c>
      <c r="W50" s="31"/>
      <c r="X50" s="32">
        <f t="shared" si="11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9"/>
      <c r="B51" s="149" t="str">
        <f t="shared" si="12"/>
        <v>NO</v>
      </c>
      <c r="C51" s="158"/>
      <c r="D51" s="247"/>
      <c r="E51" s="158"/>
      <c r="F51" s="23"/>
      <c r="G51" s="23"/>
      <c r="H51" s="23"/>
      <c r="I51" s="23"/>
      <c r="J51" s="23"/>
      <c r="K51" s="23"/>
      <c r="L51" s="23"/>
      <c r="M51" s="23"/>
      <c r="N51" s="24"/>
      <c r="O51" s="24"/>
      <c r="P51" s="25">
        <f t="shared" si="13"/>
        <v>0</v>
      </c>
      <c r="Q51" s="26">
        <f t="shared" si="14"/>
        <v>0</v>
      </c>
      <c r="R51" s="144">
        <f t="shared" si="15"/>
        <v>0</v>
      </c>
      <c r="S51" s="19"/>
      <c r="T51" s="28"/>
      <c r="U51" s="29"/>
      <c r="V51" s="30">
        <f t="shared" si="2"/>
        <v>0</v>
      </c>
      <c r="W51" s="31"/>
      <c r="X51" s="32">
        <f t="shared" si="11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9"/>
      <c r="B52" s="149" t="str">
        <f t="shared" si="12"/>
        <v>NO</v>
      </c>
      <c r="C52" s="158"/>
      <c r="D52" s="247"/>
      <c r="E52" s="158"/>
      <c r="F52" s="23"/>
      <c r="G52" s="23"/>
      <c r="H52" s="23"/>
      <c r="I52" s="23"/>
      <c r="J52" s="23"/>
      <c r="K52" s="23"/>
      <c r="L52" s="23"/>
      <c r="M52" s="23"/>
      <c r="N52" s="24"/>
      <c r="O52" s="24"/>
      <c r="P52" s="25">
        <f t="shared" si="13"/>
        <v>0</v>
      </c>
      <c r="Q52" s="26">
        <f t="shared" si="14"/>
        <v>0</v>
      </c>
      <c r="R52" s="144">
        <f t="shared" si="15"/>
        <v>0</v>
      </c>
      <c r="S52" s="19"/>
      <c r="T52" s="28"/>
      <c r="U52" s="29"/>
      <c r="V52" s="30">
        <f t="shared" si="2"/>
        <v>0</v>
      </c>
      <c r="W52" s="31"/>
      <c r="X52" s="32">
        <f t="shared" si="11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9"/>
      <c r="B53" s="149" t="str">
        <f t="shared" si="12"/>
        <v>NO</v>
      </c>
      <c r="C53" s="158"/>
      <c r="D53" s="247"/>
      <c r="E53" s="158"/>
      <c r="F53" s="23"/>
      <c r="G53" s="23"/>
      <c r="H53" s="23"/>
      <c r="I53" s="23"/>
      <c r="J53" s="23"/>
      <c r="K53" s="23"/>
      <c r="L53" s="23"/>
      <c r="M53" s="23"/>
      <c r="N53" s="24"/>
      <c r="O53" s="24"/>
      <c r="P53" s="25">
        <f t="shared" si="13"/>
        <v>0</v>
      </c>
      <c r="Q53" s="26">
        <f t="shared" si="14"/>
        <v>0</v>
      </c>
      <c r="R53" s="144">
        <f t="shared" si="15"/>
        <v>0</v>
      </c>
      <c r="S53" s="19"/>
      <c r="T53" s="28"/>
      <c r="U53" s="29"/>
      <c r="V53" s="30">
        <f t="shared" si="2"/>
        <v>0</v>
      </c>
      <c r="W53" s="31"/>
      <c r="X53" s="32">
        <f t="shared" si="11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9"/>
      <c r="B54" s="149" t="str">
        <f t="shared" ref="B54:B66" si="16">IF(Q54&lt;2,"NO","SI")</f>
        <v>NO</v>
      </c>
      <c r="C54" s="20"/>
      <c r="D54" s="236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1"/>
      <c r="P54" s="25">
        <f t="shared" ref="P54:P66" si="17">IF(Q54=9,SUM(F54:N54)-SMALL(F54:N54,1)-SMALL(F54:N54,2),IF(Q54=8,SUM(F54:N54)-SMALL(F54:N54,1),SUM(F54:N54)))</f>
        <v>0</v>
      </c>
      <c r="Q54" s="26">
        <f t="shared" ref="Q54:Q66" si="18">COUNTA(F54:N54)</f>
        <v>0</v>
      </c>
      <c r="R54" s="144">
        <f t="shared" ref="R54:R66" si="19">SUM(F54:N54)</f>
        <v>0</v>
      </c>
      <c r="S54" s="19"/>
      <c r="T54" s="28"/>
      <c r="U54" s="29"/>
      <c r="V54" s="30">
        <f t="shared" si="2"/>
        <v>0</v>
      </c>
      <c r="W54" s="31"/>
      <c r="X54" s="32">
        <f t="shared" si="11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9"/>
      <c r="B55" s="149" t="str">
        <f t="shared" si="16"/>
        <v>NO</v>
      </c>
      <c r="C55" s="20"/>
      <c r="D55" s="236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1"/>
      <c r="P55" s="25">
        <f t="shared" si="17"/>
        <v>0</v>
      </c>
      <c r="Q55" s="26">
        <f t="shared" si="18"/>
        <v>0</v>
      </c>
      <c r="R55" s="144">
        <f t="shared" si="19"/>
        <v>0</v>
      </c>
      <c r="S55" s="19"/>
      <c r="T55" s="28"/>
      <c r="U55" s="29"/>
      <c r="V55" s="30">
        <f t="shared" si="2"/>
        <v>0</v>
      </c>
      <c r="W55" s="31"/>
      <c r="X55" s="32">
        <f t="shared" si="11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9"/>
      <c r="B56" s="149" t="str">
        <f t="shared" si="16"/>
        <v>NO</v>
      </c>
      <c r="C56" s="20"/>
      <c r="D56" s="236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51"/>
      <c r="P56" s="25">
        <f t="shared" si="17"/>
        <v>0</v>
      </c>
      <c r="Q56" s="26">
        <f t="shared" si="18"/>
        <v>0</v>
      </c>
      <c r="R56" s="144">
        <f t="shared" si="19"/>
        <v>0</v>
      </c>
      <c r="S56" s="19"/>
      <c r="T56" s="28"/>
      <c r="U56" s="29"/>
      <c r="V56" s="30">
        <f t="shared" si="2"/>
        <v>0</v>
      </c>
      <c r="W56" s="31"/>
      <c r="X56" s="32">
        <f t="shared" si="11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49"/>
      <c r="B57" s="149" t="str">
        <f t="shared" si="16"/>
        <v>NO</v>
      </c>
      <c r="C57" s="20"/>
      <c r="D57" s="236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51"/>
      <c r="P57" s="25">
        <f t="shared" si="17"/>
        <v>0</v>
      </c>
      <c r="Q57" s="26">
        <f t="shared" si="18"/>
        <v>0</v>
      </c>
      <c r="R57" s="144">
        <f t="shared" si="19"/>
        <v>0</v>
      </c>
      <c r="S57" s="19"/>
      <c r="T57" s="28"/>
      <c r="U57" s="29"/>
      <c r="V57" s="30">
        <f t="shared" si="2"/>
        <v>0</v>
      </c>
      <c r="W57" s="31"/>
      <c r="X57" s="32">
        <f t="shared" si="11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49"/>
      <c r="B58" s="149" t="str">
        <f t="shared" si="16"/>
        <v>NO</v>
      </c>
      <c r="C58" s="139"/>
      <c r="D58" s="236"/>
      <c r="E58" s="20"/>
      <c r="F58" s="23"/>
      <c r="G58" s="23"/>
      <c r="H58" s="23"/>
      <c r="I58" s="23"/>
      <c r="J58" s="23"/>
      <c r="K58" s="23"/>
      <c r="L58" s="23"/>
      <c r="M58" s="23"/>
      <c r="N58" s="24"/>
      <c r="O58" s="251"/>
      <c r="P58" s="25">
        <f t="shared" si="17"/>
        <v>0</v>
      </c>
      <c r="Q58" s="26">
        <f t="shared" si="18"/>
        <v>0</v>
      </c>
      <c r="R58" s="144">
        <f t="shared" si="19"/>
        <v>0</v>
      </c>
      <c r="S58" s="19"/>
      <c r="T58" s="28"/>
      <c r="U58" s="29"/>
      <c r="V58" s="30">
        <f t="shared" si="2"/>
        <v>0</v>
      </c>
      <c r="W58" s="31"/>
      <c r="X58" s="32">
        <f t="shared" si="11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49"/>
      <c r="B59" s="149" t="str">
        <f t="shared" si="16"/>
        <v>NO</v>
      </c>
      <c r="C59" s="139"/>
      <c r="D59" s="236"/>
      <c r="E59" s="20"/>
      <c r="F59" s="23"/>
      <c r="G59" s="23"/>
      <c r="H59" s="23"/>
      <c r="I59" s="23"/>
      <c r="J59" s="23"/>
      <c r="K59" s="23"/>
      <c r="L59" s="23"/>
      <c r="M59" s="23"/>
      <c r="N59" s="24"/>
      <c r="O59" s="251"/>
      <c r="P59" s="25">
        <f t="shared" si="17"/>
        <v>0</v>
      </c>
      <c r="Q59" s="26">
        <f t="shared" si="18"/>
        <v>0</v>
      </c>
      <c r="R59" s="144">
        <f t="shared" si="19"/>
        <v>0</v>
      </c>
      <c r="S59" s="19"/>
      <c r="T59" s="28"/>
      <c r="U59" s="142"/>
      <c r="V59" s="30">
        <f t="shared" si="2"/>
        <v>0</v>
      </c>
      <c r="W59" s="31"/>
      <c r="X59" s="32">
        <f t="shared" si="11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49"/>
      <c r="B60" s="149" t="str">
        <f t="shared" si="16"/>
        <v>NO</v>
      </c>
      <c r="C60" s="20"/>
      <c r="D60" s="236"/>
      <c r="E60" s="20"/>
      <c r="F60" s="23"/>
      <c r="G60" s="23"/>
      <c r="H60" s="23"/>
      <c r="I60" s="23"/>
      <c r="J60" s="23"/>
      <c r="K60" s="23"/>
      <c r="L60" s="23"/>
      <c r="M60" s="23"/>
      <c r="N60" s="24"/>
      <c r="O60" s="251"/>
      <c r="P60" s="25">
        <f t="shared" si="17"/>
        <v>0</v>
      </c>
      <c r="Q60" s="26">
        <f t="shared" si="18"/>
        <v>0</v>
      </c>
      <c r="R60" s="144">
        <f t="shared" si="19"/>
        <v>0</v>
      </c>
      <c r="S60" s="19"/>
      <c r="T60" s="28"/>
      <c r="U60" s="29"/>
      <c r="V60" s="30">
        <f t="shared" si="2"/>
        <v>0</v>
      </c>
      <c r="W60" s="31"/>
      <c r="X60" s="32">
        <f t="shared" si="11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49"/>
      <c r="B61" s="149" t="str">
        <f t="shared" si="16"/>
        <v>NO</v>
      </c>
      <c r="C61" s="20"/>
      <c r="D61" s="236"/>
      <c r="E61" s="20"/>
      <c r="F61" s="23"/>
      <c r="G61" s="23"/>
      <c r="H61" s="23"/>
      <c r="I61" s="23"/>
      <c r="J61" s="23"/>
      <c r="K61" s="23"/>
      <c r="L61" s="23"/>
      <c r="M61" s="23"/>
      <c r="N61" s="24"/>
      <c r="O61" s="251"/>
      <c r="P61" s="25">
        <f t="shared" si="17"/>
        <v>0</v>
      </c>
      <c r="Q61" s="26">
        <f t="shared" si="18"/>
        <v>0</v>
      </c>
      <c r="R61" s="144">
        <f t="shared" si="19"/>
        <v>0</v>
      </c>
      <c r="S61" s="19"/>
      <c r="T61" s="28"/>
      <c r="U61" s="29"/>
      <c r="V61" s="30">
        <f t="shared" si="2"/>
        <v>0</v>
      </c>
      <c r="W61" s="31"/>
      <c r="X61" s="32">
        <f t="shared" si="11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49"/>
      <c r="B62" s="149" t="str">
        <f t="shared" si="16"/>
        <v>NO</v>
      </c>
      <c r="C62" s="139"/>
      <c r="D62" s="236"/>
      <c r="E62" s="20"/>
      <c r="F62" s="23"/>
      <c r="G62" s="23"/>
      <c r="H62" s="23"/>
      <c r="I62" s="23"/>
      <c r="J62" s="23"/>
      <c r="K62" s="23"/>
      <c r="L62" s="23"/>
      <c r="M62" s="23"/>
      <c r="N62" s="24"/>
      <c r="O62" s="251"/>
      <c r="P62" s="25">
        <f t="shared" si="17"/>
        <v>0</v>
      </c>
      <c r="Q62" s="26">
        <f t="shared" si="18"/>
        <v>0</v>
      </c>
      <c r="R62" s="144">
        <f t="shared" si="19"/>
        <v>0</v>
      </c>
      <c r="S62" s="19"/>
      <c r="T62" s="28"/>
      <c r="U62" s="142"/>
      <c r="V62" s="30">
        <f t="shared" si="2"/>
        <v>0</v>
      </c>
      <c r="W62" s="31"/>
      <c r="X62" s="32">
        <f t="shared" si="11"/>
        <v>0</v>
      </c>
      <c r="Y62" s="6"/>
      <c r="Z62" s="6"/>
      <c r="AA62" s="6"/>
      <c r="AB62" s="6"/>
      <c r="AC62" s="6"/>
    </row>
    <row r="63" spans="1:29" ht="29.1" customHeight="1" thickBot="1" x14ac:dyDescent="0.4">
      <c r="A63" s="149"/>
      <c r="B63" s="149" t="str">
        <f t="shared" si="16"/>
        <v>NO</v>
      </c>
      <c r="C63" s="20"/>
      <c r="D63" s="236"/>
      <c r="E63" s="20"/>
      <c r="F63" s="23"/>
      <c r="G63" s="23"/>
      <c r="H63" s="23"/>
      <c r="I63" s="23"/>
      <c r="J63" s="23"/>
      <c r="K63" s="23"/>
      <c r="L63" s="23"/>
      <c r="M63" s="23"/>
      <c r="N63" s="24"/>
      <c r="O63" s="251"/>
      <c r="P63" s="25">
        <f t="shared" si="17"/>
        <v>0</v>
      </c>
      <c r="Q63" s="26">
        <f t="shared" si="18"/>
        <v>0</v>
      </c>
      <c r="R63" s="144">
        <f t="shared" si="19"/>
        <v>0</v>
      </c>
      <c r="S63" s="19"/>
      <c r="T63" s="28"/>
      <c r="U63" s="29"/>
      <c r="V63" s="30">
        <f t="shared" si="2"/>
        <v>0</v>
      </c>
      <c r="W63" s="31"/>
      <c r="X63" s="32">
        <f t="shared" si="11"/>
        <v>0</v>
      </c>
      <c r="Y63" s="6"/>
      <c r="Z63" s="6"/>
      <c r="AA63" s="6"/>
      <c r="AB63" s="6"/>
      <c r="AC63" s="6"/>
    </row>
    <row r="64" spans="1:29" ht="29.1" customHeight="1" thickBot="1" x14ac:dyDescent="0.4">
      <c r="A64" s="149"/>
      <c r="B64" s="149" t="str">
        <f t="shared" si="16"/>
        <v>NO</v>
      </c>
      <c r="C64" s="20"/>
      <c r="D64" s="236"/>
      <c r="E64" s="20"/>
      <c r="F64" s="23"/>
      <c r="G64" s="23"/>
      <c r="H64" s="23"/>
      <c r="I64" s="23"/>
      <c r="J64" s="23"/>
      <c r="K64" s="23"/>
      <c r="L64" s="23"/>
      <c r="M64" s="23"/>
      <c r="N64" s="24"/>
      <c r="O64" s="251"/>
      <c r="P64" s="25">
        <f t="shared" si="17"/>
        <v>0</v>
      </c>
      <c r="Q64" s="26">
        <f t="shared" si="18"/>
        <v>0</v>
      </c>
      <c r="R64" s="144">
        <f t="shared" si="19"/>
        <v>0</v>
      </c>
      <c r="S64" s="19"/>
      <c r="T64" s="28"/>
      <c r="U64" s="29"/>
      <c r="V64" s="30">
        <f t="shared" si="2"/>
        <v>0</v>
      </c>
      <c r="W64" s="31"/>
      <c r="X64" s="32">
        <f t="shared" si="11"/>
        <v>0</v>
      </c>
      <c r="Y64" s="6"/>
      <c r="Z64" s="6"/>
      <c r="AA64" s="6"/>
      <c r="AB64" s="6"/>
      <c r="AC64" s="6"/>
    </row>
    <row r="65" spans="1:29" ht="29.1" customHeight="1" thickBot="1" x14ac:dyDescent="0.4">
      <c r="A65" s="149"/>
      <c r="B65" s="149" t="str">
        <f t="shared" si="16"/>
        <v>NO</v>
      </c>
      <c r="C65" s="20"/>
      <c r="D65" s="236"/>
      <c r="E65" s="20"/>
      <c r="F65" s="23"/>
      <c r="G65" s="23"/>
      <c r="H65" s="23"/>
      <c r="I65" s="23"/>
      <c r="J65" s="23"/>
      <c r="K65" s="23"/>
      <c r="L65" s="23"/>
      <c r="M65" s="23"/>
      <c r="N65" s="24"/>
      <c r="O65" s="251"/>
      <c r="P65" s="25">
        <f t="shared" si="17"/>
        <v>0</v>
      </c>
      <c r="Q65" s="26">
        <f t="shared" si="18"/>
        <v>0</v>
      </c>
      <c r="R65" s="144">
        <f t="shared" si="19"/>
        <v>0</v>
      </c>
      <c r="S65" s="19"/>
      <c r="T65" s="6"/>
      <c r="U65" s="6"/>
      <c r="V65" s="39">
        <f>SUM(V3:V64)</f>
        <v>2185</v>
      </c>
      <c r="W65" s="6"/>
      <c r="X65" s="41">
        <f>SUM(X3:X64)</f>
        <v>2220</v>
      </c>
      <c r="Y65" s="6"/>
      <c r="Z65" s="6"/>
      <c r="AA65" s="6"/>
      <c r="AB65" s="6"/>
      <c r="AC65" s="6"/>
    </row>
    <row r="66" spans="1:29" ht="29.1" customHeight="1" thickBot="1" x14ac:dyDescent="0.4">
      <c r="A66" s="149"/>
      <c r="B66" s="149" t="str">
        <f t="shared" si="16"/>
        <v>NO</v>
      </c>
      <c r="C66" s="20"/>
      <c r="D66" s="236"/>
      <c r="E66" s="20"/>
      <c r="F66" s="23"/>
      <c r="G66" s="23"/>
      <c r="H66" s="23"/>
      <c r="I66" s="23"/>
      <c r="J66" s="23"/>
      <c r="K66" s="23"/>
      <c r="L66" s="23"/>
      <c r="M66" s="23"/>
      <c r="N66" s="24"/>
      <c r="O66" s="251"/>
      <c r="P66" s="25">
        <f t="shared" si="17"/>
        <v>0</v>
      </c>
      <c r="Q66" s="26">
        <f t="shared" si="18"/>
        <v>0</v>
      </c>
      <c r="R66" s="144">
        <f t="shared" si="19"/>
        <v>0</v>
      </c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9.1" customHeight="1" thickBot="1" x14ac:dyDescent="0.4">
      <c r="A67" s="149"/>
      <c r="B67" s="149" t="str">
        <f t="shared" ref="B67:B77" si="20">IF(Q67&lt;2,"NO","SI")</f>
        <v>NO</v>
      </c>
      <c r="C67" s="20"/>
      <c r="D67" s="236"/>
      <c r="E67" s="62"/>
      <c r="F67" s="23"/>
      <c r="G67" s="23"/>
      <c r="H67" s="23"/>
      <c r="I67" s="23"/>
      <c r="J67" s="23"/>
      <c r="K67" s="23"/>
      <c r="L67" s="23"/>
      <c r="M67" s="23"/>
      <c r="N67" s="24"/>
      <c r="O67" s="251"/>
      <c r="P67" s="25">
        <f t="shared" ref="P67:P72" si="21">IF(Q67=9,SUM(F67:N67)-SMALL(F67:N67,1)-SMALL(F67:N67,2),IF(Q67=8,SUM(F67:N67)-SMALL(F67:N67,1),SUM(F67:N67)))</f>
        <v>0</v>
      </c>
      <c r="Q67" s="26">
        <f t="shared" ref="Q67:Q77" si="22">COUNTA(F67:N67)</f>
        <v>0</v>
      </c>
      <c r="R67" s="144">
        <f t="shared" ref="R67:R77" si="23">SUM(F67:N67)</f>
        <v>0</v>
      </c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9.1" customHeight="1" thickBot="1" x14ac:dyDescent="0.4">
      <c r="A68" s="149"/>
      <c r="B68" s="149" t="str">
        <f t="shared" si="20"/>
        <v>NO</v>
      </c>
      <c r="C68" s="20"/>
      <c r="D68" s="236"/>
      <c r="E68" s="20"/>
      <c r="F68" s="23"/>
      <c r="G68" s="23"/>
      <c r="H68" s="23"/>
      <c r="I68" s="23"/>
      <c r="J68" s="23"/>
      <c r="K68" s="23"/>
      <c r="L68" s="23"/>
      <c r="M68" s="23"/>
      <c r="N68" s="24"/>
      <c r="O68" s="251"/>
      <c r="P68" s="25">
        <f t="shared" si="21"/>
        <v>0</v>
      </c>
      <c r="Q68" s="26">
        <f t="shared" si="22"/>
        <v>0</v>
      </c>
      <c r="R68" s="144">
        <f t="shared" si="23"/>
        <v>0</v>
      </c>
      <c r="S68" s="19"/>
      <c r="V68" s="6"/>
      <c r="W68" s="6"/>
      <c r="X68" s="6"/>
      <c r="Y68" s="6"/>
      <c r="Z68" s="6"/>
      <c r="AA68" s="6"/>
      <c r="AB68" s="6"/>
      <c r="AC68" s="6"/>
    </row>
    <row r="69" spans="1:29" ht="29.1" customHeight="1" thickBot="1" x14ac:dyDescent="0.4">
      <c r="A69" s="149"/>
      <c r="B69" s="149" t="str">
        <f t="shared" si="20"/>
        <v>NO</v>
      </c>
      <c r="C69" s="20"/>
      <c r="D69" s="236"/>
      <c r="E69" s="62"/>
      <c r="F69" s="23"/>
      <c r="G69" s="23"/>
      <c r="H69" s="23"/>
      <c r="I69" s="23"/>
      <c r="J69" s="23"/>
      <c r="K69" s="23"/>
      <c r="L69" s="23"/>
      <c r="M69" s="23"/>
      <c r="N69" s="24"/>
      <c r="O69" s="251"/>
      <c r="P69" s="25">
        <f t="shared" si="21"/>
        <v>0</v>
      </c>
      <c r="Q69" s="26">
        <f t="shared" si="22"/>
        <v>0</v>
      </c>
      <c r="R69" s="144">
        <f t="shared" si="23"/>
        <v>0</v>
      </c>
      <c r="S69" s="19"/>
      <c r="V69" s="6"/>
      <c r="W69" s="6"/>
      <c r="X69" s="6"/>
      <c r="Y69" s="6"/>
      <c r="Z69" s="6"/>
      <c r="AA69" s="6"/>
      <c r="AB69" s="6"/>
      <c r="AC69" s="6"/>
    </row>
    <row r="70" spans="1:29" ht="29.1" customHeight="1" thickBot="1" x14ac:dyDescent="0.4">
      <c r="A70" s="149"/>
      <c r="B70" s="149" t="str">
        <f t="shared" si="20"/>
        <v>NO</v>
      </c>
      <c r="C70" s="20"/>
      <c r="D70" s="236"/>
      <c r="E70" s="62"/>
      <c r="F70" s="23"/>
      <c r="G70" s="23"/>
      <c r="H70" s="23"/>
      <c r="I70" s="23"/>
      <c r="J70" s="23"/>
      <c r="K70" s="23"/>
      <c r="L70" s="23"/>
      <c r="M70" s="23"/>
      <c r="N70" s="24"/>
      <c r="O70" s="251"/>
      <c r="P70" s="25">
        <f t="shared" si="21"/>
        <v>0</v>
      </c>
      <c r="Q70" s="26">
        <f t="shared" si="22"/>
        <v>0</v>
      </c>
      <c r="R70" s="144">
        <f t="shared" si="23"/>
        <v>0</v>
      </c>
      <c r="S70" s="19"/>
      <c r="V70" s="6"/>
      <c r="W70" s="6"/>
      <c r="X70" s="6"/>
      <c r="Y70" s="6"/>
      <c r="Z70" s="6"/>
      <c r="AA70" s="6"/>
      <c r="AB70" s="6"/>
      <c r="AC70" s="6"/>
    </row>
    <row r="71" spans="1:29" ht="29.1" customHeight="1" thickBot="1" x14ac:dyDescent="0.4">
      <c r="A71" s="149"/>
      <c r="B71" s="149" t="str">
        <f t="shared" si="20"/>
        <v>NO</v>
      </c>
      <c r="C71" s="20"/>
      <c r="D71" s="236"/>
      <c r="E71" s="62"/>
      <c r="F71" s="23"/>
      <c r="G71" s="23"/>
      <c r="H71" s="23"/>
      <c r="I71" s="23"/>
      <c r="J71" s="23"/>
      <c r="K71" s="23"/>
      <c r="L71" s="23"/>
      <c r="M71" s="23"/>
      <c r="N71" s="24"/>
      <c r="O71" s="251"/>
      <c r="P71" s="25">
        <f t="shared" si="21"/>
        <v>0</v>
      </c>
      <c r="Q71" s="26">
        <f t="shared" si="22"/>
        <v>0</v>
      </c>
      <c r="R71" s="144">
        <f t="shared" si="23"/>
        <v>0</v>
      </c>
      <c r="S71" s="19"/>
      <c r="V71" s="6"/>
      <c r="W71" s="6"/>
      <c r="X71" s="6"/>
      <c r="Y71" s="6"/>
      <c r="Z71" s="6"/>
      <c r="AA71" s="6"/>
      <c r="AB71" s="6"/>
      <c r="AC71" s="6"/>
    </row>
    <row r="72" spans="1:29" ht="29.1" customHeight="1" thickBot="1" x14ac:dyDescent="0.4">
      <c r="A72" s="149"/>
      <c r="B72" s="149" t="str">
        <f t="shared" si="20"/>
        <v>NO</v>
      </c>
      <c r="C72" s="20"/>
      <c r="D72" s="236"/>
      <c r="E72" s="62"/>
      <c r="F72" s="23"/>
      <c r="G72" s="23"/>
      <c r="H72" s="23"/>
      <c r="I72" s="23"/>
      <c r="J72" s="23"/>
      <c r="K72" s="23"/>
      <c r="L72" s="23"/>
      <c r="M72" s="23"/>
      <c r="N72" s="24"/>
      <c r="O72" s="251"/>
      <c r="P72" s="25">
        <f t="shared" si="21"/>
        <v>0</v>
      </c>
      <c r="Q72" s="26">
        <f t="shared" si="22"/>
        <v>0</v>
      </c>
      <c r="R72" s="144">
        <f t="shared" si="23"/>
        <v>0</v>
      </c>
      <c r="S72" s="19"/>
      <c r="V72" s="6"/>
      <c r="W72" s="6"/>
      <c r="X72" s="6"/>
      <c r="Y72" s="6"/>
      <c r="Z72" s="6"/>
      <c r="AA72" s="6"/>
      <c r="AB72" s="6"/>
      <c r="AC72" s="6"/>
    </row>
    <row r="73" spans="1:29" ht="29.1" customHeight="1" thickBot="1" x14ac:dyDescent="0.4">
      <c r="A73" s="149"/>
      <c r="B73" s="149" t="str">
        <f t="shared" si="20"/>
        <v>NO</v>
      </c>
      <c r="C73" s="20"/>
      <c r="D73" s="236"/>
      <c r="E73" s="20"/>
      <c r="F73" s="23"/>
      <c r="G73" s="23"/>
      <c r="H73" s="23"/>
      <c r="I73" s="23"/>
      <c r="J73" s="23"/>
      <c r="K73" s="23"/>
      <c r="L73" s="23"/>
      <c r="M73" s="23"/>
      <c r="N73" s="24"/>
      <c r="O73" s="251"/>
      <c r="P73" s="25">
        <f t="shared" ref="P73:P77" si="24">IF(Q73=9,SUM(F73:N73)-SMALL(F73:N73,1)-SMALL(F73:N73,2),IF(Q73=8,SUM(F73:N73)-SMALL(F73:N73,1),SUM(F73:N73)))</f>
        <v>0</v>
      </c>
      <c r="Q73" s="26">
        <f t="shared" si="22"/>
        <v>0</v>
      </c>
      <c r="R73" s="144">
        <f t="shared" si="23"/>
        <v>0</v>
      </c>
      <c r="S73" s="19"/>
      <c r="V73" s="6"/>
      <c r="W73" s="6"/>
      <c r="X73" s="6"/>
      <c r="Y73" s="6"/>
      <c r="Z73" s="6"/>
      <c r="AA73" s="6"/>
      <c r="AB73" s="6"/>
      <c r="AC73" s="6"/>
    </row>
    <row r="74" spans="1:29" ht="29.1" customHeight="1" thickBot="1" x14ac:dyDescent="0.4">
      <c r="A74" s="149"/>
      <c r="B74" s="149" t="str">
        <f t="shared" si="20"/>
        <v>NO</v>
      </c>
      <c r="C74" s="20"/>
      <c r="D74" s="236"/>
      <c r="E74" s="20"/>
      <c r="F74" s="23"/>
      <c r="G74" s="23"/>
      <c r="H74" s="23"/>
      <c r="I74" s="23"/>
      <c r="J74" s="23"/>
      <c r="K74" s="23"/>
      <c r="L74" s="23"/>
      <c r="M74" s="23"/>
      <c r="N74" s="24"/>
      <c r="O74" s="251"/>
      <c r="P74" s="25">
        <f t="shared" si="24"/>
        <v>0</v>
      </c>
      <c r="Q74" s="26">
        <f t="shared" si="22"/>
        <v>0</v>
      </c>
      <c r="R74" s="144">
        <f t="shared" si="23"/>
        <v>0</v>
      </c>
      <c r="S74" s="19"/>
      <c r="V74" s="6"/>
      <c r="W74" s="6"/>
      <c r="X74" s="6"/>
      <c r="Y74" s="6"/>
      <c r="Z74" s="6"/>
      <c r="AA74" s="6"/>
      <c r="AB74" s="6"/>
      <c r="AC74" s="6"/>
    </row>
    <row r="75" spans="1:29" ht="29.1" customHeight="1" thickBot="1" x14ac:dyDescent="0.4">
      <c r="A75" s="149"/>
      <c r="B75" s="149" t="str">
        <f t="shared" si="20"/>
        <v>NO</v>
      </c>
      <c r="C75" s="20"/>
      <c r="D75" s="236"/>
      <c r="E75" s="20"/>
      <c r="F75" s="23"/>
      <c r="G75" s="23"/>
      <c r="H75" s="23"/>
      <c r="I75" s="23"/>
      <c r="J75" s="23"/>
      <c r="K75" s="23"/>
      <c r="L75" s="23"/>
      <c r="M75" s="23"/>
      <c r="N75" s="24"/>
      <c r="O75" s="251"/>
      <c r="P75" s="25">
        <f t="shared" si="24"/>
        <v>0</v>
      </c>
      <c r="Q75" s="26">
        <f t="shared" si="22"/>
        <v>0</v>
      </c>
      <c r="R75" s="144">
        <f t="shared" si="23"/>
        <v>0</v>
      </c>
      <c r="S75" s="19"/>
      <c r="V75" s="6"/>
      <c r="W75" s="6"/>
      <c r="X75" s="6"/>
      <c r="Y75" s="6"/>
      <c r="Z75" s="6"/>
      <c r="AA75" s="6"/>
      <c r="AB75" s="6"/>
      <c r="AC75" s="6"/>
    </row>
    <row r="76" spans="1:29" ht="29.1" customHeight="1" thickBot="1" x14ac:dyDescent="0.4">
      <c r="A76" s="149"/>
      <c r="B76" s="149" t="str">
        <f t="shared" si="20"/>
        <v>NO</v>
      </c>
      <c r="C76" s="20"/>
      <c r="D76" s="236"/>
      <c r="E76" s="20"/>
      <c r="F76" s="23"/>
      <c r="G76" s="23"/>
      <c r="H76" s="23"/>
      <c r="I76" s="23"/>
      <c r="J76" s="23"/>
      <c r="K76" s="23"/>
      <c r="L76" s="23"/>
      <c r="M76" s="23"/>
      <c r="N76" s="24"/>
      <c r="O76" s="251"/>
      <c r="P76" s="25">
        <f t="shared" si="24"/>
        <v>0</v>
      </c>
      <c r="Q76" s="26">
        <f t="shared" si="22"/>
        <v>0</v>
      </c>
      <c r="R76" s="144">
        <f t="shared" si="23"/>
        <v>0</v>
      </c>
      <c r="S76" s="19"/>
      <c r="V76" s="6"/>
      <c r="W76" s="6"/>
      <c r="X76" s="6"/>
      <c r="Y76" s="6"/>
      <c r="Z76" s="6"/>
      <c r="AA76" s="6"/>
      <c r="AB76" s="6"/>
      <c r="AC76" s="6"/>
    </row>
    <row r="77" spans="1:29" ht="29.1" customHeight="1" thickBot="1" x14ac:dyDescent="0.4">
      <c r="A77" s="149"/>
      <c r="B77" s="149" t="str">
        <f t="shared" si="20"/>
        <v>NO</v>
      </c>
      <c r="C77" s="20"/>
      <c r="D77" s="236"/>
      <c r="E77" s="20"/>
      <c r="F77" s="23"/>
      <c r="G77" s="23"/>
      <c r="H77" s="23"/>
      <c r="I77" s="23"/>
      <c r="J77" s="23"/>
      <c r="K77" s="23"/>
      <c r="L77" s="23"/>
      <c r="M77" s="23"/>
      <c r="N77" s="24"/>
      <c r="O77" s="251"/>
      <c r="P77" s="25">
        <f t="shared" si="24"/>
        <v>0</v>
      </c>
      <c r="Q77" s="26">
        <f t="shared" si="22"/>
        <v>0</v>
      </c>
      <c r="R77" s="144">
        <f t="shared" si="23"/>
        <v>0</v>
      </c>
      <c r="S77" s="19"/>
      <c r="V77" s="6"/>
      <c r="W77" s="6"/>
      <c r="X77" s="6"/>
      <c r="Y77" s="6"/>
      <c r="Z77" s="6"/>
      <c r="AA77" s="6"/>
      <c r="AB77" s="6"/>
      <c r="AC77" s="6"/>
    </row>
    <row r="78" spans="1:29" ht="29.1" customHeight="1" thickBot="1" x14ac:dyDescent="0.4">
      <c r="A78" s="42"/>
      <c r="B78" s="42">
        <f>COUNTIF(B3:B77,"SI")</f>
        <v>23</v>
      </c>
      <c r="C78" s="42">
        <f>COUNTA(C3:C77)</f>
        <v>23</v>
      </c>
      <c r="D78" s="237"/>
      <c r="E78" s="42"/>
      <c r="F78" s="42">
        <f t="shared" ref="F78:H78" si="25">COUNTA(F3:F77)</f>
        <v>18</v>
      </c>
      <c r="G78" s="42">
        <f t="shared" si="25"/>
        <v>22</v>
      </c>
      <c r="H78" s="42">
        <f t="shared" si="25"/>
        <v>19</v>
      </c>
      <c r="I78" s="42">
        <f t="shared" ref="I78:N78" si="26">COUNTA(I3:I77)</f>
        <v>20</v>
      </c>
      <c r="J78" s="42">
        <f t="shared" si="26"/>
        <v>0</v>
      </c>
      <c r="K78" s="42">
        <f t="shared" si="26"/>
        <v>0</v>
      </c>
      <c r="L78" s="42">
        <f t="shared" si="26"/>
        <v>0</v>
      </c>
      <c r="M78" s="42">
        <f t="shared" si="26"/>
        <v>0</v>
      </c>
      <c r="N78" s="42">
        <f t="shared" si="26"/>
        <v>0</v>
      </c>
      <c r="O78" s="253"/>
      <c r="P78" s="74">
        <f>SUM(P3:P77)</f>
        <v>2220</v>
      </c>
      <c r="Q78" s="75"/>
      <c r="R78" s="76">
        <f>SUM(R3:R77)</f>
        <v>2185</v>
      </c>
      <c r="S78" s="19"/>
      <c r="V78" s="6"/>
      <c r="W78" s="6"/>
      <c r="X78" s="6"/>
      <c r="Y78" s="6"/>
      <c r="Z78" s="6"/>
      <c r="AA78" s="6"/>
      <c r="AB78" s="6"/>
      <c r="AC78" s="6"/>
    </row>
    <row r="79" spans="1:29" ht="28.5" customHeight="1" x14ac:dyDescent="0.35">
      <c r="A79" s="66"/>
      <c r="B79" s="66"/>
      <c r="C79" s="66"/>
      <c r="D79" s="238"/>
      <c r="E79" s="66"/>
      <c r="F79" s="67"/>
      <c r="G79" s="67"/>
      <c r="H79" s="66"/>
      <c r="I79" s="66"/>
      <c r="J79" s="66"/>
      <c r="K79" s="66"/>
      <c r="L79" s="66"/>
      <c r="M79" s="66"/>
      <c r="N79" s="66"/>
      <c r="O79" s="68"/>
      <c r="P79" s="77"/>
      <c r="Q79" s="66"/>
      <c r="R79" s="78"/>
      <c r="S79" s="6"/>
      <c r="V79" s="6"/>
      <c r="W79" s="6"/>
      <c r="X79" s="6"/>
      <c r="Y79" s="6"/>
      <c r="Z79" s="6"/>
      <c r="AA79" s="6"/>
      <c r="AB79" s="6"/>
      <c r="AC79" s="6"/>
    </row>
    <row r="80" spans="1:29" ht="15.6" customHeight="1" x14ac:dyDescent="0.2">
      <c r="A80" s="6"/>
      <c r="B80" s="6"/>
      <c r="C80" s="6"/>
      <c r="D80" s="239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V80" s="6"/>
      <c r="W80" s="6"/>
      <c r="X80" s="6"/>
      <c r="Y80" s="6"/>
      <c r="Z80" s="6"/>
      <c r="AA80" s="6"/>
      <c r="AB80" s="6"/>
      <c r="AC80" s="6"/>
    </row>
    <row r="81" spans="1:29" ht="15.6" customHeight="1" x14ac:dyDescent="0.2">
      <c r="A81" s="6"/>
      <c r="B81" s="6"/>
      <c r="C81" s="6"/>
      <c r="D81" s="239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V81" s="6"/>
      <c r="W81" s="6"/>
      <c r="X81" s="6"/>
      <c r="Y81" s="6"/>
      <c r="Z81" s="6"/>
      <c r="AA81" s="6"/>
      <c r="AB81" s="6"/>
      <c r="AC81" s="6"/>
    </row>
    <row r="82" spans="1:29" ht="15.6" customHeight="1" x14ac:dyDescent="0.2">
      <c r="A82" s="183"/>
      <c r="B82" s="6"/>
      <c r="C82" s="70"/>
      <c r="D82" s="244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2"/>
      <c r="Q82" s="6"/>
      <c r="R82" s="6"/>
      <c r="S82" s="6"/>
      <c r="V82" s="6"/>
      <c r="W82" s="6"/>
      <c r="X82" s="6"/>
      <c r="Y82" s="6"/>
      <c r="Z82" s="6"/>
      <c r="AA82" s="6"/>
      <c r="AB82" s="6"/>
      <c r="AC82" s="6"/>
    </row>
    <row r="83" spans="1:29" ht="18.600000000000001" customHeight="1" x14ac:dyDescent="0.2">
      <c r="V83" s="6"/>
      <c r="W83" s="6"/>
      <c r="X83" s="6"/>
    </row>
  </sheetData>
  <sortState xmlns:xlrd2="http://schemas.microsoft.com/office/spreadsheetml/2017/richdata2" ref="A3:R25">
    <sortCondition descending="1" ref="P3:P25"/>
  </sortState>
  <mergeCells count="1">
    <mergeCell ref="B1:G1"/>
  </mergeCells>
  <conditionalFormatting sqref="A3:A27">
    <cfRule type="containsText" dxfId="19" priority="3" stopIfTrue="1" operator="containsText" text="SI">
      <formula>NOT(ISERROR(SEARCH("SI",A3)))</formula>
    </cfRule>
    <cfRule type="containsText" dxfId="18" priority="4" stopIfTrue="1" operator="containsText" text="NO">
      <formula>NOT(ISERROR(SEARCH("NO",A3)))</formula>
    </cfRule>
  </conditionalFormatting>
  <conditionalFormatting sqref="B3:B44 A28:B77">
    <cfRule type="containsText" dxfId="17" priority="5" stopIfTrue="1" operator="containsText" text="SI">
      <formula>NOT(ISERROR(SEARCH("SI",A3)))</formula>
    </cfRule>
    <cfRule type="containsText" dxfId="16" priority="6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M</oddHeader>
    <oddFooter>&amp;L&amp;"Helvetica,Regular"&amp;12&amp;K000000&amp;P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A79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Z23" sqref="Z2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5.140625" style="1" bestFit="1" customWidth="1"/>
    <col min="4" max="4" width="12.42578125" style="243" customWidth="1"/>
    <col min="5" max="5" width="72.28515625" style="1" bestFit="1" customWidth="1"/>
    <col min="6" max="7" width="23.42578125" style="1" customWidth="1"/>
    <col min="8" max="8" width="23.140625" style="1" customWidth="1"/>
    <col min="9" max="12" width="23" style="1" customWidth="1"/>
    <col min="13" max="14" width="23.140625" style="1" customWidth="1"/>
    <col min="15" max="15" width="31.28515625" style="1" bestFit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" style="1" customWidth="1"/>
    <col min="25" max="26" width="11.42578125" style="1" customWidth="1"/>
    <col min="27" max="27" width="39.140625" style="1" customWidth="1"/>
    <col min="28" max="28" width="11.42578125" style="1" customWidth="1"/>
    <col min="29" max="29" width="65.425781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77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0"/>
      <c r="P1" s="5"/>
      <c r="Q1" s="5"/>
      <c r="R1" s="59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79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49">
        <v>109544</v>
      </c>
      <c r="B3" s="149" t="s">
        <v>114</v>
      </c>
      <c r="C3" s="172" t="s">
        <v>219</v>
      </c>
      <c r="D3" s="233">
        <v>1180</v>
      </c>
      <c r="E3" s="172" t="s">
        <v>120</v>
      </c>
      <c r="F3" s="150">
        <v>100</v>
      </c>
      <c r="G3" s="159">
        <f>VLOOKUP(A3,'[1]Classifica generale Vigevano'!$A$141:$H$167,8,FALSE)</f>
        <v>100</v>
      </c>
      <c r="H3" s="162">
        <v>100</v>
      </c>
      <c r="I3" s="162">
        <f>VLOOKUP(A3,[3]custom!$A$99:$H$127,8,FALSE)</f>
        <v>90</v>
      </c>
      <c r="J3" s="23"/>
      <c r="K3" s="162"/>
      <c r="L3" s="23"/>
      <c r="M3" s="162"/>
      <c r="N3" s="24"/>
      <c r="O3" s="24"/>
      <c r="P3" s="250">
        <f>IF(Q3=8,SUM(F3:M3)-SMALL(F3:M3,1),IF(Q3=8,SUM(F3:M3),SUM(F3:M3)))+O3</f>
        <v>390</v>
      </c>
      <c r="Q3" s="26">
        <f>COUNTA(F3:N3)</f>
        <v>4</v>
      </c>
      <c r="R3" s="144">
        <f>SUM(F3:N3)+O3</f>
        <v>390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 t="shared" ref="X3:X34" si="0">SUMIF($D$3:$D$69,T3,$P$3:$P$69)</f>
        <v>0</v>
      </c>
      <c r="Y3" s="19"/>
      <c r="Z3" s="33"/>
      <c r="AA3" s="33"/>
      <c r="AB3" s="33"/>
      <c r="AC3" s="33"/>
    </row>
    <row r="4" spans="1:29" ht="28.5" customHeight="1" thickBot="1" x14ac:dyDescent="0.4">
      <c r="A4" s="149">
        <v>115789</v>
      </c>
      <c r="B4" s="149" t="s">
        <v>114</v>
      </c>
      <c r="C4" s="172" t="s">
        <v>220</v>
      </c>
      <c r="D4" s="233">
        <v>2144</v>
      </c>
      <c r="E4" s="172" t="s">
        <v>121</v>
      </c>
      <c r="F4" s="159">
        <v>90</v>
      </c>
      <c r="G4" s="159">
        <f>VLOOKUP(A4,'[1]Classifica generale Vigevano'!$A$141:$H$167,8,FALSE)</f>
        <v>90</v>
      </c>
      <c r="H4" s="162">
        <v>80</v>
      </c>
      <c r="I4" s="162">
        <f>VLOOKUP(A4,[3]custom!$A$99:$H$127,8,FALSE)</f>
        <v>80</v>
      </c>
      <c r="J4" s="23"/>
      <c r="K4" s="162"/>
      <c r="L4" s="23"/>
      <c r="M4" s="162"/>
      <c r="N4" s="193"/>
      <c r="O4" s="24"/>
      <c r="P4" s="250">
        <f>IF(Q4=8,SUM(F4:M4)-SMALL(F4:M4,1),IF(Q4=8,SUM(F4:M4),SUM(F4:M4)))+O4</f>
        <v>340</v>
      </c>
      <c r="Q4" s="26">
        <f>COUNTA(F4:N4)</f>
        <v>4</v>
      </c>
      <c r="R4" s="144">
        <f>SUM(F4:N4)+O4</f>
        <v>340</v>
      </c>
      <c r="S4" s="27"/>
      <c r="T4" s="28">
        <v>1172</v>
      </c>
      <c r="U4" s="29" t="s">
        <v>116</v>
      </c>
      <c r="V4" s="30">
        <f t="shared" ref="V4:V26" si="1">SUMIF($D$3:$D$76,T4,$R$3:$R$76)</f>
        <v>0</v>
      </c>
      <c r="W4" s="31"/>
      <c r="X4" s="32">
        <f t="shared" si="0"/>
        <v>0</v>
      </c>
      <c r="Y4" s="19"/>
      <c r="Z4" s="33"/>
      <c r="AA4" s="33"/>
      <c r="AB4" s="33"/>
      <c r="AC4" s="33"/>
    </row>
    <row r="5" spans="1:29" ht="29.1" customHeight="1" thickBot="1" x14ac:dyDescent="0.4">
      <c r="A5" s="149">
        <v>127623</v>
      </c>
      <c r="B5" s="149" t="s">
        <v>114</v>
      </c>
      <c r="C5" s="172" t="s">
        <v>223</v>
      </c>
      <c r="D5" s="233">
        <v>2072</v>
      </c>
      <c r="E5" s="172" t="s">
        <v>119</v>
      </c>
      <c r="F5" s="150">
        <v>50</v>
      </c>
      <c r="G5" s="159">
        <f>VLOOKUP(A5,'[1]Classifica generale Vigevano'!$A$141:$H$167,8,FALSE)</f>
        <v>40</v>
      </c>
      <c r="H5" s="162">
        <v>60</v>
      </c>
      <c r="I5" s="162">
        <f>VLOOKUP(A5,[3]custom!$A$99:$H$127,8,FALSE)</f>
        <v>100</v>
      </c>
      <c r="J5" s="23"/>
      <c r="K5" s="162"/>
      <c r="L5" s="23"/>
      <c r="M5" s="162"/>
      <c r="N5" s="24"/>
      <c r="O5" s="193"/>
      <c r="P5" s="250">
        <f>IF(Q5=8,SUM(F5:M5)-SMALL(F5:M5,1),IF(Q5=8,SUM(F5:M5),SUM(F5:M5)))+O5</f>
        <v>250</v>
      </c>
      <c r="Q5" s="26">
        <f>COUNTA(F5:N5)</f>
        <v>4</v>
      </c>
      <c r="R5" s="144">
        <f>SUM(F5:N5)+O5</f>
        <v>250</v>
      </c>
      <c r="S5" s="27"/>
      <c r="T5" s="28">
        <v>1174</v>
      </c>
      <c r="U5" s="29" t="s">
        <v>110</v>
      </c>
      <c r="V5" s="30">
        <f t="shared" si="1"/>
        <v>0</v>
      </c>
      <c r="W5" s="31"/>
      <c r="X5" s="32">
        <f t="shared" si="0"/>
        <v>5</v>
      </c>
      <c r="Y5" s="19"/>
      <c r="Z5" s="33"/>
      <c r="AA5" s="33"/>
      <c r="AB5" s="33"/>
      <c r="AC5" s="33"/>
    </row>
    <row r="6" spans="1:29" ht="29.1" customHeight="1" thickBot="1" x14ac:dyDescent="0.4">
      <c r="A6" s="149">
        <v>140675</v>
      </c>
      <c r="B6" s="149" t="s">
        <v>114</v>
      </c>
      <c r="C6" s="172" t="s">
        <v>225</v>
      </c>
      <c r="D6" s="233">
        <v>2186</v>
      </c>
      <c r="E6" s="172" t="s">
        <v>111</v>
      </c>
      <c r="F6" s="150">
        <v>30</v>
      </c>
      <c r="G6" s="159">
        <f>VLOOKUP(A6,'[1]Classifica generale Vigevano'!$A$141:$H$167,8,FALSE)</f>
        <v>60</v>
      </c>
      <c r="H6" s="162">
        <v>90</v>
      </c>
      <c r="I6" s="162">
        <f>VLOOKUP(A6,[3]custom!$A$99:$H$127,8,FALSE)</f>
        <v>60</v>
      </c>
      <c r="J6" s="23"/>
      <c r="K6" s="162"/>
      <c r="L6" s="23"/>
      <c r="M6" s="162"/>
      <c r="N6" s="24"/>
      <c r="O6" s="24"/>
      <c r="P6" s="250">
        <f>IF(Q6=8,SUM(F6:M6)-SMALL(F6:M6,1),IF(Q6=8,SUM(F6:M6),SUM(F6:M6)))+O6</f>
        <v>240</v>
      </c>
      <c r="Q6" s="26">
        <f>COUNTA(F6:N6)</f>
        <v>4</v>
      </c>
      <c r="R6" s="144">
        <f>SUM(F6:N6)+O6</f>
        <v>240</v>
      </c>
      <c r="S6" s="27"/>
      <c r="T6" s="28">
        <v>1180</v>
      </c>
      <c r="U6" s="29" t="s">
        <v>120</v>
      </c>
      <c r="V6" s="30">
        <f t="shared" si="1"/>
        <v>581</v>
      </c>
      <c r="W6" s="31"/>
      <c r="X6" s="32">
        <f t="shared" si="0"/>
        <v>581</v>
      </c>
      <c r="Y6" s="19"/>
      <c r="Z6" s="33"/>
      <c r="AA6" s="33"/>
      <c r="AB6" s="33"/>
      <c r="AC6" s="33"/>
    </row>
    <row r="7" spans="1:29" ht="29.1" customHeight="1" thickBot="1" x14ac:dyDescent="0.4">
      <c r="A7" s="149">
        <v>128331</v>
      </c>
      <c r="B7" s="149" t="s">
        <v>114</v>
      </c>
      <c r="C7" s="172" t="s">
        <v>221</v>
      </c>
      <c r="D7" s="233">
        <v>1773</v>
      </c>
      <c r="E7" s="172" t="s">
        <v>71</v>
      </c>
      <c r="F7" s="159">
        <v>80</v>
      </c>
      <c r="G7" s="159">
        <f>VLOOKUP(A7,'[1]Classifica generale Vigevano'!$A$141:$H$167,8,FALSE)</f>
        <v>50</v>
      </c>
      <c r="H7" s="162">
        <v>15</v>
      </c>
      <c r="I7" s="162">
        <f>VLOOKUP(A7,[3]custom!$A$99:$H$127,8,FALSE)</f>
        <v>40</v>
      </c>
      <c r="J7" s="23"/>
      <c r="K7" s="162"/>
      <c r="L7" s="23"/>
      <c r="M7" s="162"/>
      <c r="N7" s="193"/>
      <c r="O7" s="24"/>
      <c r="P7" s="250">
        <f>IF(Q7=8,SUM(F7:M7)-SMALL(F7:M7,1),IF(Q7=8,SUM(F7:M7),SUM(F7:M7)))+O7</f>
        <v>185</v>
      </c>
      <c r="Q7" s="26">
        <f>COUNTA(F7:N7)</f>
        <v>4</v>
      </c>
      <c r="R7" s="144">
        <f>SUM(F7:N7)+O7</f>
        <v>185</v>
      </c>
      <c r="S7" s="27"/>
      <c r="T7" s="28">
        <v>1213</v>
      </c>
      <c r="U7" s="29" t="s">
        <v>109</v>
      </c>
      <c r="V7" s="30">
        <f t="shared" si="1"/>
        <v>0</v>
      </c>
      <c r="W7" s="31"/>
      <c r="X7" s="32">
        <f t="shared" si="0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49">
        <v>123672</v>
      </c>
      <c r="B8" s="149" t="s">
        <v>114</v>
      </c>
      <c r="C8" s="172" t="s">
        <v>222</v>
      </c>
      <c r="D8" s="233">
        <v>2144</v>
      </c>
      <c r="E8" s="172" t="s">
        <v>121</v>
      </c>
      <c r="F8" s="150">
        <v>60</v>
      </c>
      <c r="G8" s="159">
        <f>VLOOKUP(A8,'[1]Classifica generale Vigevano'!$A$141:$H$167,8,FALSE)</f>
        <v>30</v>
      </c>
      <c r="H8" s="162">
        <v>40</v>
      </c>
      <c r="I8" s="162">
        <f>VLOOKUP(A8,[3]custom!$A$99:$H$127,8,FALSE)</f>
        <v>20</v>
      </c>
      <c r="J8" s="23"/>
      <c r="K8" s="162"/>
      <c r="L8" s="23"/>
      <c r="M8" s="162"/>
      <c r="N8" s="24"/>
      <c r="O8" s="24"/>
      <c r="P8" s="250">
        <f>IF(Q8=8,SUM(F8:M8)-SMALL(F8:M8,1),IF(Q8=8,SUM(F8:M8),SUM(F8:M8)))+O8</f>
        <v>150</v>
      </c>
      <c r="Q8" s="26">
        <f>COUNTA(F8:N8)</f>
        <v>4</v>
      </c>
      <c r="R8" s="144">
        <f>SUM(F8:N8)+O8</f>
        <v>150</v>
      </c>
      <c r="S8" s="27"/>
      <c r="T8" s="28">
        <v>1298</v>
      </c>
      <c r="U8" s="29" t="s">
        <v>35</v>
      </c>
      <c r="V8" s="30">
        <f t="shared" si="1"/>
        <v>0</v>
      </c>
      <c r="W8" s="31"/>
      <c r="X8" s="32">
        <f t="shared" si="0"/>
        <v>0</v>
      </c>
      <c r="Y8" s="19"/>
      <c r="Z8" s="33"/>
      <c r="AA8" s="33"/>
      <c r="AB8" s="33"/>
      <c r="AC8" s="33"/>
    </row>
    <row r="9" spans="1:29" ht="29.1" customHeight="1" thickBot="1" x14ac:dyDescent="0.4">
      <c r="A9" s="149">
        <v>113445</v>
      </c>
      <c r="B9" s="149" t="s">
        <v>114</v>
      </c>
      <c r="C9" s="172" t="s">
        <v>241</v>
      </c>
      <c r="D9" s="233">
        <v>1180</v>
      </c>
      <c r="E9" s="172" t="s">
        <v>120</v>
      </c>
      <c r="F9" s="150">
        <v>5</v>
      </c>
      <c r="G9" s="159">
        <f>VLOOKUP(A9,'[1]Classifica generale Vigevano'!$A$141:$H$167,8,FALSE)</f>
        <v>80</v>
      </c>
      <c r="H9" s="162">
        <v>20</v>
      </c>
      <c r="I9" s="162">
        <f>VLOOKUP(A9,[3]custom!$A$99:$H$127,8,FALSE)</f>
        <v>15</v>
      </c>
      <c r="J9" s="23"/>
      <c r="K9" s="162"/>
      <c r="L9" s="23"/>
      <c r="M9" s="162"/>
      <c r="N9" s="24"/>
      <c r="O9" s="193"/>
      <c r="P9" s="250">
        <f>IF(Q9=8,SUM(F9:M9)-SMALL(F9:M9,1),IF(Q9=8,SUM(F9:M9),SUM(F9:M9)))+O9</f>
        <v>120</v>
      </c>
      <c r="Q9" s="26">
        <f>COUNTA(F9:N9)</f>
        <v>4</v>
      </c>
      <c r="R9" s="144">
        <f>SUM(F9:N9)+O9</f>
        <v>120</v>
      </c>
      <c r="S9" s="27"/>
      <c r="T9" s="28">
        <v>1317</v>
      </c>
      <c r="U9" s="29" t="s">
        <v>28</v>
      </c>
      <c r="V9" s="30">
        <f t="shared" si="1"/>
        <v>0</v>
      </c>
      <c r="W9" s="31"/>
      <c r="X9" s="32">
        <f t="shared" si="0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49">
        <v>115921</v>
      </c>
      <c r="B10" s="149" t="s">
        <v>114</v>
      </c>
      <c r="C10" s="172" t="s">
        <v>224</v>
      </c>
      <c r="D10" s="233">
        <v>2144</v>
      </c>
      <c r="E10" s="172" t="s">
        <v>121</v>
      </c>
      <c r="F10" s="159">
        <v>40</v>
      </c>
      <c r="G10" s="159">
        <f>VLOOKUP(A10,'[1]Classifica generale Vigevano'!$A$141:$H$167,8,FALSE)</f>
        <v>20</v>
      </c>
      <c r="H10" s="162">
        <v>30</v>
      </c>
      <c r="I10" s="162">
        <f>VLOOKUP(A10,[3]custom!$A$99:$H$127,8,FALSE)</f>
        <v>30</v>
      </c>
      <c r="J10" s="23"/>
      <c r="K10" s="162"/>
      <c r="L10" s="23"/>
      <c r="M10" s="162"/>
      <c r="N10" s="193"/>
      <c r="O10" s="24"/>
      <c r="P10" s="250">
        <f>IF(Q10=8,SUM(F10:M10)-SMALL(F10:M10,1),IF(Q10=8,SUM(F10:M10),SUM(F10:M10)))+O10</f>
        <v>120</v>
      </c>
      <c r="Q10" s="26">
        <f>COUNTA(F10:N10)</f>
        <v>4</v>
      </c>
      <c r="R10" s="144">
        <f>SUM(F10:N10)+O10</f>
        <v>120</v>
      </c>
      <c r="S10" s="27"/>
      <c r="T10" s="28">
        <v>2658</v>
      </c>
      <c r="U10" s="29" t="s">
        <v>138</v>
      </c>
      <c r="V10" s="30">
        <f t="shared" si="1"/>
        <v>87</v>
      </c>
      <c r="W10" s="31"/>
      <c r="X10" s="32">
        <f t="shared" si="0"/>
        <v>87</v>
      </c>
      <c r="Y10" s="19"/>
      <c r="Z10" s="33"/>
      <c r="AA10" s="33"/>
      <c r="AB10" s="33"/>
      <c r="AC10" s="33"/>
    </row>
    <row r="11" spans="1:29" ht="29.1" customHeight="1" thickBot="1" x14ac:dyDescent="0.4">
      <c r="A11" s="149">
        <v>129453</v>
      </c>
      <c r="B11" s="149" t="s">
        <v>114</v>
      </c>
      <c r="C11" s="172" t="s">
        <v>230</v>
      </c>
      <c r="D11" s="233">
        <v>2612</v>
      </c>
      <c r="E11" s="172" t="s">
        <v>127</v>
      </c>
      <c r="F11" s="150">
        <v>8</v>
      </c>
      <c r="G11" s="159">
        <f>VLOOKUP(A11,'[1]Classifica generale Vigevano'!$A$141:$H$167,8,FALSE)</f>
        <v>6</v>
      </c>
      <c r="H11" s="162">
        <v>50</v>
      </c>
      <c r="I11" s="162">
        <f>VLOOKUP(A11,[3]custom!$A$99:$H$127,8,FALSE)</f>
        <v>50</v>
      </c>
      <c r="J11" s="23"/>
      <c r="K11" s="162"/>
      <c r="L11" s="23"/>
      <c r="M11" s="162"/>
      <c r="N11" s="24"/>
      <c r="O11" s="24"/>
      <c r="P11" s="250">
        <f>IF(Q11=8,SUM(F11:M11)-SMALL(F11:M11,1),IF(Q11=8,SUM(F11:M11),SUM(F11:M11)))+O11</f>
        <v>114</v>
      </c>
      <c r="Q11" s="26">
        <f>COUNTA(F11:N11)</f>
        <v>4</v>
      </c>
      <c r="R11" s="144">
        <f>SUM(F11:N11)+O11</f>
        <v>114</v>
      </c>
      <c r="S11" s="27"/>
      <c r="T11" s="28">
        <v>1773</v>
      </c>
      <c r="U11" s="29" t="s">
        <v>71</v>
      </c>
      <c r="V11" s="30">
        <f t="shared" si="1"/>
        <v>185</v>
      </c>
      <c r="W11" s="31"/>
      <c r="X11" s="32">
        <f t="shared" si="0"/>
        <v>185</v>
      </c>
      <c r="Y11" s="19"/>
      <c r="Z11" s="33"/>
      <c r="AA11" s="33"/>
      <c r="AB11" s="33"/>
      <c r="AC11" s="33"/>
    </row>
    <row r="12" spans="1:29" ht="29.1" customHeight="1" thickBot="1" x14ac:dyDescent="0.4">
      <c r="A12" s="149">
        <v>115920</v>
      </c>
      <c r="B12" s="149" t="s">
        <v>114</v>
      </c>
      <c r="C12" s="172" t="s">
        <v>226</v>
      </c>
      <c r="D12" s="233">
        <v>2144</v>
      </c>
      <c r="E12" s="172" t="s">
        <v>121</v>
      </c>
      <c r="F12" s="150">
        <v>20</v>
      </c>
      <c r="G12" s="159">
        <f>VLOOKUP(A12,'[1]Classifica generale Vigevano'!$A$141:$H$167,8,FALSE)</f>
        <v>8</v>
      </c>
      <c r="H12" s="162">
        <v>12</v>
      </c>
      <c r="I12" s="162">
        <f>VLOOKUP(A12,[3]custom!$A$99:$H$127,8,FALSE)</f>
        <v>9</v>
      </c>
      <c r="J12" s="23"/>
      <c r="K12" s="162"/>
      <c r="L12" s="23"/>
      <c r="M12" s="162"/>
      <c r="N12" s="24"/>
      <c r="O12" s="24"/>
      <c r="P12" s="250">
        <f>IF(Q12=8,SUM(F12:M12)-SMALL(F12:M12,1),IF(Q12=8,SUM(F12:M12),SUM(F12:M12)))+O12</f>
        <v>49</v>
      </c>
      <c r="Q12" s="26">
        <f>COUNTA(F12:N12)</f>
        <v>4</v>
      </c>
      <c r="R12" s="144">
        <f>SUM(F12:N12)+O12</f>
        <v>49</v>
      </c>
      <c r="S12" s="27"/>
      <c r="T12" s="28">
        <v>1886</v>
      </c>
      <c r="U12" s="29" t="s">
        <v>129</v>
      </c>
      <c r="V12" s="30">
        <f t="shared" si="1"/>
        <v>0</v>
      </c>
      <c r="W12" s="31"/>
      <c r="X12" s="32">
        <f t="shared" si="0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49">
        <v>120238</v>
      </c>
      <c r="B13" s="149" t="s">
        <v>114</v>
      </c>
      <c r="C13" s="172" t="s">
        <v>227</v>
      </c>
      <c r="D13" s="233">
        <v>2658</v>
      </c>
      <c r="E13" s="172" t="s">
        <v>138</v>
      </c>
      <c r="F13" s="150">
        <v>15</v>
      </c>
      <c r="G13" s="159">
        <f>VLOOKUP(A13,'[1]Classifica generale Vigevano'!$A$141:$H$167,8,FALSE)</f>
        <v>5</v>
      </c>
      <c r="H13" s="162">
        <v>9</v>
      </c>
      <c r="I13" s="162">
        <f>VLOOKUP(A13,[3]custom!$A$99:$H$127,8,FALSE)</f>
        <v>8</v>
      </c>
      <c r="J13" s="23"/>
      <c r="K13" s="162"/>
      <c r="L13" s="23"/>
      <c r="M13" s="162"/>
      <c r="N13" s="24"/>
      <c r="O13" s="24"/>
      <c r="P13" s="250">
        <f>IF(Q13=8,SUM(F13:M13)-SMALL(F13:M13,1),IF(Q13=8,SUM(F13:M13),SUM(F13:M13)))+O13</f>
        <v>37</v>
      </c>
      <c r="Q13" s="26">
        <f>COUNTA(F13:N13)</f>
        <v>4</v>
      </c>
      <c r="R13" s="144">
        <f>SUM(F13:N13)+O13</f>
        <v>37</v>
      </c>
      <c r="S13" s="27"/>
      <c r="T13" s="28">
        <v>2027</v>
      </c>
      <c r="U13" s="29" t="s">
        <v>20</v>
      </c>
      <c r="V13" s="30">
        <f t="shared" si="1"/>
        <v>15</v>
      </c>
      <c r="W13" s="31"/>
      <c r="X13" s="32">
        <f t="shared" si="0"/>
        <v>15</v>
      </c>
      <c r="Y13" s="19"/>
      <c r="Z13" s="33"/>
      <c r="AA13" s="33"/>
      <c r="AB13" s="33"/>
      <c r="AC13" s="33"/>
    </row>
    <row r="14" spans="1:29" ht="29.1" customHeight="1" thickBot="1" x14ac:dyDescent="0.4">
      <c r="A14" s="149">
        <v>126907</v>
      </c>
      <c r="B14" s="149" t="s">
        <v>114</v>
      </c>
      <c r="C14" s="172" t="s">
        <v>229</v>
      </c>
      <c r="D14" s="233">
        <v>2658</v>
      </c>
      <c r="E14" s="172" t="s">
        <v>138</v>
      </c>
      <c r="F14" s="150">
        <v>9</v>
      </c>
      <c r="G14" s="159">
        <f>VLOOKUP(A14,'[1]Classifica generale Vigevano'!$A$141:$H$167,8,FALSE)</f>
        <v>15</v>
      </c>
      <c r="H14" s="162">
        <v>7</v>
      </c>
      <c r="I14" s="162">
        <f>VLOOKUP(A14,[3]custom!$A$99:$H$127,8,FALSE)</f>
        <v>5</v>
      </c>
      <c r="J14" s="23"/>
      <c r="K14" s="162"/>
      <c r="L14" s="23"/>
      <c r="M14" s="162"/>
      <c r="N14" s="24"/>
      <c r="O14" s="193"/>
      <c r="P14" s="250">
        <f>IF(Q14=8,SUM(F14:M14)-SMALL(F14:M14,1),IF(Q14=8,SUM(F14:M14),SUM(F14:M14)))+O14</f>
        <v>36</v>
      </c>
      <c r="Q14" s="26">
        <f>COUNTA(F14:N14)</f>
        <v>4</v>
      </c>
      <c r="R14" s="144">
        <f>SUM(F14:N14)+O14</f>
        <v>36</v>
      </c>
      <c r="S14" s="27"/>
      <c r="T14" s="28">
        <v>2057</v>
      </c>
      <c r="U14" s="29" t="s">
        <v>113</v>
      </c>
      <c r="V14" s="30">
        <f t="shared" si="1"/>
        <v>0</v>
      </c>
      <c r="W14" s="31"/>
      <c r="X14" s="32">
        <f t="shared" si="0"/>
        <v>10</v>
      </c>
      <c r="Y14" s="19"/>
      <c r="Z14" s="33"/>
      <c r="AA14" s="33"/>
      <c r="AB14" s="33"/>
      <c r="AC14" s="33"/>
    </row>
    <row r="15" spans="1:29" ht="29.1" customHeight="1" thickBot="1" x14ac:dyDescent="0.4">
      <c r="A15" s="149">
        <v>139527</v>
      </c>
      <c r="B15" s="149" t="s">
        <v>114</v>
      </c>
      <c r="C15" s="172" t="s">
        <v>228</v>
      </c>
      <c r="D15" s="233">
        <v>1180</v>
      </c>
      <c r="E15" s="172" t="s">
        <v>120</v>
      </c>
      <c r="F15" s="150">
        <v>12</v>
      </c>
      <c r="G15" s="159">
        <f>VLOOKUP(A15,'[1]Classifica generale Vigevano'!$A$141:$H$167,8,FALSE)</f>
        <v>12</v>
      </c>
      <c r="H15" s="162">
        <v>5</v>
      </c>
      <c r="I15" s="162">
        <f>VLOOKUP(A15,[3]custom!$A$99:$H$127,8,FALSE)</f>
        <v>5</v>
      </c>
      <c r="J15" s="23"/>
      <c r="K15" s="162"/>
      <c r="L15" s="23"/>
      <c r="M15" s="162"/>
      <c r="N15" s="24"/>
      <c r="O15" s="24"/>
      <c r="P15" s="250">
        <f>IF(Q15=8,SUM(F15:M15)-SMALL(F15:M15,1),IF(Q15=8,SUM(F15:M15),SUM(F15:M15)))+O15</f>
        <v>34</v>
      </c>
      <c r="Q15" s="26">
        <f>COUNTA(F15:N15)</f>
        <v>4</v>
      </c>
      <c r="R15" s="144">
        <f>SUM(F15:N15)+O15</f>
        <v>34</v>
      </c>
      <c r="S15" s="27"/>
      <c r="T15" s="28">
        <v>2072</v>
      </c>
      <c r="U15" s="29" t="s">
        <v>119</v>
      </c>
      <c r="V15" s="30">
        <f t="shared" si="1"/>
        <v>286</v>
      </c>
      <c r="W15" s="31"/>
      <c r="X15" s="32">
        <f t="shared" si="0"/>
        <v>286</v>
      </c>
      <c r="Y15" s="19"/>
      <c r="Z15" s="33"/>
      <c r="AA15" s="33"/>
      <c r="AB15" s="33"/>
      <c r="AC15" s="33"/>
    </row>
    <row r="16" spans="1:29" ht="29.1" customHeight="1" thickBot="1" x14ac:dyDescent="0.4">
      <c r="A16" s="149">
        <v>114494</v>
      </c>
      <c r="B16" s="149" t="s">
        <v>114</v>
      </c>
      <c r="C16" s="172" t="s">
        <v>232</v>
      </c>
      <c r="D16" s="233">
        <v>2144</v>
      </c>
      <c r="E16" s="172" t="s">
        <v>121</v>
      </c>
      <c r="F16" s="150">
        <v>6</v>
      </c>
      <c r="G16" s="159">
        <f>VLOOKUP(A16,'[1]Classifica generale Vigevano'!$A$141:$H$167,8,FALSE)</f>
        <v>5</v>
      </c>
      <c r="H16" s="162">
        <v>6</v>
      </c>
      <c r="I16" s="162">
        <f>VLOOKUP(A16,[3]custom!$A$99:$H$127,8,FALSE)</f>
        <v>7</v>
      </c>
      <c r="J16" s="23"/>
      <c r="K16" s="162"/>
      <c r="L16" s="23"/>
      <c r="M16" s="162"/>
      <c r="N16" s="24"/>
      <c r="O16" s="24"/>
      <c r="P16" s="250">
        <f>IF(Q16=8,SUM(F16:M16)-SMALL(F16:M16,1),IF(Q16=8,SUM(F16:M16),SUM(F16:M16)))+O16</f>
        <v>24</v>
      </c>
      <c r="Q16" s="26">
        <f>COUNTA(F16:N16)</f>
        <v>4</v>
      </c>
      <c r="R16" s="144">
        <f>SUM(F16:N16)+O16</f>
        <v>24</v>
      </c>
      <c r="S16" s="27"/>
      <c r="T16" s="28">
        <v>2142</v>
      </c>
      <c r="U16" s="29" t="s">
        <v>124</v>
      </c>
      <c r="V16" s="30">
        <f t="shared" si="1"/>
        <v>0</v>
      </c>
      <c r="W16" s="31"/>
      <c r="X16" s="32">
        <f t="shared" si="0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49">
        <v>129509</v>
      </c>
      <c r="B17" s="149" t="s">
        <v>114</v>
      </c>
      <c r="C17" s="172" t="s">
        <v>234</v>
      </c>
      <c r="D17" s="233">
        <v>2144</v>
      </c>
      <c r="E17" s="172" t="s">
        <v>121</v>
      </c>
      <c r="F17" s="150">
        <v>5</v>
      </c>
      <c r="G17" s="159">
        <f>VLOOKUP(A17,'[1]Classifica generale Vigevano'!$A$141:$H$167,8,FALSE)</f>
        <v>5</v>
      </c>
      <c r="H17" s="162">
        <v>8</v>
      </c>
      <c r="I17" s="162">
        <f>VLOOKUP(A17,[3]custom!$A$99:$H$127,8,FALSE)</f>
        <v>5</v>
      </c>
      <c r="J17" s="23"/>
      <c r="K17" s="162"/>
      <c r="L17" s="23"/>
      <c r="M17" s="162"/>
      <c r="N17" s="24"/>
      <c r="O17" s="24"/>
      <c r="P17" s="250">
        <f>IF(Q17=8,SUM(F17:M17)-SMALL(F17:M17,1),IF(Q17=8,SUM(F17:M17),SUM(F17:M17)))+O17</f>
        <v>23</v>
      </c>
      <c r="Q17" s="26">
        <f>COUNTA(F17:N17)</f>
        <v>4</v>
      </c>
      <c r="R17" s="144">
        <f>SUM(F17:N17)+O17</f>
        <v>23</v>
      </c>
      <c r="S17" s="27"/>
      <c r="T17" s="28">
        <v>2144</v>
      </c>
      <c r="U17" s="29" t="s">
        <v>121</v>
      </c>
      <c r="V17" s="30">
        <f t="shared" si="1"/>
        <v>706</v>
      </c>
      <c r="W17" s="31"/>
      <c r="X17" s="32">
        <f t="shared" si="0"/>
        <v>706</v>
      </c>
      <c r="Y17" s="19"/>
      <c r="Z17" s="33"/>
      <c r="AA17" s="33"/>
      <c r="AB17" s="33"/>
      <c r="AC17" s="33"/>
    </row>
    <row r="18" spans="1:29" ht="29.1" customHeight="1" thickBot="1" x14ac:dyDescent="0.4">
      <c r="A18" s="149">
        <v>126582</v>
      </c>
      <c r="B18" s="149" t="s">
        <v>114</v>
      </c>
      <c r="C18" s="172" t="s">
        <v>231</v>
      </c>
      <c r="D18" s="233">
        <v>2186</v>
      </c>
      <c r="E18" s="172" t="s">
        <v>111</v>
      </c>
      <c r="F18" s="150">
        <v>7</v>
      </c>
      <c r="G18" s="159">
        <f>VLOOKUP(A18,'[1]Classifica generale Vigevano'!$A$141:$H$167,8,FALSE)</f>
        <v>5</v>
      </c>
      <c r="H18" s="162">
        <v>5</v>
      </c>
      <c r="I18" s="162">
        <f>VLOOKUP(A18,[3]custom!$A$99:$H$127,8,FALSE)</f>
        <v>5</v>
      </c>
      <c r="J18" s="23"/>
      <c r="K18" s="162"/>
      <c r="L18" s="23"/>
      <c r="M18" s="162"/>
      <c r="N18" s="24"/>
      <c r="O18" s="24"/>
      <c r="P18" s="250">
        <f>IF(Q18=8,SUM(F18:M18)-SMALL(F18:M18,1),IF(Q18=8,SUM(F18:M18),SUM(F18:M18)))+O18</f>
        <v>22</v>
      </c>
      <c r="Q18" s="26">
        <f>COUNTA(F18:N18)</f>
        <v>4</v>
      </c>
      <c r="R18" s="144">
        <f>SUM(F18:N18)+O18</f>
        <v>22</v>
      </c>
      <c r="S18" s="27"/>
      <c r="T18" s="28">
        <v>2186</v>
      </c>
      <c r="U18" s="29" t="s">
        <v>111</v>
      </c>
      <c r="V18" s="30">
        <f t="shared" si="1"/>
        <v>262</v>
      </c>
      <c r="W18" s="31"/>
      <c r="X18" s="32">
        <f t="shared" si="0"/>
        <v>274</v>
      </c>
      <c r="Y18" s="19"/>
      <c r="Z18" s="33"/>
      <c r="AA18" s="33"/>
      <c r="AB18" s="33"/>
      <c r="AC18" s="33"/>
    </row>
    <row r="19" spans="1:29" ht="29.1" customHeight="1" thickBot="1" x14ac:dyDescent="0.4">
      <c r="A19" s="149">
        <v>124388</v>
      </c>
      <c r="B19" s="149" t="s">
        <v>114</v>
      </c>
      <c r="C19" s="172" t="s">
        <v>237</v>
      </c>
      <c r="D19" s="233">
        <v>1180</v>
      </c>
      <c r="E19" s="172" t="s">
        <v>120</v>
      </c>
      <c r="F19" s="150">
        <v>5</v>
      </c>
      <c r="G19" s="159">
        <f>VLOOKUP(A19,'[1]Classifica generale Vigevano'!$A$141:$H$167,8,FALSE)</f>
        <v>7</v>
      </c>
      <c r="H19" s="162">
        <v>5</v>
      </c>
      <c r="I19" s="162">
        <f>VLOOKUP(A19,[3]custom!$A$99:$H$127,8,FALSE)</f>
        <v>5</v>
      </c>
      <c r="J19" s="23"/>
      <c r="K19" s="162"/>
      <c r="L19" s="23"/>
      <c r="M19" s="162"/>
      <c r="N19" s="24"/>
      <c r="O19" s="24"/>
      <c r="P19" s="250">
        <f>IF(Q19=8,SUM(F19:M19)-SMALL(F19:M19,1),IF(Q19=8,SUM(F19:M19),SUM(F19:M19)))+O19</f>
        <v>22</v>
      </c>
      <c r="Q19" s="26">
        <f>COUNTA(F19:N19)</f>
        <v>4</v>
      </c>
      <c r="R19" s="144">
        <f>SUM(F19:N19)+O19</f>
        <v>22</v>
      </c>
      <c r="S19" s="27"/>
      <c r="T19" s="28"/>
      <c r="U19" s="29"/>
      <c r="V19" s="30">
        <f t="shared" si="1"/>
        <v>0</v>
      </c>
      <c r="W19" s="31"/>
      <c r="X19" s="32">
        <f t="shared" si="0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9">
        <v>135703</v>
      </c>
      <c r="B20" s="149" t="s">
        <v>114</v>
      </c>
      <c r="C20" s="172" t="s">
        <v>239</v>
      </c>
      <c r="D20" s="233">
        <v>2072</v>
      </c>
      <c r="E20" s="172" t="s">
        <v>119</v>
      </c>
      <c r="F20" s="150">
        <v>5</v>
      </c>
      <c r="G20" s="159">
        <f>VLOOKUP(A20,'[1]Classifica generale Vigevano'!$A$141:$H$167,8,FALSE)</f>
        <v>5</v>
      </c>
      <c r="H20" s="162">
        <v>5</v>
      </c>
      <c r="I20" s="162">
        <f>VLOOKUP(A20,[3]custom!$A$99:$H$127,8,FALSE)</f>
        <v>6</v>
      </c>
      <c r="J20" s="23"/>
      <c r="K20" s="162"/>
      <c r="L20" s="23"/>
      <c r="M20" s="162"/>
      <c r="N20" s="24"/>
      <c r="O20" s="24"/>
      <c r="P20" s="250">
        <f>IF(Q20=8,SUM(F20:M20)-SMALL(F20:M20,1),IF(Q20=8,SUM(F20:M20),SUM(F20:M20)))+O20</f>
        <v>21</v>
      </c>
      <c r="Q20" s="26">
        <f>COUNTA(F20:N20)</f>
        <v>4</v>
      </c>
      <c r="R20" s="144">
        <f>SUM(F20:N20)+O20</f>
        <v>21</v>
      </c>
      <c r="S20" s="27"/>
      <c r="T20" s="28">
        <v>2310</v>
      </c>
      <c r="U20" s="29" t="s">
        <v>112</v>
      </c>
      <c r="V20" s="30">
        <f t="shared" si="1"/>
        <v>0</v>
      </c>
      <c r="W20" s="31"/>
      <c r="X20" s="32">
        <f t="shared" si="0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49">
        <v>139458</v>
      </c>
      <c r="B21" s="149" t="s">
        <v>114</v>
      </c>
      <c r="C21" s="172" t="s">
        <v>235</v>
      </c>
      <c r="D21" s="233">
        <v>2521</v>
      </c>
      <c r="E21" s="172" t="s">
        <v>118</v>
      </c>
      <c r="F21" s="150">
        <v>5</v>
      </c>
      <c r="G21" s="159">
        <f>VLOOKUP(A21,'[1]Classifica generale Vigevano'!$A$141:$H$167,8,FALSE)</f>
        <v>5</v>
      </c>
      <c r="H21" s="162">
        <v>5</v>
      </c>
      <c r="I21" s="162">
        <f>VLOOKUP(A21,[3]custom!$A$99:$H$127,8,FALSE)</f>
        <v>5</v>
      </c>
      <c r="J21" s="23"/>
      <c r="K21" s="162"/>
      <c r="L21" s="23"/>
      <c r="M21" s="162"/>
      <c r="N21" s="24"/>
      <c r="O21" s="24"/>
      <c r="P21" s="250">
        <f>IF(Q21=8,SUM(F21:M21)-SMALL(F21:M21,1),IF(Q21=8,SUM(F21:M21),SUM(F21:M21)))+O21</f>
        <v>20</v>
      </c>
      <c r="Q21" s="26">
        <f>COUNTA(F21:N21)</f>
        <v>4</v>
      </c>
      <c r="R21" s="144">
        <f>SUM(F21:N21)+O21</f>
        <v>20</v>
      </c>
      <c r="S21" s="27"/>
      <c r="T21" s="28">
        <v>2521</v>
      </c>
      <c r="U21" s="29" t="s">
        <v>118</v>
      </c>
      <c r="V21" s="30">
        <f t="shared" si="1"/>
        <v>65</v>
      </c>
      <c r="W21" s="31"/>
      <c r="X21" s="32">
        <f t="shared" si="0"/>
        <v>65</v>
      </c>
      <c r="Y21" s="19"/>
      <c r="Z21" s="33"/>
      <c r="AA21" s="33"/>
      <c r="AB21" s="33"/>
      <c r="AC21" s="33"/>
    </row>
    <row r="22" spans="1:29" ht="29.1" customHeight="1" thickBot="1" x14ac:dyDescent="0.4">
      <c r="A22" s="149">
        <v>134453</v>
      </c>
      <c r="B22" s="149" t="s">
        <v>114</v>
      </c>
      <c r="C22" s="172" t="s">
        <v>240</v>
      </c>
      <c r="D22" s="233">
        <v>2612</v>
      </c>
      <c r="E22" s="172" t="s">
        <v>127</v>
      </c>
      <c r="F22" s="150">
        <v>5</v>
      </c>
      <c r="G22" s="159">
        <f>VLOOKUP(A22,'[1]Classifica generale Vigevano'!$A$141:$H$167,8,FALSE)</f>
        <v>5</v>
      </c>
      <c r="H22" s="162">
        <v>5</v>
      </c>
      <c r="I22" s="162">
        <f>VLOOKUP(A22,[3]custom!$A$99:$H$127,8,FALSE)</f>
        <v>5</v>
      </c>
      <c r="J22" s="23"/>
      <c r="K22" s="162"/>
      <c r="L22" s="23"/>
      <c r="M22" s="162"/>
      <c r="N22" s="24"/>
      <c r="O22" s="24"/>
      <c r="P22" s="250">
        <f>IF(Q22=8,SUM(F22:M22)-SMALL(F22:M22,1),IF(Q22=8,SUM(F22:M22),SUM(F22:M22)))+O22</f>
        <v>20</v>
      </c>
      <c r="Q22" s="26">
        <f>COUNTA(F22:N22)</f>
        <v>4</v>
      </c>
      <c r="R22" s="144">
        <f>SUM(F22:N22)+O22</f>
        <v>20</v>
      </c>
      <c r="S22" s="27"/>
      <c r="T22" s="28">
        <v>2612</v>
      </c>
      <c r="U22" s="29" t="s">
        <v>127</v>
      </c>
      <c r="V22" s="30">
        <f t="shared" si="1"/>
        <v>149</v>
      </c>
      <c r="W22" s="31"/>
      <c r="X22" s="32">
        <f t="shared" si="0"/>
        <v>154</v>
      </c>
      <c r="Y22" s="19"/>
      <c r="Z22" s="33"/>
      <c r="AA22" s="33"/>
      <c r="AB22" s="33"/>
      <c r="AC22" s="33"/>
    </row>
    <row r="23" spans="1:29" ht="29.1" customHeight="1" thickBot="1" x14ac:dyDescent="0.4">
      <c r="A23" s="149">
        <v>130431</v>
      </c>
      <c r="B23" s="149" t="s">
        <v>114</v>
      </c>
      <c r="C23" s="172" t="s">
        <v>245</v>
      </c>
      <c r="D23" s="233">
        <v>1180</v>
      </c>
      <c r="E23" s="172" t="s">
        <v>120</v>
      </c>
      <c r="F23" s="150">
        <v>5</v>
      </c>
      <c r="G23" s="159">
        <f>VLOOKUP(A23,'[1]Classifica generale Vigevano'!$A$141:$H$167,8,FALSE)</f>
        <v>5</v>
      </c>
      <c r="H23" s="162">
        <v>5</v>
      </c>
      <c r="I23" s="162"/>
      <c r="J23" s="23"/>
      <c r="K23" s="162"/>
      <c r="L23" s="23"/>
      <c r="M23" s="162"/>
      <c r="N23" s="24"/>
      <c r="O23" s="24"/>
      <c r="P23" s="250">
        <f>IF(Q23=8,SUM(F23:M23)-SMALL(F23:M23,1),IF(Q23=8,SUM(F23:M23),SUM(F23:M23)))+O23</f>
        <v>15</v>
      </c>
      <c r="Q23" s="26">
        <f>COUNTA(F23:N23)</f>
        <v>3</v>
      </c>
      <c r="R23" s="144">
        <f>SUM(F23:N23)+O23</f>
        <v>15</v>
      </c>
      <c r="S23" s="27"/>
      <c r="T23" s="28">
        <v>2465</v>
      </c>
      <c r="U23" s="29" t="s">
        <v>493</v>
      </c>
      <c r="V23" s="30">
        <f t="shared" si="1"/>
        <v>0</v>
      </c>
      <c r="W23" s="31"/>
      <c r="X23" s="32">
        <f t="shared" si="0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49">
        <v>139599</v>
      </c>
      <c r="B24" s="149" t="s">
        <v>114</v>
      </c>
      <c r="C24" s="172" t="s">
        <v>236</v>
      </c>
      <c r="D24" s="233">
        <v>2521</v>
      </c>
      <c r="E24" s="172" t="s">
        <v>118</v>
      </c>
      <c r="F24" s="150">
        <v>5</v>
      </c>
      <c r="G24" s="159">
        <f>VLOOKUP(A24,'[1]Classifica generale Vigevano'!$A$141:$H$167,8,FALSE)</f>
        <v>5</v>
      </c>
      <c r="H24" s="162"/>
      <c r="I24" s="162">
        <f>VLOOKUP(A24,[3]custom!$A$99:$H$127,8,FALSE)</f>
        <v>5</v>
      </c>
      <c r="J24" s="23"/>
      <c r="K24" s="162"/>
      <c r="L24" s="23"/>
      <c r="M24" s="162"/>
      <c r="N24" s="24"/>
      <c r="O24" s="24"/>
      <c r="P24" s="250">
        <f>IF(Q24=8,SUM(F24:M24)-SMALL(F24:M24,1),IF(Q24=8,SUM(F24:M24),SUM(F24:M24)))+O24</f>
        <v>15</v>
      </c>
      <c r="Q24" s="26">
        <f>COUNTA(F24:N24)</f>
        <v>3</v>
      </c>
      <c r="R24" s="144">
        <f>SUM(F24:N24)+O24</f>
        <v>15</v>
      </c>
      <c r="S24" s="27"/>
      <c r="T24" s="28">
        <v>2455</v>
      </c>
      <c r="U24" s="29" t="s">
        <v>516</v>
      </c>
      <c r="V24" s="30">
        <f t="shared" si="1"/>
        <v>0</v>
      </c>
      <c r="W24" s="31"/>
      <c r="X24" s="32">
        <f t="shared" si="0"/>
        <v>10</v>
      </c>
      <c r="Y24" s="19"/>
      <c r="Z24" s="6"/>
      <c r="AA24" s="6"/>
      <c r="AB24" s="6"/>
      <c r="AC24" s="6"/>
    </row>
    <row r="25" spans="1:29" ht="29.1" customHeight="1" thickBot="1" x14ac:dyDescent="0.4">
      <c r="A25" s="149">
        <v>139530</v>
      </c>
      <c r="B25" s="149" t="s">
        <v>114</v>
      </c>
      <c r="C25" s="172" t="s">
        <v>244</v>
      </c>
      <c r="D25" s="233">
        <v>2521</v>
      </c>
      <c r="E25" s="172" t="s">
        <v>118</v>
      </c>
      <c r="F25" s="150">
        <v>5</v>
      </c>
      <c r="G25" s="159">
        <f>VLOOKUP(A25,'[1]Classifica generale Vigevano'!$A$141:$H$167,8,FALSE)</f>
        <v>5</v>
      </c>
      <c r="H25" s="162"/>
      <c r="I25" s="162">
        <f>VLOOKUP(A25,[3]custom!$A$99:$H$127,8,FALSE)</f>
        <v>5</v>
      </c>
      <c r="J25" s="23"/>
      <c r="K25" s="162"/>
      <c r="L25" s="23"/>
      <c r="M25" s="162"/>
      <c r="N25" s="24"/>
      <c r="O25" s="24"/>
      <c r="P25" s="250">
        <f>IF(Q25=8,SUM(F25:M25)-SMALL(F25:M25,1),IF(Q25=8,SUM(F25:M25),SUM(F25:M25)))+O25</f>
        <v>15</v>
      </c>
      <c r="Q25" s="26">
        <f>COUNTA(F25:N25)</f>
        <v>3</v>
      </c>
      <c r="R25" s="144">
        <f>SUM(F25:N25)+O25</f>
        <v>15</v>
      </c>
      <c r="S25" s="27"/>
      <c r="T25" s="28">
        <v>1886</v>
      </c>
      <c r="U25" s="29" t="s">
        <v>129</v>
      </c>
      <c r="V25" s="30">
        <f t="shared" si="1"/>
        <v>0</v>
      </c>
      <c r="W25" s="31"/>
      <c r="X25" s="32">
        <f t="shared" si="0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49">
        <v>130277</v>
      </c>
      <c r="B26" s="149" t="s">
        <v>114</v>
      </c>
      <c r="C26" s="172" t="s">
        <v>246</v>
      </c>
      <c r="D26" s="233">
        <v>2612</v>
      </c>
      <c r="E26" s="172" t="s">
        <v>127</v>
      </c>
      <c r="F26" s="150">
        <v>5</v>
      </c>
      <c r="G26" s="159">
        <f>VLOOKUP(A26,'[1]Classifica generale Vigevano'!$A$141:$H$167,8,FALSE)</f>
        <v>5</v>
      </c>
      <c r="H26" s="162"/>
      <c r="I26" s="162">
        <f>VLOOKUP(A26,[3]custom!$A$99:$H$127,8,FALSE)</f>
        <v>5</v>
      </c>
      <c r="J26" s="23"/>
      <c r="K26" s="162"/>
      <c r="L26" s="23"/>
      <c r="M26" s="162"/>
      <c r="N26" s="24"/>
      <c r="O26" s="24"/>
      <c r="P26" s="250">
        <f>IF(Q26=8,SUM(F26:M26)-SMALL(F26:M26,1),IF(Q26=8,SUM(F26:M26),SUM(F26:M26)))+O26</f>
        <v>15</v>
      </c>
      <c r="Q26" s="26">
        <f>COUNTA(F26:N26)</f>
        <v>3</v>
      </c>
      <c r="R26" s="144">
        <f>SUM(F26:N26)+O26</f>
        <v>15</v>
      </c>
      <c r="S26" s="27"/>
      <c r="T26" s="28">
        <v>2526</v>
      </c>
      <c r="U26" s="29" t="s">
        <v>517</v>
      </c>
      <c r="V26" s="30">
        <f t="shared" si="1"/>
        <v>0</v>
      </c>
      <c r="W26" s="31"/>
      <c r="X26" s="32">
        <f t="shared" si="0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49">
        <v>140488</v>
      </c>
      <c r="B27" s="149" t="s">
        <v>114</v>
      </c>
      <c r="C27" s="172" t="s">
        <v>233</v>
      </c>
      <c r="D27" s="233">
        <v>2072</v>
      </c>
      <c r="E27" s="172" t="s">
        <v>119</v>
      </c>
      <c r="F27" s="150">
        <v>5</v>
      </c>
      <c r="G27" s="159"/>
      <c r="H27" s="162">
        <v>5</v>
      </c>
      <c r="I27" s="162">
        <f>VLOOKUP(A27,[3]custom!$A$99:$H$127,8,FALSE)</f>
        <v>5</v>
      </c>
      <c r="J27" s="23"/>
      <c r="K27" s="162"/>
      <c r="L27" s="23"/>
      <c r="M27" s="162"/>
      <c r="N27" s="24"/>
      <c r="O27" s="24"/>
      <c r="P27" s="250">
        <f>IF(Q27=8,SUM(F27:M27)-SMALL(F27:M27,1),IF(Q27=8,SUM(F27:M27),SUM(F27:M27)))+O27</f>
        <v>15</v>
      </c>
      <c r="Q27" s="26">
        <f>COUNTA(F27:N27)</f>
        <v>3</v>
      </c>
      <c r="R27" s="144">
        <f>SUM(F27:N27)+O27</f>
        <v>15</v>
      </c>
      <c r="S27" s="27"/>
      <c r="T27" s="28"/>
      <c r="U27" s="29"/>
      <c r="V27" s="30">
        <f t="shared" ref="V23:V64" si="2">SUMIF($D$3:$D$76,T27,$Q$3:$Q$76)</f>
        <v>0</v>
      </c>
      <c r="W27" s="31"/>
      <c r="X27" s="32">
        <f t="shared" si="0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9">
        <v>108279</v>
      </c>
      <c r="B28" s="149" t="s">
        <v>114</v>
      </c>
      <c r="C28" s="172" t="s">
        <v>238</v>
      </c>
      <c r="D28" s="233">
        <v>2521</v>
      </c>
      <c r="E28" s="172" t="s">
        <v>118</v>
      </c>
      <c r="F28" s="150">
        <v>5</v>
      </c>
      <c r="G28" s="159"/>
      <c r="H28" s="162">
        <v>5</v>
      </c>
      <c r="I28" s="162">
        <f>VLOOKUP(A28,[3]custom!$A$99:$H$127,8,FALSE)</f>
        <v>5</v>
      </c>
      <c r="J28" s="23"/>
      <c r="K28" s="162"/>
      <c r="L28" s="23"/>
      <c r="M28" s="162"/>
      <c r="N28" s="24"/>
      <c r="O28" s="24"/>
      <c r="P28" s="250">
        <f>IF(Q28=8,SUM(F28:M28)-SMALL(F28:M28,1),IF(Q28=8,SUM(F28:M28),SUM(F28:M28)))+O28</f>
        <v>15</v>
      </c>
      <c r="Q28" s="26">
        <f>COUNTA(F28:N28)</f>
        <v>3</v>
      </c>
      <c r="R28" s="144">
        <f>SUM(F28:N28)+O28</f>
        <v>15</v>
      </c>
      <c r="S28" s="27"/>
      <c r="T28" s="28"/>
      <c r="U28" s="29"/>
      <c r="V28" s="30">
        <f t="shared" si="2"/>
        <v>0</v>
      </c>
      <c r="W28" s="31"/>
      <c r="X28" s="32">
        <f t="shared" si="0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9">
        <v>130974</v>
      </c>
      <c r="B29" s="149" t="s">
        <v>114</v>
      </c>
      <c r="C29" s="172" t="s">
        <v>243</v>
      </c>
      <c r="D29" s="233">
        <v>2027</v>
      </c>
      <c r="E29" s="172" t="s">
        <v>20</v>
      </c>
      <c r="F29" s="150">
        <v>5</v>
      </c>
      <c r="G29" s="159"/>
      <c r="H29" s="162">
        <v>5</v>
      </c>
      <c r="I29" s="162">
        <f>VLOOKUP(A29,[3]custom!$A$99:$H$127,8,FALSE)</f>
        <v>5</v>
      </c>
      <c r="J29" s="23"/>
      <c r="K29" s="162"/>
      <c r="L29" s="23"/>
      <c r="M29" s="162"/>
      <c r="N29" s="24"/>
      <c r="O29" s="24"/>
      <c r="P29" s="250">
        <f>IF(Q29=8,SUM(F29:M29)-SMALL(F29:M29,1),IF(Q29=8,SUM(F29:M29),SUM(F29:M29)))+O29</f>
        <v>15</v>
      </c>
      <c r="Q29" s="26">
        <f>COUNTA(F29:N29)</f>
        <v>3</v>
      </c>
      <c r="R29" s="144">
        <f>SUM(F29:N29)+O29</f>
        <v>15</v>
      </c>
      <c r="S29" s="27"/>
      <c r="T29" s="28"/>
      <c r="U29" s="29"/>
      <c r="V29" s="30">
        <f t="shared" si="2"/>
        <v>0</v>
      </c>
      <c r="W29" s="31"/>
      <c r="X29" s="32">
        <f t="shared" si="0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9">
        <v>130199</v>
      </c>
      <c r="B30" s="149" t="s">
        <v>114</v>
      </c>
      <c r="C30" s="172" t="s">
        <v>332</v>
      </c>
      <c r="D30" s="233" t="s">
        <v>313</v>
      </c>
      <c r="E30" s="172" t="s">
        <v>314</v>
      </c>
      <c r="F30" s="150"/>
      <c r="G30" s="159">
        <f>VLOOKUP(A30,'[1]Classifica generale Vigevano'!$A$141:$H$167,8,FALSE)</f>
        <v>9</v>
      </c>
      <c r="H30" s="162">
        <v>5</v>
      </c>
      <c r="I30" s="162"/>
      <c r="J30" s="23"/>
      <c r="K30" s="162"/>
      <c r="L30" s="23"/>
      <c r="M30" s="162"/>
      <c r="N30" s="24"/>
      <c r="O30" s="24"/>
      <c r="P30" s="250">
        <f>IF(Q30=8,SUM(F30:M30)-SMALL(F30:M30,1),IF(Q30=8,SUM(F30:M30),SUM(F30:M30)))+O30</f>
        <v>14</v>
      </c>
      <c r="Q30" s="26">
        <f>COUNTA(F30:N30)</f>
        <v>2</v>
      </c>
      <c r="R30" s="144">
        <f>SUM(F30:N30)+O30</f>
        <v>14</v>
      </c>
      <c r="S30" s="27"/>
      <c r="T30" s="28"/>
      <c r="U30" s="29"/>
      <c r="V30" s="30">
        <f t="shared" si="2"/>
        <v>0</v>
      </c>
      <c r="W30" s="31"/>
      <c r="X30" s="32">
        <f t="shared" si="0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9">
        <v>142376</v>
      </c>
      <c r="B31" s="149" t="s">
        <v>114</v>
      </c>
      <c r="C31" s="172" t="s">
        <v>505</v>
      </c>
      <c r="D31" s="233">
        <v>2186</v>
      </c>
      <c r="E31" s="172" t="s">
        <v>111</v>
      </c>
      <c r="F31" s="150"/>
      <c r="G31" s="159"/>
      <c r="H31" s="162"/>
      <c r="I31" s="162">
        <f>VLOOKUP(A31,[3]custom!$A$99:$H$127,8,FALSE)</f>
        <v>12</v>
      </c>
      <c r="J31" s="23"/>
      <c r="K31" s="162"/>
      <c r="L31" s="23"/>
      <c r="M31" s="162"/>
      <c r="N31" s="24"/>
      <c r="O31" s="24"/>
      <c r="P31" s="156">
        <f>IF(Q31=9,SUM(F31:N31)-SMALL(F31:N31,1),IF(Q31=8,SUM(F31:N31),SUM(F31:N31)))</f>
        <v>12</v>
      </c>
      <c r="Q31" s="26">
        <f>COUNTA(F31:N31)</f>
        <v>1</v>
      </c>
      <c r="R31" s="144">
        <v>0</v>
      </c>
      <c r="S31" s="27"/>
      <c r="T31" s="28"/>
      <c r="U31" s="29"/>
      <c r="V31" s="30">
        <f t="shared" si="2"/>
        <v>0</v>
      </c>
      <c r="W31" s="31"/>
      <c r="X31" s="32">
        <f t="shared" si="0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9">
        <v>130118</v>
      </c>
      <c r="B32" s="149" t="s">
        <v>114</v>
      </c>
      <c r="C32" s="172" t="s">
        <v>242</v>
      </c>
      <c r="D32" s="233">
        <v>2612</v>
      </c>
      <c r="E32" s="172" t="s">
        <v>127</v>
      </c>
      <c r="F32" s="150">
        <v>5</v>
      </c>
      <c r="G32" s="159"/>
      <c r="H32" s="162"/>
      <c r="I32" s="162"/>
      <c r="J32" s="23"/>
      <c r="K32" s="162"/>
      <c r="L32" s="23"/>
      <c r="M32" s="162"/>
      <c r="N32" s="24"/>
      <c r="O32" s="24"/>
      <c r="P32" s="250">
        <f>IF(Q32=8,SUM(F32:M32)-SMALL(F32:M32,1),IF(Q32=8,SUM(F32:M32),SUM(F32:M32)))+O32</f>
        <v>5</v>
      </c>
      <c r="Q32" s="26">
        <f>COUNTA(F32:N32)</f>
        <v>1</v>
      </c>
      <c r="R32" s="144">
        <v>0</v>
      </c>
      <c r="S32" s="27"/>
      <c r="T32" s="28"/>
      <c r="U32" s="29"/>
      <c r="V32" s="30">
        <f t="shared" si="2"/>
        <v>0</v>
      </c>
      <c r="W32" s="31"/>
      <c r="X32" s="32">
        <f t="shared" si="0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9">
        <v>121626</v>
      </c>
      <c r="B33" s="149" t="s">
        <v>114</v>
      </c>
      <c r="C33" s="172" t="s">
        <v>333</v>
      </c>
      <c r="D33" s="233" t="s">
        <v>330</v>
      </c>
      <c r="E33" s="172" t="s">
        <v>113</v>
      </c>
      <c r="F33" s="150"/>
      <c r="G33" s="159">
        <f>VLOOKUP(A33,'[1]Classifica generale Vigevano'!$A$141:$H$167,8,FALSE)</f>
        <v>5</v>
      </c>
      <c r="H33" s="162"/>
      <c r="I33" s="162"/>
      <c r="J33" s="23"/>
      <c r="K33" s="162"/>
      <c r="L33" s="23"/>
      <c r="M33" s="162"/>
      <c r="N33" s="24"/>
      <c r="O33" s="24"/>
      <c r="P33" s="250">
        <f>IF(Q33=8,SUM(F33:M33)-SMALL(F33:M33,1),IF(Q33=8,SUM(F33:M33),SUM(F33:M33)))+O33</f>
        <v>5</v>
      </c>
      <c r="Q33" s="26">
        <f>COUNTA(F33:N33)</f>
        <v>1</v>
      </c>
      <c r="R33" s="144">
        <v>0</v>
      </c>
      <c r="S33" s="27"/>
      <c r="T33" s="28"/>
      <c r="U33" s="29"/>
      <c r="V33" s="30">
        <f t="shared" si="2"/>
        <v>0</v>
      </c>
      <c r="W33" s="31"/>
      <c r="X33" s="32">
        <f t="shared" si="0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9">
        <v>121625</v>
      </c>
      <c r="B34" s="149" t="s">
        <v>114</v>
      </c>
      <c r="C34" s="172" t="s">
        <v>334</v>
      </c>
      <c r="D34" s="233" t="s">
        <v>330</v>
      </c>
      <c r="E34" s="172" t="s">
        <v>113</v>
      </c>
      <c r="F34" s="150"/>
      <c r="G34" s="159">
        <f>VLOOKUP(A34,'[1]Classifica generale Vigevano'!$A$141:$H$167,8,FALSE)</f>
        <v>5</v>
      </c>
      <c r="H34" s="162"/>
      <c r="I34" s="162"/>
      <c r="J34" s="23"/>
      <c r="K34" s="162"/>
      <c r="L34" s="23"/>
      <c r="M34" s="162"/>
      <c r="N34" s="24"/>
      <c r="O34" s="24"/>
      <c r="P34" s="250">
        <f>IF(Q34=8,SUM(F34:M34)-SMALL(F34:M34,1),IF(Q34=8,SUM(F34:M34),SUM(F34:M34)))+O34</f>
        <v>5</v>
      </c>
      <c r="Q34" s="26">
        <f>COUNTA(F34:N34)</f>
        <v>1</v>
      </c>
      <c r="R34" s="144">
        <v>0</v>
      </c>
      <c r="S34" s="27"/>
      <c r="T34" s="28"/>
      <c r="U34" s="29"/>
      <c r="V34" s="30">
        <f t="shared" si="2"/>
        <v>0</v>
      </c>
      <c r="W34" s="31"/>
      <c r="X34" s="32">
        <f t="shared" si="0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9">
        <v>126889</v>
      </c>
      <c r="B35" s="149" t="s">
        <v>114</v>
      </c>
      <c r="C35" s="172" t="s">
        <v>471</v>
      </c>
      <c r="D35" s="233">
        <v>1174</v>
      </c>
      <c r="E35" s="172" t="s">
        <v>469</v>
      </c>
      <c r="F35" s="150"/>
      <c r="G35" s="159"/>
      <c r="H35" s="162">
        <v>5</v>
      </c>
      <c r="I35" s="162"/>
      <c r="J35" s="23"/>
      <c r="K35" s="162"/>
      <c r="L35" s="23"/>
      <c r="M35" s="162"/>
      <c r="N35" s="24"/>
      <c r="O35" s="24"/>
      <c r="P35" s="250">
        <f>IF(Q35=8,SUM(F35:M35)-SMALL(F35:M35,1),IF(Q35=8,SUM(F35:M35),SUM(F35:M35)))+O35</f>
        <v>5</v>
      </c>
      <c r="Q35" s="26">
        <f>COUNTA(F35:N35)</f>
        <v>1</v>
      </c>
      <c r="R35" s="144">
        <v>0</v>
      </c>
      <c r="S35" s="27"/>
      <c r="T35" s="28"/>
      <c r="U35" s="29"/>
      <c r="V35" s="30">
        <f t="shared" si="2"/>
        <v>0</v>
      </c>
      <c r="W35" s="31"/>
      <c r="X35" s="32">
        <f t="shared" ref="X35:X64" si="3">SUMIF($D$3:$D$69,T35,$P$3:$P$69)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9">
        <v>127753</v>
      </c>
      <c r="B36" s="149" t="s">
        <v>114</v>
      </c>
      <c r="C36" s="172" t="s">
        <v>506</v>
      </c>
      <c r="D36" s="233">
        <v>2455</v>
      </c>
      <c r="E36" s="172" t="s">
        <v>500</v>
      </c>
      <c r="F36" s="150"/>
      <c r="G36" s="159"/>
      <c r="H36" s="162"/>
      <c r="I36" s="162">
        <f>VLOOKUP(A36,[3]custom!$A$99:$H$127,8,FALSE)</f>
        <v>5</v>
      </c>
      <c r="J36" s="23"/>
      <c r="K36" s="162"/>
      <c r="L36" s="23"/>
      <c r="M36" s="162"/>
      <c r="N36" s="24"/>
      <c r="O36" s="24"/>
      <c r="P36" s="156">
        <f>IF(Q36=9,SUM(F36:N36)-SMALL(F36:N36,1),IF(Q36=8,SUM(F36:N36),SUM(F36:N36)))</f>
        <v>5</v>
      </c>
      <c r="Q36" s="26">
        <f>COUNTA(F36:N36)</f>
        <v>1</v>
      </c>
      <c r="R36" s="144">
        <v>0</v>
      </c>
      <c r="S36" s="27"/>
      <c r="T36" s="28"/>
      <c r="U36" s="29"/>
      <c r="V36" s="30">
        <f t="shared" si="2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9">
        <v>141687</v>
      </c>
      <c r="B37" s="149" t="s">
        <v>114</v>
      </c>
      <c r="C37" s="172" t="s">
        <v>507</v>
      </c>
      <c r="D37" s="233">
        <v>2455</v>
      </c>
      <c r="E37" s="172" t="s">
        <v>500</v>
      </c>
      <c r="F37" s="150"/>
      <c r="G37" s="159"/>
      <c r="H37" s="162"/>
      <c r="I37" s="162">
        <f>VLOOKUP(A37,[3]custom!$A$99:$H$127,8,FALSE)</f>
        <v>5</v>
      </c>
      <c r="J37" s="23"/>
      <c r="K37" s="162"/>
      <c r="L37" s="23"/>
      <c r="M37" s="162"/>
      <c r="N37" s="24"/>
      <c r="O37" s="24"/>
      <c r="P37" s="156">
        <f>IF(Q37=9,SUM(F37:N37)-SMALL(F37:N37,1),IF(Q37=8,SUM(F37:N37),SUM(F37:N37)))</f>
        <v>5</v>
      </c>
      <c r="Q37" s="26">
        <f>COUNTA(F37:N37)</f>
        <v>1</v>
      </c>
      <c r="R37" s="144">
        <v>0</v>
      </c>
      <c r="S37" s="27"/>
      <c r="T37" s="28"/>
      <c r="U37" s="29"/>
      <c r="V37" s="30">
        <f t="shared" si="2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9"/>
      <c r="B38" s="149" t="str">
        <f t="shared" ref="B36:B48" si="4">IF(Q38&lt;2,"NO","SI")</f>
        <v>NO</v>
      </c>
      <c r="C38" s="172"/>
      <c r="D38" s="233"/>
      <c r="E38" s="172"/>
      <c r="F38" s="150"/>
      <c r="G38" s="159"/>
      <c r="H38" s="162"/>
      <c r="I38" s="162"/>
      <c r="J38" s="23"/>
      <c r="K38" s="162"/>
      <c r="L38" s="23"/>
      <c r="M38" s="162"/>
      <c r="N38" s="24"/>
      <c r="O38" s="24"/>
      <c r="P38" s="250">
        <f>IF(Q38=8,SUM(F38:M38)-SMALL(F38:M38,1),IF(Q38=8,SUM(F38:M38),SUM(F38:M38)))+O38</f>
        <v>0</v>
      </c>
      <c r="Q38" s="26">
        <f>COUNTA(F38:N38)</f>
        <v>0</v>
      </c>
      <c r="R38" s="144">
        <v>0</v>
      </c>
      <c r="S38" s="27"/>
      <c r="T38" s="28"/>
      <c r="U38" s="29"/>
      <c r="V38" s="30">
        <f t="shared" si="2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9"/>
      <c r="B39" s="149" t="str">
        <f t="shared" si="4"/>
        <v>NO</v>
      </c>
      <c r="C39" s="172"/>
      <c r="D39" s="233"/>
      <c r="E39" s="172"/>
      <c r="F39" s="150"/>
      <c r="G39" s="159"/>
      <c r="H39" s="162"/>
      <c r="I39" s="162"/>
      <c r="J39" s="23"/>
      <c r="K39" s="162"/>
      <c r="L39" s="23"/>
      <c r="M39" s="162"/>
      <c r="N39" s="24"/>
      <c r="O39" s="24"/>
      <c r="P39" s="156">
        <f t="shared" ref="P36:P48" si="5">IF(Q39=9,SUM(F39:N39)-SMALL(F39:N39,1),IF(Q39=8,SUM(F39:N39),SUM(F39:N39)))</f>
        <v>0</v>
      </c>
      <c r="Q39" s="26">
        <f t="shared" ref="Q36:Q48" si="6">COUNTA(F39:N39)</f>
        <v>0</v>
      </c>
      <c r="R39" s="144">
        <f t="shared" ref="R36:R45" si="7">SUM(F39:N39)</f>
        <v>0</v>
      </c>
      <c r="S39" s="27"/>
      <c r="T39" s="28"/>
      <c r="U39" s="29"/>
      <c r="V39" s="30">
        <f t="shared" si="2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9"/>
      <c r="B40" s="149" t="str">
        <f t="shared" si="4"/>
        <v>NO</v>
      </c>
      <c r="C40" s="172"/>
      <c r="D40" s="233"/>
      <c r="E40" s="172"/>
      <c r="F40" s="150"/>
      <c r="G40" s="159"/>
      <c r="H40" s="162"/>
      <c r="I40" s="162"/>
      <c r="J40" s="23"/>
      <c r="K40" s="162"/>
      <c r="L40" s="23"/>
      <c r="M40" s="162"/>
      <c r="N40" s="24"/>
      <c r="O40" s="24"/>
      <c r="P40" s="156">
        <f t="shared" si="5"/>
        <v>0</v>
      </c>
      <c r="Q40" s="26">
        <f t="shared" si="6"/>
        <v>0</v>
      </c>
      <c r="R40" s="144">
        <f t="shared" si="7"/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9"/>
      <c r="B41" s="149" t="str">
        <f t="shared" si="4"/>
        <v>NO</v>
      </c>
      <c r="C41" s="172"/>
      <c r="D41" s="233"/>
      <c r="E41" s="172"/>
      <c r="F41" s="150"/>
      <c r="G41" s="159"/>
      <c r="H41" s="162"/>
      <c r="I41" s="162"/>
      <c r="J41" s="23"/>
      <c r="K41" s="162"/>
      <c r="L41" s="23"/>
      <c r="M41" s="162"/>
      <c r="N41" s="24"/>
      <c r="O41" s="24"/>
      <c r="P41" s="156">
        <f t="shared" si="5"/>
        <v>0</v>
      </c>
      <c r="Q41" s="26">
        <f t="shared" si="6"/>
        <v>0</v>
      </c>
      <c r="R41" s="144">
        <f t="shared" si="7"/>
        <v>0</v>
      </c>
      <c r="S41" s="27"/>
      <c r="T41" s="28"/>
      <c r="U41" s="29"/>
      <c r="V41" s="30">
        <f t="shared" si="2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9"/>
      <c r="B42" s="149" t="str">
        <f t="shared" si="4"/>
        <v>NO</v>
      </c>
      <c r="C42" s="172"/>
      <c r="D42" s="233"/>
      <c r="E42" s="172"/>
      <c r="F42" s="150"/>
      <c r="G42" s="159"/>
      <c r="H42" s="162"/>
      <c r="I42" s="162"/>
      <c r="J42" s="23"/>
      <c r="K42" s="162"/>
      <c r="L42" s="23"/>
      <c r="M42" s="162"/>
      <c r="N42" s="24"/>
      <c r="O42" s="251"/>
      <c r="P42" s="156">
        <f t="shared" si="5"/>
        <v>0</v>
      </c>
      <c r="Q42" s="26">
        <f t="shared" si="6"/>
        <v>0</v>
      </c>
      <c r="R42" s="144">
        <f t="shared" si="7"/>
        <v>0</v>
      </c>
      <c r="S42" s="27"/>
      <c r="T42" s="28"/>
      <c r="U42" s="29"/>
      <c r="V42" s="30">
        <f t="shared" si="2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9"/>
      <c r="B43" s="149" t="str">
        <f t="shared" si="4"/>
        <v>NO</v>
      </c>
      <c r="C43" s="172"/>
      <c r="D43" s="233"/>
      <c r="E43" s="172"/>
      <c r="F43" s="150"/>
      <c r="G43" s="159"/>
      <c r="H43" s="162"/>
      <c r="I43" s="162"/>
      <c r="J43" s="23"/>
      <c r="K43" s="162"/>
      <c r="L43" s="23"/>
      <c r="M43" s="162"/>
      <c r="N43" s="24"/>
      <c r="O43" s="251"/>
      <c r="P43" s="156">
        <f t="shared" si="5"/>
        <v>0</v>
      </c>
      <c r="Q43" s="26">
        <f t="shared" si="6"/>
        <v>0</v>
      </c>
      <c r="R43" s="144">
        <f t="shared" si="7"/>
        <v>0</v>
      </c>
      <c r="S43" s="27"/>
      <c r="T43" s="28"/>
      <c r="U43" s="29"/>
      <c r="V43" s="30">
        <f t="shared" si="2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9"/>
      <c r="B44" s="149" t="str">
        <f t="shared" si="4"/>
        <v>NO</v>
      </c>
      <c r="C44" s="172"/>
      <c r="D44" s="233"/>
      <c r="E44" s="172"/>
      <c r="F44" s="150"/>
      <c r="G44" s="159"/>
      <c r="H44" s="162"/>
      <c r="I44" s="162"/>
      <c r="J44" s="23"/>
      <c r="K44" s="162"/>
      <c r="L44" s="23"/>
      <c r="M44" s="162"/>
      <c r="N44" s="24"/>
      <c r="O44" s="251"/>
      <c r="P44" s="156">
        <f t="shared" si="5"/>
        <v>0</v>
      </c>
      <c r="Q44" s="26">
        <f t="shared" si="6"/>
        <v>0</v>
      </c>
      <c r="R44" s="144">
        <f t="shared" si="7"/>
        <v>0</v>
      </c>
      <c r="S44" s="27"/>
      <c r="T44" s="28"/>
      <c r="U44" s="142"/>
      <c r="V44" s="30">
        <f t="shared" si="2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9"/>
      <c r="B45" s="149" t="str">
        <f t="shared" si="4"/>
        <v>NO</v>
      </c>
      <c r="C45" s="172"/>
      <c r="D45" s="233"/>
      <c r="E45" s="172"/>
      <c r="F45" s="150"/>
      <c r="G45" s="159"/>
      <c r="H45" s="162"/>
      <c r="I45" s="162"/>
      <c r="J45" s="23"/>
      <c r="K45" s="162"/>
      <c r="L45" s="23"/>
      <c r="M45" s="162"/>
      <c r="N45" s="24"/>
      <c r="O45" s="251"/>
      <c r="P45" s="156">
        <f t="shared" si="5"/>
        <v>0</v>
      </c>
      <c r="Q45" s="26">
        <f t="shared" si="6"/>
        <v>0</v>
      </c>
      <c r="R45" s="144">
        <f t="shared" si="7"/>
        <v>0</v>
      </c>
      <c r="S45" s="27"/>
      <c r="T45" s="28"/>
      <c r="U45" s="29"/>
      <c r="V45" s="30">
        <f t="shared" si="2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9"/>
      <c r="B46" s="149" t="str">
        <f t="shared" si="4"/>
        <v>NO</v>
      </c>
      <c r="C46" s="172"/>
      <c r="D46" s="233"/>
      <c r="E46" s="172"/>
      <c r="F46" s="150"/>
      <c r="G46" s="159"/>
      <c r="H46" s="162"/>
      <c r="I46" s="162"/>
      <c r="J46" s="23"/>
      <c r="K46" s="162"/>
      <c r="L46" s="23"/>
      <c r="M46" s="162"/>
      <c r="N46" s="24"/>
      <c r="O46" s="251"/>
      <c r="P46" s="156">
        <f t="shared" si="5"/>
        <v>0</v>
      </c>
      <c r="Q46" s="26">
        <f t="shared" si="6"/>
        <v>0</v>
      </c>
      <c r="R46" s="144">
        <v>0</v>
      </c>
      <c r="S46" s="35"/>
      <c r="T46" s="28"/>
      <c r="U46" s="29"/>
      <c r="V46" s="30">
        <f t="shared" si="2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49"/>
      <c r="B47" s="149" t="str">
        <f t="shared" si="4"/>
        <v>NO</v>
      </c>
      <c r="C47" s="172"/>
      <c r="D47" s="233"/>
      <c r="E47" s="172"/>
      <c r="F47" s="150"/>
      <c r="G47" s="159"/>
      <c r="H47" s="162"/>
      <c r="I47" s="162"/>
      <c r="J47" s="23"/>
      <c r="K47" s="162"/>
      <c r="L47" s="23"/>
      <c r="M47" s="162"/>
      <c r="N47" s="24"/>
      <c r="O47" s="251"/>
      <c r="P47" s="156">
        <f t="shared" si="5"/>
        <v>0</v>
      </c>
      <c r="Q47" s="26">
        <f t="shared" si="6"/>
        <v>0</v>
      </c>
      <c r="R47" s="144">
        <v>0</v>
      </c>
      <c r="S47" s="35"/>
      <c r="T47" s="28"/>
      <c r="U47" s="29"/>
      <c r="V47" s="30">
        <f t="shared" si="2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9"/>
      <c r="B48" s="149" t="str">
        <f t="shared" si="4"/>
        <v>NO</v>
      </c>
      <c r="C48" s="172"/>
      <c r="D48" s="233"/>
      <c r="E48" s="172"/>
      <c r="F48" s="150"/>
      <c r="G48" s="23"/>
      <c r="H48" s="23"/>
      <c r="I48" s="23"/>
      <c r="J48" s="23"/>
      <c r="K48" s="23"/>
      <c r="L48" s="23"/>
      <c r="M48" s="162"/>
      <c r="N48" s="24"/>
      <c r="O48" s="251"/>
      <c r="P48" s="156">
        <f t="shared" si="5"/>
        <v>0</v>
      </c>
      <c r="Q48" s="26">
        <f t="shared" si="6"/>
        <v>0</v>
      </c>
      <c r="R48" s="144">
        <v>0</v>
      </c>
      <c r="S48" s="19"/>
      <c r="T48" s="28"/>
      <c r="U48" s="29"/>
      <c r="V48" s="30">
        <f t="shared" si="2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9"/>
      <c r="B49" s="149" t="str">
        <f t="shared" ref="B49:B50" si="8">IF(Q49&lt;2,"NO","SI")</f>
        <v>NO</v>
      </c>
      <c r="C49" s="158"/>
      <c r="D49" s="235"/>
      <c r="E49" s="158"/>
      <c r="F49" s="23"/>
      <c r="G49" s="23"/>
      <c r="H49" s="23"/>
      <c r="I49" s="23"/>
      <c r="J49" s="23"/>
      <c r="K49" s="23"/>
      <c r="L49" s="23"/>
      <c r="M49" s="23"/>
      <c r="N49" s="24"/>
      <c r="O49" s="251"/>
      <c r="P49" s="25">
        <f t="shared" ref="P49:P50" si="9">IF(Q49=9,SUM(F49:N49)-SMALL(F49:N49,1)-SMALL(F49:N49,2),IF(Q49=8,SUM(F49:N49)-SMALL(F49:N49,1),SUM(F49:N49)))</f>
        <v>0</v>
      </c>
      <c r="Q49" s="26">
        <f t="shared" ref="Q49:Q50" si="10">COUNTA(F49:N49)</f>
        <v>0</v>
      </c>
      <c r="R49" s="144">
        <f t="shared" ref="R49:R50" si="11">SUM(F49:N49)</f>
        <v>0</v>
      </c>
      <c r="S49" s="19"/>
      <c r="T49" s="28"/>
      <c r="U49" s="29"/>
      <c r="V49" s="30">
        <f t="shared" si="2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49"/>
      <c r="B50" s="149" t="str">
        <f t="shared" si="8"/>
        <v>NO</v>
      </c>
      <c r="C50" s="158"/>
      <c r="D50" s="235"/>
      <c r="E50" s="158"/>
      <c r="F50" s="23"/>
      <c r="G50" s="23"/>
      <c r="H50" s="23"/>
      <c r="I50" s="23"/>
      <c r="J50" s="23"/>
      <c r="K50" s="23"/>
      <c r="L50" s="23"/>
      <c r="M50" s="23"/>
      <c r="N50" s="24"/>
      <c r="O50" s="251"/>
      <c r="P50" s="25">
        <f t="shared" si="9"/>
        <v>0</v>
      </c>
      <c r="Q50" s="26">
        <f t="shared" si="10"/>
        <v>0</v>
      </c>
      <c r="R50" s="144">
        <f t="shared" si="11"/>
        <v>0</v>
      </c>
      <c r="S50" s="19"/>
      <c r="T50" s="28"/>
      <c r="U50" s="29"/>
      <c r="V50" s="30">
        <f t="shared" si="2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49"/>
      <c r="B51" s="149" t="str">
        <f t="shared" ref="B51:B57" si="12">IF(Q51&lt;2,"NO","SI")</f>
        <v>NO</v>
      </c>
      <c r="C51" s="20"/>
      <c r="D51" s="236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1"/>
      <c r="P51" s="25">
        <f t="shared" ref="P51:P57" si="13">IF(Q51=9,SUM(F51:N51)-SMALL(F51:N51,1)-SMALL(F51:N51,2),IF(Q51=8,SUM(F51:N51)-SMALL(F51:N51,1),SUM(F51:N51)))</f>
        <v>0</v>
      </c>
      <c r="Q51" s="26">
        <f t="shared" ref="Q51:Q57" si="14">COUNTA(F51:N51)</f>
        <v>0</v>
      </c>
      <c r="R51" s="144">
        <f t="shared" ref="R51:R57" si="15">SUM(F51:N51)</f>
        <v>0</v>
      </c>
      <c r="S51" s="19"/>
      <c r="T51" s="28"/>
      <c r="U51" s="29"/>
      <c r="V51" s="30">
        <f t="shared" si="2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49"/>
      <c r="B52" s="149" t="str">
        <f t="shared" si="12"/>
        <v>NO</v>
      </c>
      <c r="C52" s="20"/>
      <c r="D52" s="236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51"/>
      <c r="P52" s="25">
        <f t="shared" si="13"/>
        <v>0</v>
      </c>
      <c r="Q52" s="26">
        <f t="shared" si="14"/>
        <v>0</v>
      </c>
      <c r="R52" s="144">
        <f t="shared" si="15"/>
        <v>0</v>
      </c>
      <c r="S52" s="19"/>
      <c r="T52" s="28"/>
      <c r="U52" s="29"/>
      <c r="V52" s="30">
        <f t="shared" si="2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49"/>
      <c r="B53" s="149" t="str">
        <f t="shared" si="12"/>
        <v>NO</v>
      </c>
      <c r="C53" s="20"/>
      <c r="D53" s="236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51"/>
      <c r="P53" s="25">
        <f t="shared" si="13"/>
        <v>0</v>
      </c>
      <c r="Q53" s="26">
        <f t="shared" si="14"/>
        <v>0</v>
      </c>
      <c r="R53" s="144">
        <f t="shared" si="15"/>
        <v>0</v>
      </c>
      <c r="S53" s="19"/>
      <c r="T53" s="28"/>
      <c r="U53" s="29"/>
      <c r="V53" s="30">
        <f t="shared" si="2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49"/>
      <c r="B54" s="149" t="str">
        <f t="shared" si="12"/>
        <v>NO</v>
      </c>
      <c r="C54" s="61"/>
      <c r="D54" s="236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1"/>
      <c r="P54" s="25">
        <f t="shared" si="13"/>
        <v>0</v>
      </c>
      <c r="Q54" s="26">
        <f t="shared" si="14"/>
        <v>0</v>
      </c>
      <c r="R54" s="144">
        <f t="shared" si="15"/>
        <v>0</v>
      </c>
      <c r="S54" s="19"/>
      <c r="T54" s="28"/>
      <c r="U54" s="29"/>
      <c r="V54" s="30">
        <f t="shared" si="2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9"/>
      <c r="B55" s="149" t="str">
        <f t="shared" si="12"/>
        <v>NO</v>
      </c>
      <c r="C55" s="61"/>
      <c r="D55" s="236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1"/>
      <c r="P55" s="25">
        <f t="shared" si="13"/>
        <v>0</v>
      </c>
      <c r="Q55" s="26">
        <f t="shared" si="14"/>
        <v>0</v>
      </c>
      <c r="R55" s="144">
        <f t="shared" si="15"/>
        <v>0</v>
      </c>
      <c r="S55" s="19"/>
      <c r="T55" s="28"/>
      <c r="U55" s="29"/>
      <c r="V55" s="30">
        <f t="shared" si="2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9"/>
      <c r="B56" s="149" t="str">
        <f t="shared" si="12"/>
        <v>NO</v>
      </c>
      <c r="C56" s="61"/>
      <c r="D56" s="236"/>
      <c r="E56" s="21"/>
      <c r="F56" s="23"/>
      <c r="G56" s="23"/>
      <c r="H56" s="23"/>
      <c r="I56" s="23"/>
      <c r="J56" s="23"/>
      <c r="K56" s="23"/>
      <c r="L56" s="23"/>
      <c r="M56" s="23"/>
      <c r="N56" s="24"/>
      <c r="O56" s="251"/>
      <c r="P56" s="25">
        <f t="shared" si="13"/>
        <v>0</v>
      </c>
      <c r="Q56" s="26">
        <f t="shared" si="14"/>
        <v>0</v>
      </c>
      <c r="R56" s="144">
        <f t="shared" si="15"/>
        <v>0</v>
      </c>
      <c r="S56" s="19"/>
      <c r="T56" s="28"/>
      <c r="U56" s="29"/>
      <c r="V56" s="30">
        <f t="shared" si="2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49"/>
      <c r="B57" s="149" t="str">
        <f t="shared" si="12"/>
        <v>NO</v>
      </c>
      <c r="C57" s="133"/>
      <c r="D57" s="236"/>
      <c r="E57" s="133"/>
      <c r="F57" s="23"/>
      <c r="G57" s="23"/>
      <c r="H57" s="23"/>
      <c r="I57" s="23"/>
      <c r="J57" s="23"/>
      <c r="K57" s="23"/>
      <c r="L57" s="23"/>
      <c r="M57" s="23"/>
      <c r="N57" s="24"/>
      <c r="O57" s="251"/>
      <c r="P57" s="25">
        <f t="shared" si="13"/>
        <v>0</v>
      </c>
      <c r="Q57" s="26">
        <f t="shared" si="14"/>
        <v>0</v>
      </c>
      <c r="R57" s="144">
        <f t="shared" si="15"/>
        <v>0</v>
      </c>
      <c r="S57" s="19"/>
      <c r="T57" s="28"/>
      <c r="U57" s="29"/>
      <c r="V57" s="30">
        <f t="shared" si="2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42"/>
      <c r="B58" s="42">
        <f>COUNTIF(B3:B57,"SI")</f>
        <v>35</v>
      </c>
      <c r="C58" s="42">
        <f>COUNTA(C3:C57)</f>
        <v>35</v>
      </c>
      <c r="D58" s="237"/>
      <c r="E58" s="42"/>
      <c r="F58" s="44">
        <f t="shared" ref="F58:N58" si="16">COUNTA(F3:F57)</f>
        <v>28</v>
      </c>
      <c r="G58" s="44">
        <f t="shared" si="16"/>
        <v>27</v>
      </c>
      <c r="H58" s="44">
        <f t="shared" si="16"/>
        <v>26</v>
      </c>
      <c r="I58" s="44">
        <f>COUNTA(I3:I57)</f>
        <v>29</v>
      </c>
      <c r="J58" s="44">
        <f t="shared" si="16"/>
        <v>0</v>
      </c>
      <c r="K58" s="44">
        <f t="shared" si="16"/>
        <v>0</v>
      </c>
      <c r="L58" s="44">
        <f t="shared" si="16"/>
        <v>0</v>
      </c>
      <c r="M58" s="44">
        <f t="shared" si="16"/>
        <v>0</v>
      </c>
      <c r="N58" s="44">
        <f t="shared" si="16"/>
        <v>0</v>
      </c>
      <c r="O58" s="252"/>
      <c r="P58" s="64">
        <f>SUM(P3:P57)</f>
        <v>2378</v>
      </c>
      <c r="Q58" s="46"/>
      <c r="R58" s="65">
        <f>SUM(R3:R57)</f>
        <v>2336</v>
      </c>
      <c r="S58" s="19"/>
      <c r="T58" s="28"/>
      <c r="U58" s="29"/>
      <c r="V58" s="30">
        <f t="shared" si="2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66"/>
      <c r="B59" s="66"/>
      <c r="C59" s="66"/>
      <c r="D59" s="238"/>
      <c r="E59" s="66"/>
      <c r="F59" s="67"/>
      <c r="G59" s="67"/>
      <c r="H59" s="66"/>
      <c r="I59" s="66"/>
      <c r="J59" s="66"/>
      <c r="K59" s="66"/>
      <c r="L59" s="66"/>
      <c r="M59" s="66"/>
      <c r="N59" s="66"/>
      <c r="O59" s="68"/>
      <c r="P59" s="68"/>
      <c r="Q59" s="6"/>
      <c r="R59" s="69"/>
      <c r="S59" s="19"/>
      <c r="T59" s="28"/>
      <c r="U59" s="142"/>
      <c r="V59" s="30">
        <f t="shared" si="2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6"/>
      <c r="B60" s="6"/>
      <c r="C60" s="6"/>
      <c r="D60" s="23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19"/>
      <c r="T60" s="28"/>
      <c r="U60" s="29"/>
      <c r="V60" s="30">
        <f t="shared" si="2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6"/>
      <c r="B61" s="6"/>
      <c r="C61" s="6"/>
      <c r="D61" s="23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9"/>
      <c r="T61" s="28"/>
      <c r="U61" s="29"/>
      <c r="V61" s="30">
        <f t="shared" si="2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83"/>
      <c r="B62" s="6"/>
      <c r="C62" s="70"/>
      <c r="D62" s="244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2"/>
      <c r="Q62" s="6"/>
      <c r="R62" s="6"/>
      <c r="S62" s="19"/>
      <c r="T62" s="28"/>
      <c r="U62" s="142"/>
      <c r="V62" s="30">
        <f t="shared" si="2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9.1" customHeight="1" thickBot="1" x14ac:dyDescent="0.4">
      <c r="S63" s="19"/>
      <c r="T63" s="28"/>
      <c r="U63" s="29"/>
      <c r="V63" s="30">
        <f t="shared" si="2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9.1" customHeight="1" thickBot="1" x14ac:dyDescent="0.4">
      <c r="S64" s="19"/>
      <c r="T64" s="28"/>
      <c r="U64" s="29"/>
      <c r="V64" s="30">
        <f t="shared" si="2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9:29" ht="29.1" customHeight="1" x14ac:dyDescent="0.35">
      <c r="S65" s="19"/>
      <c r="T65" s="6"/>
      <c r="U65" s="6"/>
      <c r="V65" s="39">
        <f>SUM(V3:V64)</f>
        <v>2336</v>
      </c>
      <c r="W65" s="6"/>
      <c r="X65" s="41">
        <f>SUM(X3:X64)</f>
        <v>2378</v>
      </c>
      <c r="Y65" s="6"/>
      <c r="Z65" s="6"/>
      <c r="AA65" s="6"/>
      <c r="AB65" s="6"/>
      <c r="AC65" s="6"/>
    </row>
    <row r="66" spans="19:29" ht="29.1" customHeight="1" x14ac:dyDescent="0.2"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9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9:29" ht="29.1" customHeight="1" x14ac:dyDescent="0.2">
      <c r="S71" s="19"/>
      <c r="V71" s="6"/>
      <c r="W71" s="6"/>
      <c r="X71" s="6"/>
      <c r="Y71" s="6"/>
      <c r="Z71" s="6"/>
      <c r="AA71" s="6"/>
      <c r="AB71" s="6"/>
      <c r="AC71" s="6"/>
    </row>
    <row r="72" spans="19:29" ht="29.1" customHeight="1" x14ac:dyDescent="0.2">
      <c r="S72" s="19"/>
      <c r="V72" s="6"/>
      <c r="W72" s="6"/>
      <c r="X72" s="6"/>
      <c r="Y72" s="6"/>
      <c r="Z72" s="6"/>
      <c r="AA72" s="6"/>
      <c r="AB72" s="6"/>
      <c r="AC72" s="6"/>
    </row>
    <row r="73" spans="19:29" ht="29.1" customHeight="1" x14ac:dyDescent="0.2">
      <c r="S73" s="19"/>
      <c r="V73" s="6"/>
      <c r="W73" s="6"/>
      <c r="X73" s="6"/>
      <c r="Y73" s="6"/>
      <c r="Z73" s="6"/>
      <c r="AA73" s="6"/>
      <c r="AB73" s="6"/>
      <c r="AC73" s="6"/>
    </row>
    <row r="74" spans="19:29" ht="28.5" customHeight="1" x14ac:dyDescent="0.2">
      <c r="S74" s="19"/>
      <c r="V74" s="6"/>
      <c r="W74" s="6"/>
      <c r="X74" s="6"/>
      <c r="Y74" s="6"/>
      <c r="Z74" s="6"/>
      <c r="AA74" s="6"/>
      <c r="AB74" s="6"/>
      <c r="AC74" s="6"/>
    </row>
    <row r="75" spans="19:29" ht="27.95" customHeight="1" x14ac:dyDescent="0.2">
      <c r="S75" s="6"/>
      <c r="V75" s="6"/>
      <c r="W75" s="6"/>
      <c r="X75" s="6"/>
      <c r="Y75" s="6"/>
      <c r="Z75" s="6"/>
      <c r="AA75" s="6"/>
      <c r="AB75" s="6"/>
      <c r="AC75" s="6"/>
    </row>
    <row r="76" spans="19:29" ht="15.6" customHeight="1" x14ac:dyDescent="0.2">
      <c r="S76" s="6"/>
      <c r="V76" s="6"/>
      <c r="W76" s="6"/>
      <c r="X76" s="6"/>
      <c r="Y76" s="6"/>
      <c r="Z76" s="6"/>
      <c r="AA76" s="6"/>
      <c r="AB76" s="6"/>
      <c r="AC76" s="6"/>
    </row>
    <row r="77" spans="19:29" ht="15.6" customHeight="1" x14ac:dyDescent="0.2">
      <c r="S77" s="6"/>
      <c r="V77" s="6"/>
      <c r="W77" s="6"/>
      <c r="X77" s="6"/>
      <c r="Y77" s="6"/>
      <c r="Z77" s="6"/>
      <c r="AA77" s="6"/>
      <c r="AB77" s="6"/>
      <c r="AC77" s="6"/>
    </row>
    <row r="78" spans="19:29" ht="15.6" customHeight="1" x14ac:dyDescent="0.2">
      <c r="S78" s="6"/>
      <c r="V78" s="6"/>
      <c r="W78" s="6"/>
      <c r="X78" s="6"/>
      <c r="Y78" s="6"/>
      <c r="Z78" s="6"/>
      <c r="AA78" s="6"/>
      <c r="AB78" s="6"/>
      <c r="AC78" s="6"/>
    </row>
    <row r="79" spans="19:29" ht="18.600000000000001" customHeight="1" x14ac:dyDescent="0.2">
      <c r="V79" s="6"/>
      <c r="W79" s="6"/>
      <c r="X79" s="6"/>
    </row>
  </sheetData>
  <autoFilter ref="D1:D63" xr:uid="{1DDD4DDB-B337-4557-B36F-9AA4B0FED20E}"/>
  <sortState xmlns:xlrd2="http://schemas.microsoft.com/office/spreadsheetml/2017/richdata2" ref="A3:R38">
    <sortCondition descending="1" ref="P3:P38"/>
  </sortState>
  <mergeCells count="1">
    <mergeCell ref="B1:G1"/>
  </mergeCells>
  <phoneticPr fontId="20" type="noConversion"/>
  <conditionalFormatting sqref="A3:B57">
    <cfRule type="containsText" dxfId="15" priority="1" stopIfTrue="1" operator="containsText" text="SI">
      <formula>NOT(ISERROR(SEARCH("SI",A3)))</formula>
    </cfRule>
    <cfRule type="containsText" dxfId="1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Roman,Regular"&amp;12&amp;K000000RA M</oddHeader>
    <oddFooter>&amp;L&amp;"Helvetica,Regular"&amp;12&amp;K000000&amp;P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8.7109375" style="1" bestFit="1" customWidth="1"/>
    <col min="4" max="4" width="13.28515625" style="243" customWidth="1"/>
    <col min="5" max="5" width="72.28515625" style="1" bestFit="1" customWidth="1"/>
    <col min="6" max="6" width="22.85546875" style="1" customWidth="1"/>
    <col min="7" max="7" width="22.42578125" style="1" customWidth="1"/>
    <col min="8" max="8" width="22.140625" style="1" customWidth="1"/>
    <col min="9" max="12" width="23.140625" style="1" customWidth="1"/>
    <col min="13" max="14" width="23.42578125" style="1" customWidth="1"/>
    <col min="15" max="15" width="31.28515625" style="1" bestFit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6" style="1" customWidth="1"/>
    <col min="28" max="28" width="11.42578125" style="1" customWidth="1"/>
    <col min="29" max="29" width="67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78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123</v>
      </c>
      <c r="B2" s="8" t="s">
        <v>69</v>
      </c>
      <c r="C2" s="157" t="s">
        <v>1</v>
      </c>
      <c r="D2" s="234" t="s">
        <v>70</v>
      </c>
      <c r="E2" s="157" t="s">
        <v>3</v>
      </c>
      <c r="F2" s="9" t="s">
        <v>137</v>
      </c>
      <c r="G2" s="9" t="s">
        <v>304</v>
      </c>
      <c r="H2" s="9" t="s">
        <v>472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49">
        <v>118406</v>
      </c>
      <c r="B3" s="149" t="s">
        <v>114</v>
      </c>
      <c r="C3" s="172" t="s">
        <v>247</v>
      </c>
      <c r="D3" s="233">
        <v>2144</v>
      </c>
      <c r="E3" s="172" t="s">
        <v>121</v>
      </c>
      <c r="F3" s="159">
        <v>100</v>
      </c>
      <c r="G3" s="159">
        <f>VLOOKUP(A3,'[1]Classifica generale Vigevano'!$A$114:$H$140,8,FALSE)</f>
        <v>100</v>
      </c>
      <c r="H3" s="162">
        <v>100</v>
      </c>
      <c r="I3" s="162">
        <f>VLOOKUP(A3,[3]custom!$A$76:$H$98,8,FALSE)</f>
        <v>100</v>
      </c>
      <c r="J3" s="162"/>
      <c r="K3" s="23"/>
      <c r="L3" s="162"/>
      <c r="M3" s="162"/>
      <c r="N3" s="193"/>
      <c r="O3" s="24"/>
      <c r="P3" s="250">
        <f>IF(Q3=8,SUM(F3:M3)-SMALL(F3:M3,1),IF(Q3=8,SUM(F3:M3),SUM(F3:M3)))+O3</f>
        <v>400</v>
      </c>
      <c r="Q3" s="26">
        <f>COUNTA(F3:N3)</f>
        <v>4</v>
      </c>
      <c r="R3" s="144">
        <f>SUM(F3:N3)+O3</f>
        <v>400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 t="shared" ref="X3:X34" si="0">SUMIF($D$3:$D$82,T3,$P$3:$P$82)</f>
        <v>0</v>
      </c>
      <c r="Y3" s="19"/>
      <c r="Z3" s="33"/>
      <c r="AA3" s="33"/>
      <c r="AB3" s="33"/>
      <c r="AC3" s="33"/>
    </row>
    <row r="4" spans="1:29" ht="29.1" customHeight="1" thickBot="1" x14ac:dyDescent="0.4">
      <c r="A4" s="149">
        <v>116267</v>
      </c>
      <c r="B4" s="149" t="s">
        <v>114</v>
      </c>
      <c r="C4" s="172" t="s">
        <v>251</v>
      </c>
      <c r="D4" s="233">
        <v>2144</v>
      </c>
      <c r="E4" s="172" t="s">
        <v>121</v>
      </c>
      <c r="F4" s="150">
        <v>50</v>
      </c>
      <c r="G4" s="159">
        <f>VLOOKUP(A4,'[1]Classifica generale Vigevano'!$A$114:$H$140,8,FALSE)</f>
        <v>90</v>
      </c>
      <c r="H4" s="162">
        <v>90</v>
      </c>
      <c r="I4" s="162">
        <f>VLOOKUP(A4,[3]custom!$A$76:$H$98,8,FALSE)</f>
        <v>90</v>
      </c>
      <c r="J4" s="162"/>
      <c r="K4" s="23"/>
      <c r="L4" s="162"/>
      <c r="M4" s="162"/>
      <c r="N4" s="24"/>
      <c r="O4" s="24"/>
      <c r="P4" s="250">
        <f>IF(Q4=8,SUM(F4:M4)-SMALL(F4:M4,1),IF(Q4=8,SUM(F4:M4),SUM(F4:M4)))+O4</f>
        <v>320</v>
      </c>
      <c r="Q4" s="26">
        <f>COUNTA(F4:N4)</f>
        <v>4</v>
      </c>
      <c r="R4" s="144">
        <f>SUM(F4:N4)+O4</f>
        <v>320</v>
      </c>
      <c r="S4" s="27"/>
      <c r="T4" s="28">
        <v>1172</v>
      </c>
      <c r="U4" s="29" t="s">
        <v>116</v>
      </c>
      <c r="V4" s="30">
        <f t="shared" ref="V4:V22" si="1">SUMIF($D$3:$D$76,T4,$R$3:$R$76)</f>
        <v>105</v>
      </c>
      <c r="W4" s="31"/>
      <c r="X4" s="32">
        <f t="shared" si="0"/>
        <v>105</v>
      </c>
      <c r="Y4" s="19"/>
      <c r="Z4" s="33"/>
      <c r="AA4" s="33"/>
      <c r="AB4" s="33"/>
      <c r="AC4" s="33"/>
    </row>
    <row r="5" spans="1:29" ht="29.1" customHeight="1" thickBot="1" x14ac:dyDescent="0.4">
      <c r="A5" s="149">
        <v>115684</v>
      </c>
      <c r="B5" s="149" t="s">
        <v>114</v>
      </c>
      <c r="C5" s="172" t="s">
        <v>248</v>
      </c>
      <c r="D5" s="233">
        <v>2144</v>
      </c>
      <c r="E5" s="172" t="s">
        <v>121</v>
      </c>
      <c r="F5" s="150">
        <v>90</v>
      </c>
      <c r="G5" s="159">
        <f>VLOOKUP(A5,'[1]Classifica generale Vigevano'!$A$114:$H$140,8,FALSE)</f>
        <v>60</v>
      </c>
      <c r="H5" s="162">
        <v>80</v>
      </c>
      <c r="I5" s="162">
        <f>VLOOKUP(A5,[3]custom!$A$76:$H$98,8,FALSE)</f>
        <v>50</v>
      </c>
      <c r="J5" s="162"/>
      <c r="K5" s="23"/>
      <c r="L5" s="162"/>
      <c r="M5" s="162"/>
      <c r="N5" s="24"/>
      <c r="O5" s="193"/>
      <c r="P5" s="250">
        <f>IF(Q5=8,SUM(F5:M5)-SMALL(F5:M5,1),IF(Q5=8,SUM(F5:M5),SUM(F5:M5)))+O5</f>
        <v>280</v>
      </c>
      <c r="Q5" s="26">
        <f>COUNTA(F5:N5)</f>
        <v>4</v>
      </c>
      <c r="R5" s="144">
        <f>SUM(F5:N5)+O5</f>
        <v>280</v>
      </c>
      <c r="S5" s="27"/>
      <c r="T5" s="28">
        <v>1174</v>
      </c>
      <c r="U5" s="29" t="s">
        <v>110</v>
      </c>
      <c r="V5" s="30">
        <f t="shared" si="1"/>
        <v>0</v>
      </c>
      <c r="W5" s="31"/>
      <c r="X5" s="32">
        <f t="shared" si="0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49">
        <v>119685</v>
      </c>
      <c r="B6" s="149" t="s">
        <v>114</v>
      </c>
      <c r="C6" s="172" t="s">
        <v>249</v>
      </c>
      <c r="D6" s="233">
        <v>2186</v>
      </c>
      <c r="E6" s="172" t="s">
        <v>111</v>
      </c>
      <c r="F6" s="150">
        <v>80</v>
      </c>
      <c r="G6" s="159">
        <f>VLOOKUP(A6,'[1]Classifica generale Vigevano'!$A$114:$H$140,8,FALSE)</f>
        <v>80</v>
      </c>
      <c r="H6" s="162">
        <v>60</v>
      </c>
      <c r="I6" s="162">
        <f>VLOOKUP(A6,[3]custom!$A$76:$H$98,8,FALSE)</f>
        <v>40</v>
      </c>
      <c r="J6" s="162"/>
      <c r="K6" s="23"/>
      <c r="L6" s="162"/>
      <c r="M6" s="162"/>
      <c r="N6" s="24"/>
      <c r="O6" s="24"/>
      <c r="P6" s="250">
        <f>IF(Q6=8,SUM(F6:M6)-SMALL(F6:M6,1),IF(Q6=8,SUM(F6:M6),SUM(F6:M6)))+O6</f>
        <v>260</v>
      </c>
      <c r="Q6" s="26">
        <f>COUNTA(F6:N6)</f>
        <v>4</v>
      </c>
      <c r="R6" s="144">
        <f>SUM(F6:N6)+O6</f>
        <v>260</v>
      </c>
      <c r="S6" s="27"/>
      <c r="T6" s="28">
        <v>1180</v>
      </c>
      <c r="U6" s="29" t="s">
        <v>120</v>
      </c>
      <c r="V6" s="30">
        <f t="shared" si="1"/>
        <v>59</v>
      </c>
      <c r="W6" s="31"/>
      <c r="X6" s="32">
        <f t="shared" si="0"/>
        <v>64</v>
      </c>
      <c r="Y6" s="19"/>
      <c r="Z6" s="33"/>
      <c r="AA6" s="33"/>
      <c r="AB6" s="33"/>
      <c r="AC6" s="33"/>
    </row>
    <row r="7" spans="1:29" ht="29.1" customHeight="1" thickBot="1" x14ac:dyDescent="0.4">
      <c r="A7" s="149">
        <v>134452</v>
      </c>
      <c r="B7" s="149" t="s">
        <v>114</v>
      </c>
      <c r="C7" s="172" t="s">
        <v>250</v>
      </c>
      <c r="D7" s="233">
        <v>2612</v>
      </c>
      <c r="E7" s="172" t="s">
        <v>127</v>
      </c>
      <c r="F7" s="159">
        <v>60</v>
      </c>
      <c r="G7" s="159">
        <f>VLOOKUP(A7,'[1]Classifica generale Vigevano'!$A$114:$H$140,8,FALSE)</f>
        <v>50</v>
      </c>
      <c r="H7" s="162">
        <v>50</v>
      </c>
      <c r="I7" s="162">
        <f>VLOOKUP(A7,[3]custom!$A$76:$H$98,8,FALSE)</f>
        <v>80</v>
      </c>
      <c r="J7" s="162"/>
      <c r="K7" s="23"/>
      <c r="L7" s="162"/>
      <c r="M7" s="162"/>
      <c r="N7" s="193"/>
      <c r="O7" s="24"/>
      <c r="P7" s="250">
        <f>IF(Q7=8,SUM(F7:M7)-SMALL(F7:M7,1),IF(Q7=8,SUM(F7:M7),SUM(F7:M7)))+O7</f>
        <v>240</v>
      </c>
      <c r="Q7" s="26">
        <f>COUNTA(F7:N7)</f>
        <v>4</v>
      </c>
      <c r="R7" s="144">
        <f>SUM(F7:N7)+O7</f>
        <v>240</v>
      </c>
      <c r="S7" s="27"/>
      <c r="T7" s="28">
        <v>1213</v>
      </c>
      <c r="U7" s="29" t="s">
        <v>109</v>
      </c>
      <c r="V7" s="30">
        <f t="shared" si="1"/>
        <v>65</v>
      </c>
      <c r="W7" s="31"/>
      <c r="X7" s="32">
        <f t="shared" si="0"/>
        <v>65</v>
      </c>
      <c r="Y7" s="19"/>
      <c r="Z7" s="33"/>
      <c r="AA7" s="33"/>
      <c r="AB7" s="33"/>
      <c r="AC7" s="33"/>
    </row>
    <row r="8" spans="1:29" ht="29.1" customHeight="1" thickBot="1" x14ac:dyDescent="0.4">
      <c r="A8" s="149">
        <v>120861</v>
      </c>
      <c r="B8" s="149" t="s">
        <v>114</v>
      </c>
      <c r="C8" s="172" t="s">
        <v>252</v>
      </c>
      <c r="D8" s="233">
        <v>2144</v>
      </c>
      <c r="E8" s="172" t="s">
        <v>121</v>
      </c>
      <c r="F8" s="150">
        <v>40</v>
      </c>
      <c r="G8" s="159">
        <f>VLOOKUP(A8,'[1]Classifica generale Vigevano'!$A$114:$H$140,8,FALSE)</f>
        <v>40</v>
      </c>
      <c r="H8" s="162">
        <v>40</v>
      </c>
      <c r="I8" s="162">
        <f>VLOOKUP(A8,[3]custom!$A$76:$H$98,8,FALSE)</f>
        <v>60</v>
      </c>
      <c r="J8" s="162"/>
      <c r="K8" s="23"/>
      <c r="L8" s="162"/>
      <c r="M8" s="162"/>
      <c r="N8" s="24"/>
      <c r="O8" s="24"/>
      <c r="P8" s="250">
        <f>IF(Q8=8,SUM(F8:M8)-SMALL(F8:M8,1),IF(Q8=8,SUM(F8:M8),SUM(F8:M8)))+O8</f>
        <v>180</v>
      </c>
      <c r="Q8" s="26">
        <f>COUNTA(F8:N8)</f>
        <v>4</v>
      </c>
      <c r="R8" s="144">
        <f>SUM(F8:N8)+O8</f>
        <v>180</v>
      </c>
      <c r="S8" s="27"/>
      <c r="T8" s="28">
        <v>1298</v>
      </c>
      <c r="U8" s="29" t="s">
        <v>35</v>
      </c>
      <c r="V8" s="30">
        <f t="shared" si="1"/>
        <v>0</v>
      </c>
      <c r="W8" s="31"/>
      <c r="X8" s="32">
        <f t="shared" si="0"/>
        <v>2</v>
      </c>
      <c r="Y8" s="19"/>
      <c r="Z8" s="33"/>
      <c r="AA8" s="33"/>
      <c r="AB8" s="33"/>
      <c r="AC8" s="33"/>
    </row>
    <row r="9" spans="1:29" ht="29.1" customHeight="1" thickBot="1" x14ac:dyDescent="0.4">
      <c r="A9" s="149">
        <v>120863</v>
      </c>
      <c r="B9" s="149" t="s">
        <v>114</v>
      </c>
      <c r="C9" s="172" t="s">
        <v>253</v>
      </c>
      <c r="D9" s="233">
        <v>1172</v>
      </c>
      <c r="E9" s="172" t="s">
        <v>116</v>
      </c>
      <c r="F9" s="150">
        <v>30</v>
      </c>
      <c r="G9" s="159">
        <f>VLOOKUP(A9,'[1]Classifica generale Vigevano'!$A$114:$H$140,8,FALSE)</f>
        <v>30</v>
      </c>
      <c r="H9" s="162">
        <v>15</v>
      </c>
      <c r="I9" s="162">
        <f>VLOOKUP(A9,[3]custom!$A$76:$H$98,8,FALSE)</f>
        <v>20</v>
      </c>
      <c r="J9" s="162"/>
      <c r="K9" s="23"/>
      <c r="L9" s="162"/>
      <c r="M9" s="162"/>
      <c r="N9" s="24"/>
      <c r="O9" s="24"/>
      <c r="P9" s="250">
        <f>IF(Q9=8,SUM(F9:M9)-SMALL(F9:M9,1),IF(Q9=8,SUM(F9:M9),SUM(F9:M9)))+O9</f>
        <v>95</v>
      </c>
      <c r="Q9" s="26">
        <f>COUNTA(F9:N9)</f>
        <v>4</v>
      </c>
      <c r="R9" s="144">
        <f>SUM(F9:N9)+O9</f>
        <v>95</v>
      </c>
      <c r="S9" s="27"/>
      <c r="T9" s="28">
        <v>1317</v>
      </c>
      <c r="U9" s="29" t="s">
        <v>28</v>
      </c>
      <c r="V9" s="30">
        <f t="shared" si="1"/>
        <v>0</v>
      </c>
      <c r="W9" s="31"/>
      <c r="X9" s="32">
        <f t="shared" si="0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49">
        <v>108462</v>
      </c>
      <c r="B10" s="149" t="s">
        <v>114</v>
      </c>
      <c r="C10" s="172" t="s">
        <v>335</v>
      </c>
      <c r="D10" s="233" t="s">
        <v>336</v>
      </c>
      <c r="E10" s="172" t="s">
        <v>109</v>
      </c>
      <c r="F10" s="150"/>
      <c r="G10" s="159">
        <f>VLOOKUP(A10,'[1]Classifica generale Vigevano'!$A$114:$H$140,8,FALSE)</f>
        <v>15</v>
      </c>
      <c r="H10" s="162">
        <v>20</v>
      </c>
      <c r="I10" s="162">
        <f>VLOOKUP(A10,[3]custom!$A$76:$H$98,8,FALSE)</f>
        <v>30</v>
      </c>
      <c r="J10" s="162"/>
      <c r="K10" s="23"/>
      <c r="L10" s="162"/>
      <c r="M10" s="162"/>
      <c r="N10" s="24"/>
      <c r="O10" s="24"/>
      <c r="P10" s="250">
        <f>IF(Q10=8,SUM(F10:M10)-SMALL(F10:M10,1),IF(Q10=8,SUM(F10:M10),SUM(F10:M10)))+O10</f>
        <v>65</v>
      </c>
      <c r="Q10" s="26">
        <f>COUNTA(F10:N10)</f>
        <v>3</v>
      </c>
      <c r="R10" s="144">
        <f>SUM(F10:N10)+O10</f>
        <v>65</v>
      </c>
      <c r="S10" s="27"/>
      <c r="T10" s="28">
        <v>2658</v>
      </c>
      <c r="U10" s="29" t="s">
        <v>138</v>
      </c>
      <c r="V10" s="30">
        <f t="shared" si="1"/>
        <v>17</v>
      </c>
      <c r="W10" s="31"/>
      <c r="X10" s="32">
        <f t="shared" si="0"/>
        <v>17</v>
      </c>
      <c r="Y10" s="19"/>
      <c r="Z10" s="33"/>
      <c r="AA10" s="33"/>
      <c r="AB10" s="33"/>
      <c r="AC10" s="33"/>
    </row>
    <row r="11" spans="1:29" ht="29.1" customHeight="1" thickBot="1" x14ac:dyDescent="0.4">
      <c r="A11" s="149">
        <v>113477</v>
      </c>
      <c r="B11" s="149" t="s">
        <v>114</v>
      </c>
      <c r="C11" s="172" t="s">
        <v>337</v>
      </c>
      <c r="D11" s="233" t="s">
        <v>316</v>
      </c>
      <c r="E11" s="172" t="s">
        <v>317</v>
      </c>
      <c r="F11" s="150"/>
      <c r="G11" s="159">
        <f>VLOOKUP(A11,'[1]Classifica generale Vigevano'!$A$114:$H$140,8,FALSE)</f>
        <v>8</v>
      </c>
      <c r="H11" s="162">
        <v>30</v>
      </c>
      <c r="I11" s="162">
        <f>VLOOKUP(A11,[3]custom!$A$76:$H$98,8,FALSE)</f>
        <v>15</v>
      </c>
      <c r="J11" s="162"/>
      <c r="K11" s="23"/>
      <c r="L11" s="162"/>
      <c r="M11" s="162"/>
      <c r="N11" s="24"/>
      <c r="O11" s="24"/>
      <c r="P11" s="250">
        <f>IF(Q11=8,SUM(F11:M11)-SMALL(F11:M11,1),IF(Q11=8,SUM(F11:M11),SUM(F11:M11)))+O11</f>
        <v>53</v>
      </c>
      <c r="Q11" s="26">
        <f>COUNTA(F11:N11)</f>
        <v>3</v>
      </c>
      <c r="R11" s="144">
        <f>SUM(F11:N11)+O11</f>
        <v>53</v>
      </c>
      <c r="S11" s="27"/>
      <c r="T11" s="28">
        <v>1773</v>
      </c>
      <c r="U11" s="29" t="s">
        <v>71</v>
      </c>
      <c r="V11" s="30">
        <f t="shared" si="1"/>
        <v>0</v>
      </c>
      <c r="W11" s="31"/>
      <c r="X11" s="32">
        <f t="shared" si="0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49">
        <v>123679</v>
      </c>
      <c r="B12" s="149" t="s">
        <v>114</v>
      </c>
      <c r="C12" s="172" t="s">
        <v>254</v>
      </c>
      <c r="D12" s="233">
        <v>2072</v>
      </c>
      <c r="E12" s="172" t="s">
        <v>119</v>
      </c>
      <c r="F12" s="150">
        <v>20</v>
      </c>
      <c r="G12" s="159">
        <f>VLOOKUP(A12,'[1]Classifica generale Vigevano'!$A$114:$H$140,8,FALSE)</f>
        <v>20</v>
      </c>
      <c r="H12" s="162"/>
      <c r="I12" s="162">
        <f>VLOOKUP(A12,[3]custom!$A$76:$H$98,8,FALSE)</f>
        <v>12</v>
      </c>
      <c r="J12" s="162"/>
      <c r="K12" s="23"/>
      <c r="L12" s="162"/>
      <c r="M12" s="162"/>
      <c r="N12" s="24"/>
      <c r="O12" s="24"/>
      <c r="P12" s="250">
        <f>IF(Q12=8,SUM(F12:M12)-SMALL(F12:M12,1),IF(Q12=8,SUM(F12:M12),SUM(F12:M12)))+O12</f>
        <v>52</v>
      </c>
      <c r="Q12" s="26">
        <f>COUNTA(F12:N12)</f>
        <v>3</v>
      </c>
      <c r="R12" s="144">
        <f>SUM(F12:N12)+O12</f>
        <v>52</v>
      </c>
      <c r="S12" s="27"/>
      <c r="T12" s="28">
        <v>1886</v>
      </c>
      <c r="U12" s="29" t="s">
        <v>129</v>
      </c>
      <c r="V12" s="30">
        <f t="shared" si="1"/>
        <v>0</v>
      </c>
      <c r="W12" s="31"/>
      <c r="X12" s="32">
        <f t="shared" si="0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49">
        <v>117463</v>
      </c>
      <c r="B13" s="149" t="s">
        <v>114</v>
      </c>
      <c r="C13" s="172" t="s">
        <v>260</v>
      </c>
      <c r="D13" s="233">
        <v>2057</v>
      </c>
      <c r="E13" s="172" t="s">
        <v>113</v>
      </c>
      <c r="F13" s="150">
        <v>6</v>
      </c>
      <c r="G13" s="159">
        <f>VLOOKUP(A13,'[1]Classifica generale Vigevano'!$A$114:$H$140,8,FALSE)</f>
        <v>9</v>
      </c>
      <c r="H13" s="162">
        <v>12</v>
      </c>
      <c r="I13" s="162">
        <f>VLOOKUP(A13,[3]custom!$A$76:$H$98,8,FALSE)</f>
        <v>9</v>
      </c>
      <c r="J13" s="162"/>
      <c r="K13" s="23"/>
      <c r="L13" s="162"/>
      <c r="M13" s="162"/>
      <c r="N13" s="24"/>
      <c r="O13" s="24"/>
      <c r="P13" s="250">
        <f>IF(Q13=8,SUM(F13:M13)-SMALL(F13:M13,1),IF(Q13=8,SUM(F13:M13),SUM(F13:M13)))+O13</f>
        <v>36</v>
      </c>
      <c r="Q13" s="26">
        <f>COUNTA(F13:N13)</f>
        <v>4</v>
      </c>
      <c r="R13" s="144">
        <f>SUM(F13:N13)+O13</f>
        <v>36</v>
      </c>
      <c r="S13" s="27"/>
      <c r="T13" s="28">
        <v>2027</v>
      </c>
      <c r="U13" s="29" t="s">
        <v>20</v>
      </c>
      <c r="V13" s="30">
        <f t="shared" si="1"/>
        <v>0</v>
      </c>
      <c r="W13" s="31"/>
      <c r="X13" s="32">
        <f t="shared" si="0"/>
        <v>5</v>
      </c>
      <c r="Y13" s="19"/>
      <c r="Z13" s="33"/>
      <c r="AA13" s="33"/>
      <c r="AB13" s="33"/>
      <c r="AC13" s="33"/>
    </row>
    <row r="14" spans="1:29" ht="29.1" customHeight="1" thickBot="1" x14ac:dyDescent="0.4">
      <c r="A14" s="149">
        <v>128713</v>
      </c>
      <c r="B14" s="149" t="s">
        <v>114</v>
      </c>
      <c r="C14" s="172" t="s">
        <v>256</v>
      </c>
      <c r="D14" s="233">
        <v>2186</v>
      </c>
      <c r="E14" s="172" t="s">
        <v>111</v>
      </c>
      <c r="F14" s="150">
        <v>12</v>
      </c>
      <c r="G14" s="159">
        <f>VLOOKUP(A14,'[1]Classifica generale Vigevano'!$A$114:$H$140,8,FALSE)</f>
        <v>6</v>
      </c>
      <c r="H14" s="162">
        <v>9</v>
      </c>
      <c r="I14" s="162">
        <f>VLOOKUP(A14,[3]custom!$A$76:$H$98,8,FALSE)</f>
        <v>6</v>
      </c>
      <c r="J14" s="162"/>
      <c r="K14" s="23"/>
      <c r="L14" s="162"/>
      <c r="M14" s="162"/>
      <c r="N14" s="24"/>
      <c r="O14" s="193"/>
      <c r="P14" s="250">
        <f>IF(Q14=8,SUM(F14:M14)-SMALL(F14:M14,1),IF(Q14=8,SUM(F14:M14),SUM(F14:M14)))+O14</f>
        <v>33</v>
      </c>
      <c r="Q14" s="26">
        <f>COUNTA(F14:N14)</f>
        <v>4</v>
      </c>
      <c r="R14" s="144">
        <f>SUM(F14:N14)+O14</f>
        <v>33</v>
      </c>
      <c r="S14" s="27"/>
      <c r="T14" s="28">
        <v>2057</v>
      </c>
      <c r="U14" s="29" t="s">
        <v>113</v>
      </c>
      <c r="V14" s="30">
        <f t="shared" si="1"/>
        <v>96</v>
      </c>
      <c r="W14" s="31"/>
      <c r="X14" s="32">
        <f t="shared" si="0"/>
        <v>101</v>
      </c>
      <c r="Y14" s="19"/>
      <c r="Z14" s="33"/>
      <c r="AA14" s="33"/>
      <c r="AB14" s="33"/>
      <c r="AC14" s="33"/>
    </row>
    <row r="15" spans="1:29" ht="29.1" customHeight="1" thickBot="1" x14ac:dyDescent="0.4">
      <c r="A15" s="149">
        <v>139601</v>
      </c>
      <c r="B15" s="149" t="s">
        <v>114</v>
      </c>
      <c r="C15" s="172" t="s">
        <v>257</v>
      </c>
      <c r="D15" s="233">
        <v>2612</v>
      </c>
      <c r="E15" s="172" t="s">
        <v>127</v>
      </c>
      <c r="F15" s="150">
        <v>9</v>
      </c>
      <c r="G15" s="159">
        <f>VLOOKUP(A15,'[1]Classifica generale Vigevano'!$A$114:$H$140,8,FALSE)</f>
        <v>5</v>
      </c>
      <c r="H15" s="162">
        <v>8</v>
      </c>
      <c r="I15" s="162">
        <f>VLOOKUP(A15,[3]custom!$A$76:$H$98,8,FALSE)</f>
        <v>7</v>
      </c>
      <c r="J15" s="162"/>
      <c r="K15" s="23"/>
      <c r="L15" s="162"/>
      <c r="M15" s="162"/>
      <c r="N15" s="24"/>
      <c r="O15" s="24"/>
      <c r="P15" s="250">
        <f>IF(Q15=8,SUM(F15:M15)-SMALL(F15:M15,1),IF(Q15=8,SUM(F15:M15),SUM(F15:M15)))+O15</f>
        <v>29</v>
      </c>
      <c r="Q15" s="26">
        <f>COUNTA(F15:N15)</f>
        <v>4</v>
      </c>
      <c r="R15" s="144">
        <f>SUM(F15:N15)+O15</f>
        <v>29</v>
      </c>
      <c r="S15" s="27"/>
      <c r="T15" s="28">
        <v>2072</v>
      </c>
      <c r="U15" s="29" t="s">
        <v>119</v>
      </c>
      <c r="V15" s="30">
        <f t="shared" si="1"/>
        <v>92</v>
      </c>
      <c r="W15" s="31"/>
      <c r="X15" s="32">
        <f t="shared" si="0"/>
        <v>92</v>
      </c>
      <c r="Y15" s="19"/>
      <c r="Z15" s="33"/>
      <c r="AA15" s="33"/>
      <c r="AB15" s="33"/>
      <c r="AC15" s="33"/>
    </row>
    <row r="16" spans="1:29" ht="29.1" customHeight="1" thickBot="1" x14ac:dyDescent="0.4">
      <c r="A16" s="149">
        <v>127255</v>
      </c>
      <c r="B16" s="149" t="s">
        <v>114</v>
      </c>
      <c r="C16" s="172" t="s">
        <v>258</v>
      </c>
      <c r="D16" s="233">
        <v>1180</v>
      </c>
      <c r="E16" s="172" t="s">
        <v>120</v>
      </c>
      <c r="F16" s="159">
        <v>8</v>
      </c>
      <c r="G16" s="159">
        <f>VLOOKUP(A16,'[1]Classifica generale Vigevano'!$A$114:$H$140,8,FALSE)</f>
        <v>12</v>
      </c>
      <c r="H16" s="162"/>
      <c r="I16" s="162">
        <f>VLOOKUP(A16,[3]custom!$A$76:$H$98,8,FALSE)</f>
        <v>8</v>
      </c>
      <c r="J16" s="162"/>
      <c r="K16" s="23"/>
      <c r="L16" s="162"/>
      <c r="M16" s="162"/>
      <c r="N16" s="193"/>
      <c r="O16" s="24"/>
      <c r="P16" s="250">
        <f>IF(Q16=8,SUM(F16:M16)-SMALL(F16:M16,1),IF(Q16=8,SUM(F16:M16),SUM(F16:M16)))+O16</f>
        <v>28</v>
      </c>
      <c r="Q16" s="26">
        <f>COUNTA(F16:N16)</f>
        <v>3</v>
      </c>
      <c r="R16" s="144">
        <f>SUM(F16:N16)+O16</f>
        <v>28</v>
      </c>
      <c r="S16" s="27"/>
      <c r="T16" s="28">
        <v>2142</v>
      </c>
      <c r="U16" s="29" t="s">
        <v>124</v>
      </c>
      <c r="V16" s="30">
        <f t="shared" si="1"/>
        <v>0</v>
      </c>
      <c r="W16" s="31"/>
      <c r="X16" s="32">
        <f t="shared" si="0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49">
        <v>139589</v>
      </c>
      <c r="B17" s="149" t="s">
        <v>114</v>
      </c>
      <c r="C17" s="172" t="s">
        <v>259</v>
      </c>
      <c r="D17" s="233">
        <v>2521</v>
      </c>
      <c r="E17" s="172" t="s">
        <v>118</v>
      </c>
      <c r="F17" s="150">
        <v>7</v>
      </c>
      <c r="G17" s="159">
        <f>VLOOKUP(A17,'[1]Classifica generale Vigevano'!$A$114:$H$140,8,FALSE)</f>
        <v>7</v>
      </c>
      <c r="H17" s="162">
        <v>5</v>
      </c>
      <c r="I17" s="162">
        <f>VLOOKUP(A17,[3]custom!$A$76:$H$98,8,FALSE)</f>
        <v>5</v>
      </c>
      <c r="J17" s="162"/>
      <c r="K17" s="23"/>
      <c r="L17" s="162"/>
      <c r="M17" s="162"/>
      <c r="N17" s="24"/>
      <c r="O17" s="24"/>
      <c r="P17" s="250">
        <f>IF(Q17=8,SUM(F17:M17)-SMALL(F17:M17,1),IF(Q17=8,SUM(F17:M17),SUM(F17:M17)))+O17</f>
        <v>24</v>
      </c>
      <c r="Q17" s="26">
        <f>COUNTA(F17:N17)</f>
        <v>4</v>
      </c>
      <c r="R17" s="144">
        <f>SUM(F17:N17)+O17</f>
        <v>24</v>
      </c>
      <c r="S17" s="27"/>
      <c r="T17" s="28">
        <v>2144</v>
      </c>
      <c r="U17" s="29" t="s">
        <v>121</v>
      </c>
      <c r="V17" s="30">
        <f t="shared" si="1"/>
        <v>1233</v>
      </c>
      <c r="W17" s="31"/>
      <c r="X17" s="32">
        <f t="shared" si="0"/>
        <v>1233</v>
      </c>
      <c r="Y17" s="19"/>
      <c r="Z17" s="33"/>
      <c r="AA17" s="33"/>
      <c r="AB17" s="33"/>
      <c r="AC17" s="33"/>
    </row>
    <row r="18" spans="1:29" ht="29.1" customHeight="1" thickBot="1" x14ac:dyDescent="0.4">
      <c r="A18" s="149">
        <v>126932</v>
      </c>
      <c r="B18" s="149" t="s">
        <v>114</v>
      </c>
      <c r="C18" s="172" t="s">
        <v>264</v>
      </c>
      <c r="D18" s="233">
        <v>1180</v>
      </c>
      <c r="E18" s="172" t="s">
        <v>120</v>
      </c>
      <c r="F18" s="150">
        <v>5</v>
      </c>
      <c r="G18" s="159">
        <f>VLOOKUP(A18,'[1]Classifica generale Vigevano'!$A$114:$H$140,8,FALSE)</f>
        <v>5</v>
      </c>
      <c r="H18" s="162">
        <v>6</v>
      </c>
      <c r="I18" s="162">
        <f>VLOOKUP(A18,[3]custom!$A$76:$H$98,8,FALSE)</f>
        <v>5</v>
      </c>
      <c r="J18" s="162"/>
      <c r="K18" s="23"/>
      <c r="L18" s="162"/>
      <c r="M18" s="162"/>
      <c r="N18" s="24"/>
      <c r="O18" s="24"/>
      <c r="P18" s="250">
        <f>IF(Q18=8,SUM(F18:M18)-SMALL(F18:M18,1),IF(Q18=8,SUM(F18:M18),SUM(F18:M18)))+O18</f>
        <v>21</v>
      </c>
      <c r="Q18" s="26">
        <f>COUNTA(F18:N18)</f>
        <v>4</v>
      </c>
      <c r="R18" s="144">
        <f>SUM(F18:N18)+O18</f>
        <v>21</v>
      </c>
      <c r="S18" s="27"/>
      <c r="T18" s="28">
        <v>2186</v>
      </c>
      <c r="U18" s="29" t="s">
        <v>111</v>
      </c>
      <c r="V18" s="30">
        <f t="shared" si="1"/>
        <v>293</v>
      </c>
      <c r="W18" s="31"/>
      <c r="X18" s="32">
        <f t="shared" si="0"/>
        <v>293</v>
      </c>
      <c r="Y18" s="19"/>
      <c r="Z18" s="33"/>
      <c r="AA18" s="33"/>
      <c r="AB18" s="33"/>
      <c r="AC18" s="33"/>
    </row>
    <row r="19" spans="1:29" ht="29.1" customHeight="1" thickBot="1" x14ac:dyDescent="0.4">
      <c r="A19" s="149">
        <v>117756</v>
      </c>
      <c r="B19" s="149" t="s">
        <v>114</v>
      </c>
      <c r="C19" s="172" t="s">
        <v>255</v>
      </c>
      <c r="D19" s="233">
        <v>2057</v>
      </c>
      <c r="E19" s="172" t="s">
        <v>113</v>
      </c>
      <c r="F19" s="150">
        <v>15</v>
      </c>
      <c r="G19" s="159">
        <f>VLOOKUP(A19,'[1]Classifica generale Vigevano'!$A$114:$H$140,8,FALSE)</f>
        <v>5</v>
      </c>
      <c r="H19" s="162"/>
      <c r="I19" s="162"/>
      <c r="J19" s="162"/>
      <c r="K19" s="23"/>
      <c r="L19" s="162"/>
      <c r="M19" s="162"/>
      <c r="N19" s="24"/>
      <c r="O19" s="24"/>
      <c r="P19" s="250">
        <f>IF(Q19=8,SUM(F19:M19)-SMALL(F19:M19,1),IF(Q19=8,SUM(F19:M19),SUM(F19:M19)))+O19</f>
        <v>20</v>
      </c>
      <c r="Q19" s="26">
        <f>COUNTA(F19:N19)</f>
        <v>2</v>
      </c>
      <c r="R19" s="144">
        <f>SUM(F19:N19)+O19</f>
        <v>20</v>
      </c>
      <c r="S19" s="27"/>
      <c r="T19" s="28"/>
      <c r="U19" s="29"/>
      <c r="V19" s="30">
        <f t="shared" si="1"/>
        <v>0</v>
      </c>
      <c r="W19" s="31"/>
      <c r="X19" s="32">
        <f t="shared" si="0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49">
        <v>140460</v>
      </c>
      <c r="B20" s="149" t="s">
        <v>114</v>
      </c>
      <c r="C20" s="172" t="s">
        <v>265</v>
      </c>
      <c r="D20" s="233">
        <v>2072</v>
      </c>
      <c r="E20" s="172" t="s">
        <v>119</v>
      </c>
      <c r="F20" s="150">
        <v>5</v>
      </c>
      <c r="G20" s="159">
        <f>VLOOKUP(A20,'[1]Classifica generale Vigevano'!$A$114:$H$140,8,FALSE)</f>
        <v>5</v>
      </c>
      <c r="H20" s="162">
        <v>5</v>
      </c>
      <c r="I20" s="162">
        <f>VLOOKUP(A20,[3]custom!$A$76:$H$98,8,FALSE)</f>
        <v>5</v>
      </c>
      <c r="J20" s="162"/>
      <c r="K20" s="23"/>
      <c r="L20" s="162"/>
      <c r="M20" s="162"/>
      <c r="N20" s="24"/>
      <c r="O20" s="193"/>
      <c r="P20" s="250">
        <f>IF(Q20=8,SUM(F20:M20)-SMALL(F20:M20,1),IF(Q20=8,SUM(F20:M20),SUM(F20:M20)))+O20</f>
        <v>20</v>
      </c>
      <c r="Q20" s="26">
        <f>COUNTA(F20:N20)</f>
        <v>4</v>
      </c>
      <c r="R20" s="144">
        <f>SUM(F20:N20)+O20</f>
        <v>20</v>
      </c>
      <c r="S20" s="27"/>
      <c r="T20" s="28">
        <v>2310</v>
      </c>
      <c r="U20" s="29" t="s">
        <v>112</v>
      </c>
      <c r="V20" s="30">
        <f t="shared" si="1"/>
        <v>10</v>
      </c>
      <c r="W20" s="31"/>
      <c r="X20" s="32">
        <f t="shared" si="0"/>
        <v>10</v>
      </c>
      <c r="Y20" s="19"/>
      <c r="Z20" s="33"/>
      <c r="AA20" s="33"/>
      <c r="AB20" s="33"/>
      <c r="AC20" s="33"/>
    </row>
    <row r="21" spans="1:29" ht="29.1" customHeight="1" thickBot="1" x14ac:dyDescent="0.4">
      <c r="A21" s="149">
        <v>127790</v>
      </c>
      <c r="B21" s="149" t="s">
        <v>114</v>
      </c>
      <c r="C21" s="172" t="s">
        <v>266</v>
      </c>
      <c r="D21" s="233">
        <v>2057</v>
      </c>
      <c r="E21" s="172" t="s">
        <v>113</v>
      </c>
      <c r="F21" s="150">
        <v>5</v>
      </c>
      <c r="G21" s="159">
        <f>VLOOKUP(A21,'[1]Classifica generale Vigevano'!$A$114:$H$140,8,FALSE)</f>
        <v>5</v>
      </c>
      <c r="H21" s="162">
        <v>5</v>
      </c>
      <c r="I21" s="162">
        <f>VLOOKUP(A21,[3]custom!$A$76:$H$98,8,FALSE)</f>
        <v>5</v>
      </c>
      <c r="J21" s="162"/>
      <c r="K21" s="23"/>
      <c r="L21" s="162"/>
      <c r="M21" s="162"/>
      <c r="N21" s="24"/>
      <c r="O21" s="24"/>
      <c r="P21" s="250">
        <f>IF(Q21=8,SUM(F21:M21)-SMALL(F21:M21,1),IF(Q21=8,SUM(F21:M21),SUM(F21:M21)))+O21</f>
        <v>20</v>
      </c>
      <c r="Q21" s="26">
        <f>COUNTA(F21:N21)</f>
        <v>4</v>
      </c>
      <c r="R21" s="144">
        <f>SUM(F21:N21)+O21</f>
        <v>20</v>
      </c>
      <c r="S21" s="27"/>
      <c r="T21" s="28">
        <v>2521</v>
      </c>
      <c r="U21" s="29" t="s">
        <v>118</v>
      </c>
      <c r="V21" s="30">
        <f t="shared" si="1"/>
        <v>24</v>
      </c>
      <c r="W21" s="31"/>
      <c r="X21" s="32">
        <f t="shared" si="0"/>
        <v>24</v>
      </c>
      <c r="Y21" s="19"/>
      <c r="Z21" s="6"/>
      <c r="AA21" s="6"/>
      <c r="AB21" s="6"/>
      <c r="AC21" s="6"/>
    </row>
    <row r="22" spans="1:29" ht="29.1" customHeight="1" thickBot="1" x14ac:dyDescent="0.4">
      <c r="A22" s="149">
        <v>140458</v>
      </c>
      <c r="B22" s="149" t="s">
        <v>114</v>
      </c>
      <c r="C22" s="172" t="s">
        <v>267</v>
      </c>
      <c r="D22" s="233">
        <v>2072</v>
      </c>
      <c r="E22" s="172" t="s">
        <v>119</v>
      </c>
      <c r="F22" s="150">
        <v>5</v>
      </c>
      <c r="G22" s="159">
        <f>VLOOKUP(A22,'[1]Classifica generale Vigevano'!$A$114:$H$140,8,FALSE)</f>
        <v>5</v>
      </c>
      <c r="H22" s="162">
        <v>5</v>
      </c>
      <c r="I22" s="162">
        <f>VLOOKUP(A22,[3]custom!$A$76:$H$98,8,FALSE)</f>
        <v>5</v>
      </c>
      <c r="J22" s="162"/>
      <c r="K22" s="23"/>
      <c r="L22" s="162"/>
      <c r="M22" s="162"/>
      <c r="N22" s="24"/>
      <c r="O22" s="24"/>
      <c r="P22" s="250">
        <f>IF(Q22=8,SUM(F22:M22)-SMALL(F22:M22,1),IF(Q22=8,SUM(F22:M22),SUM(F22:M22)))+O22</f>
        <v>20</v>
      </c>
      <c r="Q22" s="26">
        <f>COUNTA(F22:N22)</f>
        <v>4</v>
      </c>
      <c r="R22" s="144">
        <f>SUM(F22:N22)+O22</f>
        <v>20</v>
      </c>
      <c r="S22" s="27"/>
      <c r="T22" s="28">
        <v>2612</v>
      </c>
      <c r="U22" s="29" t="s">
        <v>127</v>
      </c>
      <c r="V22" s="30">
        <f t="shared" si="1"/>
        <v>269</v>
      </c>
      <c r="W22" s="31"/>
      <c r="X22" s="32">
        <f t="shared" si="0"/>
        <v>269</v>
      </c>
      <c r="Y22" s="19"/>
      <c r="Z22" s="6"/>
      <c r="AA22" s="6"/>
      <c r="AB22" s="6"/>
      <c r="AC22" s="6"/>
    </row>
    <row r="23" spans="1:29" ht="29.1" customHeight="1" thickBot="1" x14ac:dyDescent="0.4">
      <c r="A23" s="149">
        <v>139130</v>
      </c>
      <c r="B23" s="149" t="s">
        <v>114</v>
      </c>
      <c r="C23" s="172" t="s">
        <v>268</v>
      </c>
      <c r="D23" s="233">
        <v>2057</v>
      </c>
      <c r="E23" s="172" t="s">
        <v>113</v>
      </c>
      <c r="F23" s="150">
        <v>5</v>
      </c>
      <c r="G23" s="159">
        <f>VLOOKUP(A23,'[1]Classifica generale Vigevano'!$A$114:$H$140,8,FALSE)</f>
        <v>5</v>
      </c>
      <c r="H23" s="162">
        <v>5</v>
      </c>
      <c r="I23" s="162">
        <f>VLOOKUP(A23,[3]custom!$A$76:$H$98,8,FALSE)</f>
        <v>5</v>
      </c>
      <c r="J23" s="162"/>
      <c r="K23" s="23"/>
      <c r="L23" s="162"/>
      <c r="M23" s="162"/>
      <c r="N23" s="24"/>
      <c r="O23" s="24"/>
      <c r="P23" s="250">
        <f>IF(Q23=8,SUM(F23:M23)-SMALL(F23:M23,1),IF(Q23=8,SUM(F23:M23),SUM(F23:M23)))+O23</f>
        <v>20</v>
      </c>
      <c r="Q23" s="26">
        <f>COUNTA(F23:N23)</f>
        <v>4</v>
      </c>
      <c r="R23" s="144">
        <f>SUM(F23:N23)+O23</f>
        <v>20</v>
      </c>
      <c r="S23" s="27"/>
      <c r="T23" s="28">
        <v>2465</v>
      </c>
      <c r="U23" s="29" t="s">
        <v>493</v>
      </c>
      <c r="V23" s="30">
        <f t="shared" ref="V23:V64" si="2">SUMIF($D$3:$D$76,T23,$Q$3:$Q$76)</f>
        <v>0</v>
      </c>
      <c r="W23" s="31"/>
      <c r="X23" s="32">
        <f t="shared" si="0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49">
        <v>137214</v>
      </c>
      <c r="B24" s="149" t="s">
        <v>114</v>
      </c>
      <c r="C24" s="172" t="s">
        <v>261</v>
      </c>
      <c r="D24" s="233">
        <v>2658</v>
      </c>
      <c r="E24" s="172" t="s">
        <v>138</v>
      </c>
      <c r="F24" s="150">
        <v>5</v>
      </c>
      <c r="G24" s="159">
        <f>VLOOKUP(A24,'[1]Classifica generale Vigevano'!$A$114:$H$140,8,FALSE)</f>
        <v>5</v>
      </c>
      <c r="H24" s="162">
        <v>7</v>
      </c>
      <c r="I24" s="162"/>
      <c r="J24" s="162"/>
      <c r="K24" s="23"/>
      <c r="L24" s="162"/>
      <c r="M24" s="162"/>
      <c r="N24" s="24"/>
      <c r="O24" s="24"/>
      <c r="P24" s="250">
        <f>IF(Q24=8,SUM(F24:M24)-SMALL(F24:M24,1),IF(Q24=8,SUM(F24:M24),SUM(F24:M24)))+O24</f>
        <v>17</v>
      </c>
      <c r="Q24" s="26">
        <f>COUNTA(F24:N24)</f>
        <v>3</v>
      </c>
      <c r="R24" s="144">
        <f>SUM(F24:N24)+O24</f>
        <v>17</v>
      </c>
      <c r="S24" s="27"/>
      <c r="T24" s="28">
        <v>2455</v>
      </c>
      <c r="U24" s="29" t="s">
        <v>516</v>
      </c>
      <c r="V24" s="30">
        <f t="shared" si="2"/>
        <v>0</v>
      </c>
      <c r="W24" s="31"/>
      <c r="X24" s="32">
        <f t="shared" si="0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49">
        <v>127597</v>
      </c>
      <c r="B25" s="149" t="s">
        <v>114</v>
      </c>
      <c r="C25" s="172" t="s">
        <v>263</v>
      </c>
      <c r="D25" s="233">
        <v>1172</v>
      </c>
      <c r="E25" s="172" t="s">
        <v>116</v>
      </c>
      <c r="F25" s="150">
        <v>5</v>
      </c>
      <c r="G25" s="159">
        <f>VLOOKUP(A25,'[1]Classifica generale Vigevano'!$A$114:$H$140,8,FALSE)</f>
        <v>5</v>
      </c>
      <c r="H25" s="162"/>
      <c r="I25" s="162"/>
      <c r="J25" s="162"/>
      <c r="K25" s="23"/>
      <c r="L25" s="162"/>
      <c r="M25" s="162"/>
      <c r="N25" s="24"/>
      <c r="O25" s="24"/>
      <c r="P25" s="250">
        <f>IF(Q25=8,SUM(F25:M25)-SMALL(F25:M25,1),IF(Q25=8,SUM(F25:M25),SUM(F25:M25)))+O25</f>
        <v>10</v>
      </c>
      <c r="Q25" s="26">
        <f>COUNTA(F25:N25)</f>
        <v>2</v>
      </c>
      <c r="R25" s="144">
        <f>SUM(F25:N25)+O25</f>
        <v>10</v>
      </c>
      <c r="S25" s="27"/>
      <c r="T25" s="28">
        <v>1886</v>
      </c>
      <c r="U25" s="29" t="s">
        <v>129</v>
      </c>
      <c r="V25" s="30">
        <f t="shared" si="2"/>
        <v>0</v>
      </c>
      <c r="W25" s="31"/>
      <c r="X25" s="32">
        <f t="shared" si="0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49">
        <v>134949</v>
      </c>
      <c r="B26" s="149" t="s">
        <v>114</v>
      </c>
      <c r="C26" s="172" t="s">
        <v>262</v>
      </c>
      <c r="D26" s="233">
        <v>2310</v>
      </c>
      <c r="E26" s="172" t="s">
        <v>112</v>
      </c>
      <c r="F26" s="150">
        <v>5</v>
      </c>
      <c r="G26" s="159"/>
      <c r="H26" s="162"/>
      <c r="I26" s="162">
        <f>VLOOKUP(A26,[3]custom!$A$76:$H$98,8,FALSE)</f>
        <v>5</v>
      </c>
      <c r="J26" s="162"/>
      <c r="K26" s="23"/>
      <c r="L26" s="162"/>
      <c r="M26" s="162"/>
      <c r="N26" s="24"/>
      <c r="O26" s="24"/>
      <c r="P26" s="250">
        <f>IF(Q26=8,SUM(F26:M26)-SMALL(F26:M26,1),IF(Q26=8,SUM(F26:M26),SUM(F26:M26)))+O26</f>
        <v>10</v>
      </c>
      <c r="Q26" s="26">
        <f>COUNTA(F26:N26)</f>
        <v>2</v>
      </c>
      <c r="R26" s="144">
        <f t="shared" ref="R26:R27" si="3">SUM(F26:N26)+O26</f>
        <v>10</v>
      </c>
      <c r="S26" s="27"/>
      <c r="T26" s="28">
        <v>2526</v>
      </c>
      <c r="U26" s="29" t="s">
        <v>517</v>
      </c>
      <c r="V26" s="30">
        <f t="shared" si="2"/>
        <v>0</v>
      </c>
      <c r="W26" s="31"/>
      <c r="X26" s="32">
        <f t="shared" si="0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49">
        <v>124112</v>
      </c>
      <c r="B27" s="149" t="s">
        <v>114</v>
      </c>
      <c r="C27" s="172" t="s">
        <v>338</v>
      </c>
      <c r="D27" s="233" t="s">
        <v>322</v>
      </c>
      <c r="E27" s="172" t="s">
        <v>323</v>
      </c>
      <c r="F27" s="150"/>
      <c r="G27" s="159">
        <f>VLOOKUP(A27,'[1]Classifica generale Vigevano'!$A$114:$H$140,8,FALSE)</f>
        <v>5</v>
      </c>
      <c r="H27" s="162"/>
      <c r="I27" s="162">
        <f>VLOOKUP(A27,[3]custom!$A$76:$H$98,8,FALSE)</f>
        <v>5</v>
      </c>
      <c r="J27" s="162"/>
      <c r="K27" s="23"/>
      <c r="L27" s="162"/>
      <c r="M27" s="162"/>
      <c r="N27" s="24"/>
      <c r="O27" s="24"/>
      <c r="P27" s="250">
        <f>IF(Q27=8,SUM(F27:M27)-SMALL(F27:M27,1),IF(Q27=8,SUM(F27:M27),SUM(F27:M27)))+O27</f>
        <v>10</v>
      </c>
      <c r="Q27" s="26">
        <f>COUNTA(F27:N27)</f>
        <v>2</v>
      </c>
      <c r="R27" s="144">
        <f t="shared" si="3"/>
        <v>10</v>
      </c>
      <c r="S27" s="27"/>
      <c r="T27" s="28"/>
      <c r="U27" s="29"/>
      <c r="V27" s="30">
        <f t="shared" si="2"/>
        <v>0</v>
      </c>
      <c r="W27" s="31"/>
      <c r="X27" s="32">
        <f t="shared" si="0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49">
        <v>111286</v>
      </c>
      <c r="B28" s="149" t="s">
        <v>114</v>
      </c>
      <c r="C28" s="172" t="s">
        <v>339</v>
      </c>
      <c r="D28" s="233" t="s">
        <v>322</v>
      </c>
      <c r="E28" s="172" t="s">
        <v>323</v>
      </c>
      <c r="F28" s="150"/>
      <c r="G28" s="159">
        <f>VLOOKUP(A28,'[1]Classifica generale Vigevano'!$A$114:$H$140,8,FALSE)</f>
        <v>5</v>
      </c>
      <c r="H28" s="162"/>
      <c r="I28" s="162"/>
      <c r="J28" s="162"/>
      <c r="K28" s="23"/>
      <c r="L28" s="162"/>
      <c r="M28" s="162"/>
      <c r="N28" s="24"/>
      <c r="O28" s="24"/>
      <c r="P28" s="250">
        <f>IF(Q28=8,SUM(F28:M28)-SMALL(F28:M28,1),IF(Q28=8,SUM(F28:M28),SUM(F28:M28)))+O28</f>
        <v>5</v>
      </c>
      <c r="Q28" s="26">
        <f>COUNTA(F28:N28)</f>
        <v>1</v>
      </c>
      <c r="R28" s="144">
        <v>0</v>
      </c>
      <c r="S28" s="27"/>
      <c r="T28" s="28"/>
      <c r="U28" s="29"/>
      <c r="V28" s="30">
        <f t="shared" si="2"/>
        <v>0</v>
      </c>
      <c r="W28" s="31"/>
      <c r="X28" s="32">
        <f t="shared" si="0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49">
        <v>128506</v>
      </c>
      <c r="B29" s="149" t="s">
        <v>114</v>
      </c>
      <c r="C29" s="172" t="s">
        <v>340</v>
      </c>
      <c r="D29" s="233" t="s">
        <v>330</v>
      </c>
      <c r="E29" s="172" t="s">
        <v>113</v>
      </c>
      <c r="F29" s="150"/>
      <c r="G29" s="159">
        <f>VLOOKUP(A29,'[1]Classifica generale Vigevano'!$A$114:$H$140,8,FALSE)</f>
        <v>5</v>
      </c>
      <c r="H29" s="162"/>
      <c r="I29" s="162"/>
      <c r="J29" s="162"/>
      <c r="K29" s="23"/>
      <c r="L29" s="162"/>
      <c r="M29" s="162"/>
      <c r="N29" s="24"/>
      <c r="O29" s="24"/>
      <c r="P29" s="250">
        <f>IF(Q29=8,SUM(F29:M29)-SMALL(F29:M29,1),IF(Q29=8,SUM(F29:M29),SUM(F29:M29)))+O29</f>
        <v>5</v>
      </c>
      <c r="Q29" s="26">
        <f>COUNTA(F29:N29)</f>
        <v>1</v>
      </c>
      <c r="R29" s="144">
        <v>0</v>
      </c>
      <c r="S29" s="27"/>
      <c r="T29" s="28"/>
      <c r="U29" s="29"/>
      <c r="V29" s="30">
        <f t="shared" si="2"/>
        <v>0</v>
      </c>
      <c r="W29" s="31"/>
      <c r="X29" s="32">
        <f t="shared" si="0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49">
        <v>116700</v>
      </c>
      <c r="B30" s="149" t="s">
        <v>114</v>
      </c>
      <c r="C30" s="172" t="s">
        <v>508</v>
      </c>
      <c r="D30" s="233">
        <v>2027</v>
      </c>
      <c r="E30" s="172" t="s">
        <v>509</v>
      </c>
      <c r="F30" s="150"/>
      <c r="G30" s="159"/>
      <c r="H30" s="162"/>
      <c r="I30" s="162">
        <f>VLOOKUP(A30,[3]custom!$A$76:$H$98,8,FALSE)</f>
        <v>5</v>
      </c>
      <c r="J30" s="162"/>
      <c r="K30" s="23"/>
      <c r="L30" s="162"/>
      <c r="M30" s="162"/>
      <c r="N30" s="24"/>
      <c r="O30" s="24"/>
      <c r="P30" s="250">
        <f>IF(Q30=8,SUM(F30:M30)-SMALL(F30:M30,1),IF(Q30=8,SUM(F30:M30),SUM(F30:M30)))+O30</f>
        <v>5</v>
      </c>
      <c r="Q30" s="26">
        <f>COUNTA(F30:N30)</f>
        <v>1</v>
      </c>
      <c r="R30" s="144">
        <v>0</v>
      </c>
      <c r="S30" s="27"/>
      <c r="T30" s="28"/>
      <c r="U30" s="29"/>
      <c r="V30" s="30">
        <f t="shared" si="2"/>
        <v>0</v>
      </c>
      <c r="W30" s="31"/>
      <c r="X30" s="32">
        <f t="shared" si="0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49">
        <v>130337</v>
      </c>
      <c r="B31" s="149" t="s">
        <v>114</v>
      </c>
      <c r="C31" s="172" t="s">
        <v>341</v>
      </c>
      <c r="D31" s="233" t="s">
        <v>342</v>
      </c>
      <c r="E31" s="172" t="s">
        <v>343</v>
      </c>
      <c r="F31" s="150"/>
      <c r="G31" s="159">
        <f>VLOOKUP(A31,'[1]Classifica generale Vigevano'!$A$114:$H$140,8,FALSE)</f>
        <v>2</v>
      </c>
      <c r="H31" s="162"/>
      <c r="I31" s="162"/>
      <c r="J31" s="162"/>
      <c r="K31" s="23"/>
      <c r="L31" s="162"/>
      <c r="M31" s="162"/>
      <c r="N31" s="24"/>
      <c r="O31" s="24"/>
      <c r="P31" s="250">
        <f>IF(Q31=8,SUM(F31:M31)-SMALL(F31:M31,1),IF(Q31=8,SUM(F31:M31),SUM(F31:M31)))+O31</f>
        <v>2</v>
      </c>
      <c r="Q31" s="26">
        <f>COUNTA(F31:N31)</f>
        <v>1</v>
      </c>
      <c r="R31" s="144">
        <v>0</v>
      </c>
      <c r="S31" s="27"/>
      <c r="T31" s="28"/>
      <c r="U31" s="29"/>
      <c r="V31" s="30">
        <f t="shared" si="2"/>
        <v>0</v>
      </c>
      <c r="W31" s="31"/>
      <c r="X31" s="32">
        <f t="shared" si="0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49"/>
      <c r="B32" s="149" t="str">
        <f t="shared" ref="B31:B38" si="4">IF(Q32&lt;2,"NO","SI")</f>
        <v>NO</v>
      </c>
      <c r="C32" s="172"/>
      <c r="D32" s="233"/>
      <c r="E32" s="172"/>
      <c r="F32" s="150"/>
      <c r="G32" s="159"/>
      <c r="H32" s="162"/>
      <c r="I32" s="162"/>
      <c r="J32" s="162"/>
      <c r="K32" s="23"/>
      <c r="L32" s="162"/>
      <c r="M32" s="162"/>
      <c r="N32" s="24"/>
      <c r="O32" s="24"/>
      <c r="P32" s="250">
        <f t="shared" ref="P31:P36" si="5">IF(Q32=8,SUM(F32:M32)-SMALL(F32:M32,1),IF(Q32=8,SUM(F32:M32),SUM(F32:M32)))+O32</f>
        <v>0</v>
      </c>
      <c r="Q32" s="26">
        <f t="shared" ref="Q31:Q38" si="6">COUNTA(F32:N32)</f>
        <v>0</v>
      </c>
      <c r="R32" s="144">
        <f t="shared" ref="R31:R32" si="7">SUM(F32:N32)+O32</f>
        <v>0</v>
      </c>
      <c r="S32" s="27"/>
      <c r="T32" s="28"/>
      <c r="U32" s="29"/>
      <c r="V32" s="30">
        <f t="shared" si="2"/>
        <v>0</v>
      </c>
      <c r="W32" s="31"/>
      <c r="X32" s="32">
        <f t="shared" si="0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49"/>
      <c r="B33" s="149" t="str">
        <f t="shared" si="4"/>
        <v>NO</v>
      </c>
      <c r="C33" s="172"/>
      <c r="D33" s="233"/>
      <c r="E33" s="172"/>
      <c r="F33" s="23"/>
      <c r="G33" s="159"/>
      <c r="H33" s="23"/>
      <c r="I33" s="23"/>
      <c r="J33" s="23"/>
      <c r="K33" s="23"/>
      <c r="L33" s="23"/>
      <c r="M33" s="162"/>
      <c r="N33" s="24"/>
      <c r="O33" s="24"/>
      <c r="P33" s="250">
        <f t="shared" si="5"/>
        <v>0</v>
      </c>
      <c r="Q33" s="26">
        <f t="shared" si="6"/>
        <v>0</v>
      </c>
      <c r="R33" s="144">
        <v>0</v>
      </c>
      <c r="S33" s="27"/>
      <c r="T33" s="28"/>
      <c r="U33" s="29"/>
      <c r="V33" s="30">
        <f t="shared" si="2"/>
        <v>0</v>
      </c>
      <c r="W33" s="31"/>
      <c r="X33" s="32">
        <f t="shared" si="0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49"/>
      <c r="B34" s="149" t="str">
        <f t="shared" si="4"/>
        <v>NO</v>
      </c>
      <c r="C34" s="172"/>
      <c r="D34" s="233"/>
      <c r="E34" s="172"/>
      <c r="F34" s="23"/>
      <c r="G34" s="162"/>
      <c r="H34" s="162"/>
      <c r="I34" s="162"/>
      <c r="J34" s="162"/>
      <c r="K34" s="23"/>
      <c r="L34" s="162"/>
      <c r="M34" s="162"/>
      <c r="N34" s="24"/>
      <c r="O34" s="24"/>
      <c r="P34" s="250">
        <f t="shared" si="5"/>
        <v>0</v>
      </c>
      <c r="Q34" s="26">
        <f t="shared" si="6"/>
        <v>0</v>
      </c>
      <c r="R34" s="144">
        <f>SUM(F34:N34)+O34</f>
        <v>0</v>
      </c>
      <c r="S34" s="27"/>
      <c r="T34" s="28"/>
      <c r="U34" s="29"/>
      <c r="V34" s="30">
        <f t="shared" si="2"/>
        <v>0</v>
      </c>
      <c r="W34" s="31"/>
      <c r="X34" s="32">
        <f t="shared" si="0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49"/>
      <c r="B35" s="149" t="str">
        <f t="shared" si="4"/>
        <v>NO</v>
      </c>
      <c r="C35" s="172"/>
      <c r="D35" s="233"/>
      <c r="E35" s="172"/>
      <c r="F35" s="23"/>
      <c r="G35" s="162"/>
      <c r="H35" s="162"/>
      <c r="I35" s="162"/>
      <c r="J35" s="162"/>
      <c r="K35" s="23"/>
      <c r="L35" s="162"/>
      <c r="M35" s="162"/>
      <c r="N35" s="24"/>
      <c r="O35" s="24"/>
      <c r="P35" s="250">
        <f t="shared" si="5"/>
        <v>0</v>
      </c>
      <c r="Q35" s="26">
        <f t="shared" si="6"/>
        <v>0</v>
      </c>
      <c r="R35" s="144">
        <f>SUM(F35:N35)+O35</f>
        <v>0</v>
      </c>
      <c r="S35" s="27"/>
      <c r="T35" s="28"/>
      <c r="U35" s="29"/>
      <c r="V35" s="30">
        <f t="shared" si="2"/>
        <v>0</v>
      </c>
      <c r="W35" s="31"/>
      <c r="X35" s="32">
        <f t="shared" ref="X35:X64" si="8">SUMIF($D$3:$D$82,T35,$P$3:$P$82)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49"/>
      <c r="B36" s="149" t="str">
        <f t="shared" si="4"/>
        <v>NO</v>
      </c>
      <c r="C36" s="172"/>
      <c r="D36" s="233"/>
      <c r="E36" s="172"/>
      <c r="F36" s="23"/>
      <c r="G36" s="162"/>
      <c r="H36" s="162"/>
      <c r="I36" s="162"/>
      <c r="J36" s="162"/>
      <c r="K36" s="23"/>
      <c r="L36" s="162"/>
      <c r="M36" s="162"/>
      <c r="N36" s="24"/>
      <c r="O36" s="24"/>
      <c r="P36" s="250">
        <f t="shared" si="5"/>
        <v>0</v>
      </c>
      <c r="Q36" s="26">
        <f t="shared" si="6"/>
        <v>0</v>
      </c>
      <c r="R36" s="144">
        <f>SUM(F36:N36)+O36</f>
        <v>0</v>
      </c>
      <c r="S36" s="27"/>
      <c r="T36" s="28"/>
      <c r="U36" s="29"/>
      <c r="V36" s="30">
        <f t="shared" si="2"/>
        <v>0</v>
      </c>
      <c r="W36" s="31"/>
      <c r="X36" s="32">
        <f t="shared" si="8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49"/>
      <c r="B37" s="149" t="str">
        <f t="shared" si="4"/>
        <v>NO</v>
      </c>
      <c r="C37" s="172"/>
      <c r="D37" s="233"/>
      <c r="E37" s="172"/>
      <c r="F37" s="23"/>
      <c r="G37" s="23"/>
      <c r="H37" s="23"/>
      <c r="I37" s="23"/>
      <c r="J37" s="23"/>
      <c r="K37" s="23"/>
      <c r="L37" s="23"/>
      <c r="M37" s="162"/>
      <c r="N37" s="24"/>
      <c r="O37" s="24"/>
      <c r="P37" s="25">
        <f>IF(Q37=9,SUM(F37:N37)-SMALL(F37:N37,1)-SMALL(F37:N37,2),IF(Q37=8,SUM(F37:N37)-SMALL(F37:N37,1),SUM(F37:N37)))</f>
        <v>0</v>
      </c>
      <c r="Q37" s="26">
        <f t="shared" si="6"/>
        <v>0</v>
      </c>
      <c r="R37" s="144">
        <v>0</v>
      </c>
      <c r="S37" s="27"/>
      <c r="T37" s="28"/>
      <c r="U37" s="29"/>
      <c r="V37" s="30">
        <f t="shared" si="2"/>
        <v>0</v>
      </c>
      <c r="W37" s="31"/>
      <c r="X37" s="32">
        <f t="shared" si="8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49"/>
      <c r="B38" s="149" t="str">
        <f t="shared" si="4"/>
        <v>NO</v>
      </c>
      <c r="C38" s="172"/>
      <c r="D38" s="233"/>
      <c r="E38" s="172"/>
      <c r="F38" s="23"/>
      <c r="G38" s="162"/>
      <c r="H38" s="162"/>
      <c r="I38" s="162"/>
      <c r="J38" s="162"/>
      <c r="K38" s="23"/>
      <c r="L38" s="162"/>
      <c r="M38" s="162"/>
      <c r="N38" s="24"/>
      <c r="O38" s="251"/>
      <c r="P38" s="250">
        <f>IF(Q38=8,SUM(F38:M38)-SMALL(F38:M38,1),IF(Q38=8,SUM(F38:M38),SUM(F38:M38)))+O38</f>
        <v>0</v>
      </c>
      <c r="Q38" s="26">
        <f t="shared" si="6"/>
        <v>0</v>
      </c>
      <c r="R38" s="144">
        <v>0</v>
      </c>
      <c r="S38" s="27"/>
      <c r="T38" s="28"/>
      <c r="U38" s="29"/>
      <c r="V38" s="30">
        <f t="shared" si="2"/>
        <v>0</v>
      </c>
      <c r="W38" s="31"/>
      <c r="X38" s="32">
        <f t="shared" si="8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49"/>
      <c r="B39" s="149" t="str">
        <f t="shared" ref="B39" si="9">IF(Q39&lt;2,"NO","SI")</f>
        <v>NO</v>
      </c>
      <c r="C39" s="172"/>
      <c r="D39" s="233"/>
      <c r="E39" s="172"/>
      <c r="F39" s="23"/>
      <c r="G39" s="23"/>
      <c r="H39" s="23"/>
      <c r="I39" s="23"/>
      <c r="J39" s="23"/>
      <c r="K39" s="23"/>
      <c r="L39" s="23"/>
      <c r="M39" s="23"/>
      <c r="N39" s="24"/>
      <c r="O39" s="251"/>
      <c r="P39" s="25">
        <f t="shared" ref="P39" si="10">IF(Q39=9,SUM(F39:N39)-SMALL(F39:N39,1)-SMALL(F39:N39,2),IF(Q39=8,SUM(F39:N39)-SMALL(F39:N39,1),SUM(F39:N39)))</f>
        <v>0</v>
      </c>
      <c r="Q39" s="26">
        <f t="shared" ref="Q39" si="11">COUNTA(F39:N39)</f>
        <v>0</v>
      </c>
      <c r="R39" s="144">
        <f t="shared" ref="R39" si="12">SUM(F39:N39)</f>
        <v>0</v>
      </c>
      <c r="S39" s="27"/>
      <c r="T39" s="28"/>
      <c r="U39" s="29"/>
      <c r="V39" s="30">
        <f t="shared" si="2"/>
        <v>0</v>
      </c>
      <c r="W39" s="31"/>
      <c r="X39" s="32">
        <f t="shared" si="8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49"/>
      <c r="B40" s="149" t="str">
        <f t="shared" ref="B40:B48" si="13">IF(Q40&lt;2,"NO","SI")</f>
        <v>NO</v>
      </c>
      <c r="C40" s="158"/>
      <c r="D40" s="235"/>
      <c r="E40" s="158"/>
      <c r="F40" s="23"/>
      <c r="G40" s="23"/>
      <c r="H40" s="23"/>
      <c r="I40" s="23"/>
      <c r="J40" s="23"/>
      <c r="K40" s="23"/>
      <c r="L40" s="23"/>
      <c r="M40" s="23"/>
      <c r="N40" s="24"/>
      <c r="O40" s="251"/>
      <c r="P40" s="25">
        <f t="shared" ref="P40:P48" si="14">IF(Q40=9,SUM(F40:N40)-SMALL(F40:N40,1)-SMALL(F40:N40,2),IF(Q40=8,SUM(F40:N40)-SMALL(F40:N40,1),SUM(F40:N40)))</f>
        <v>0</v>
      </c>
      <c r="Q40" s="26">
        <f t="shared" ref="Q40:Q48" si="15">COUNTA(F40:N40)</f>
        <v>0</v>
      </c>
      <c r="R40" s="144">
        <f t="shared" ref="R40:R48" si="16">SUM(F40:N40)</f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8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49"/>
      <c r="B41" s="149" t="str">
        <f t="shared" si="13"/>
        <v>NO</v>
      </c>
      <c r="C41" s="158"/>
      <c r="D41" s="235"/>
      <c r="E41" s="158"/>
      <c r="F41" s="23"/>
      <c r="G41" s="23"/>
      <c r="H41" s="23"/>
      <c r="I41" s="23"/>
      <c r="J41" s="23"/>
      <c r="K41" s="23"/>
      <c r="L41" s="23"/>
      <c r="M41" s="23"/>
      <c r="N41" s="24"/>
      <c r="O41" s="251"/>
      <c r="P41" s="25">
        <f t="shared" si="14"/>
        <v>0</v>
      </c>
      <c r="Q41" s="26">
        <f t="shared" si="15"/>
        <v>0</v>
      </c>
      <c r="R41" s="144">
        <f t="shared" si="16"/>
        <v>0</v>
      </c>
      <c r="S41" s="27"/>
      <c r="T41" s="28"/>
      <c r="U41" s="29"/>
      <c r="V41" s="30">
        <f t="shared" si="2"/>
        <v>0</v>
      </c>
      <c r="W41" s="31"/>
      <c r="X41" s="32">
        <f t="shared" si="8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49"/>
      <c r="B42" s="149" t="str">
        <f t="shared" si="13"/>
        <v>NO</v>
      </c>
      <c r="C42" s="158"/>
      <c r="D42" s="235"/>
      <c r="E42" s="158"/>
      <c r="F42" s="23"/>
      <c r="G42" s="23"/>
      <c r="H42" s="23"/>
      <c r="I42" s="23"/>
      <c r="J42" s="23"/>
      <c r="K42" s="23"/>
      <c r="L42" s="23"/>
      <c r="M42" s="23"/>
      <c r="N42" s="24"/>
      <c r="O42" s="251"/>
      <c r="P42" s="25">
        <f t="shared" si="14"/>
        <v>0</v>
      </c>
      <c r="Q42" s="26">
        <f t="shared" si="15"/>
        <v>0</v>
      </c>
      <c r="R42" s="144">
        <f t="shared" si="16"/>
        <v>0</v>
      </c>
      <c r="S42" s="27"/>
      <c r="T42" s="28"/>
      <c r="U42" s="29"/>
      <c r="V42" s="30">
        <f t="shared" si="2"/>
        <v>0</v>
      </c>
      <c r="W42" s="31"/>
      <c r="X42" s="32">
        <f t="shared" si="8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49"/>
      <c r="B43" s="149" t="str">
        <f t="shared" si="13"/>
        <v>NO</v>
      </c>
      <c r="C43" s="158"/>
      <c r="D43" s="235"/>
      <c r="E43" s="158"/>
      <c r="F43" s="23"/>
      <c r="G43" s="23"/>
      <c r="H43" s="23"/>
      <c r="I43" s="23"/>
      <c r="J43" s="23"/>
      <c r="K43" s="23"/>
      <c r="L43" s="23"/>
      <c r="M43" s="23"/>
      <c r="N43" s="24"/>
      <c r="O43" s="251"/>
      <c r="P43" s="25">
        <f t="shared" si="14"/>
        <v>0</v>
      </c>
      <c r="Q43" s="26">
        <f t="shared" si="15"/>
        <v>0</v>
      </c>
      <c r="R43" s="144">
        <f t="shared" si="16"/>
        <v>0</v>
      </c>
      <c r="S43" s="27"/>
      <c r="T43" s="28"/>
      <c r="U43" s="29"/>
      <c r="V43" s="30">
        <f t="shared" si="2"/>
        <v>0</v>
      </c>
      <c r="W43" s="31"/>
      <c r="X43" s="32">
        <f t="shared" si="8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49"/>
      <c r="B44" s="149" t="str">
        <f t="shared" si="13"/>
        <v>NO</v>
      </c>
      <c r="C44" s="158"/>
      <c r="D44" s="235"/>
      <c r="E44" s="158"/>
      <c r="F44" s="23"/>
      <c r="G44" s="162"/>
      <c r="H44" s="23"/>
      <c r="I44" s="23"/>
      <c r="J44" s="23"/>
      <c r="K44" s="23"/>
      <c r="L44" s="23"/>
      <c r="M44" s="23"/>
      <c r="N44" s="24"/>
      <c r="O44" s="251"/>
      <c r="P44" s="25">
        <f t="shared" si="14"/>
        <v>0</v>
      </c>
      <c r="Q44" s="26">
        <f t="shared" si="15"/>
        <v>0</v>
      </c>
      <c r="R44" s="144">
        <f t="shared" si="16"/>
        <v>0</v>
      </c>
      <c r="S44" s="27"/>
      <c r="T44" s="28"/>
      <c r="U44" s="142"/>
      <c r="V44" s="30">
        <f t="shared" si="2"/>
        <v>0</v>
      </c>
      <c r="W44" s="31"/>
      <c r="X44" s="32">
        <f t="shared" si="8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49"/>
      <c r="B45" s="149" t="str">
        <f t="shared" si="13"/>
        <v>NO</v>
      </c>
      <c r="C45" s="158"/>
      <c r="D45" s="235"/>
      <c r="E45" s="158"/>
      <c r="F45" s="23"/>
      <c r="G45" s="23"/>
      <c r="H45" s="23"/>
      <c r="I45" s="23"/>
      <c r="J45" s="23"/>
      <c r="K45" s="23"/>
      <c r="L45" s="23"/>
      <c r="M45" s="23"/>
      <c r="N45" s="24"/>
      <c r="O45" s="251"/>
      <c r="P45" s="25">
        <f t="shared" si="14"/>
        <v>0</v>
      </c>
      <c r="Q45" s="26">
        <f t="shared" si="15"/>
        <v>0</v>
      </c>
      <c r="R45" s="144">
        <f t="shared" si="16"/>
        <v>0</v>
      </c>
      <c r="S45" s="27"/>
      <c r="T45" s="28"/>
      <c r="U45" s="29"/>
      <c r="V45" s="30">
        <f t="shared" si="2"/>
        <v>0</v>
      </c>
      <c r="W45" s="31"/>
      <c r="X45" s="32">
        <f t="shared" si="8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49"/>
      <c r="B46" s="149" t="str">
        <f t="shared" si="13"/>
        <v>NO</v>
      </c>
      <c r="C46" s="158"/>
      <c r="D46" s="235"/>
      <c r="E46" s="158"/>
      <c r="F46" s="23"/>
      <c r="G46" s="23"/>
      <c r="H46" s="23"/>
      <c r="I46" s="23"/>
      <c r="J46" s="23"/>
      <c r="K46" s="23"/>
      <c r="L46" s="23"/>
      <c r="M46" s="23"/>
      <c r="N46" s="24"/>
      <c r="O46" s="251"/>
      <c r="P46" s="25">
        <f t="shared" si="14"/>
        <v>0</v>
      </c>
      <c r="Q46" s="26">
        <f t="shared" si="15"/>
        <v>0</v>
      </c>
      <c r="R46" s="144">
        <f t="shared" si="16"/>
        <v>0</v>
      </c>
      <c r="S46" s="35"/>
      <c r="T46" s="28"/>
      <c r="U46" s="29"/>
      <c r="V46" s="30">
        <f t="shared" si="2"/>
        <v>0</v>
      </c>
      <c r="W46" s="31"/>
      <c r="X46" s="32">
        <f t="shared" si="8"/>
        <v>0</v>
      </c>
      <c r="Y46" s="38"/>
      <c r="Z46" s="6"/>
      <c r="AA46" s="6"/>
      <c r="AB46" s="6"/>
      <c r="AC46" s="6"/>
    </row>
    <row r="47" spans="1:29" ht="29.1" customHeight="1" thickBot="1" x14ac:dyDescent="0.4">
      <c r="A47" s="149"/>
      <c r="B47" s="149" t="str">
        <f t="shared" si="13"/>
        <v>NO</v>
      </c>
      <c r="C47" s="158"/>
      <c r="D47" s="235"/>
      <c r="E47" s="158"/>
      <c r="F47" s="23"/>
      <c r="G47" s="23"/>
      <c r="H47" s="23"/>
      <c r="I47" s="23"/>
      <c r="J47" s="23"/>
      <c r="K47" s="23"/>
      <c r="L47" s="23"/>
      <c r="M47" s="23"/>
      <c r="N47" s="24"/>
      <c r="O47" s="251"/>
      <c r="P47" s="25">
        <f t="shared" si="14"/>
        <v>0</v>
      </c>
      <c r="Q47" s="26">
        <f t="shared" si="15"/>
        <v>0</v>
      </c>
      <c r="R47" s="144">
        <f t="shared" si="16"/>
        <v>0</v>
      </c>
      <c r="S47" s="35"/>
      <c r="T47" s="28"/>
      <c r="U47" s="29"/>
      <c r="V47" s="30">
        <f t="shared" si="2"/>
        <v>0</v>
      </c>
      <c r="W47" s="31"/>
      <c r="X47" s="32">
        <f t="shared" si="8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49"/>
      <c r="B48" s="149" t="str">
        <f t="shared" si="13"/>
        <v>NO</v>
      </c>
      <c r="C48" s="158"/>
      <c r="D48" s="235"/>
      <c r="E48" s="158"/>
      <c r="F48" s="23"/>
      <c r="G48" s="23"/>
      <c r="H48" s="23"/>
      <c r="I48" s="23"/>
      <c r="J48" s="23"/>
      <c r="K48" s="23"/>
      <c r="L48" s="23"/>
      <c r="M48" s="23"/>
      <c r="N48" s="24"/>
      <c r="O48" s="251"/>
      <c r="P48" s="25">
        <f t="shared" si="14"/>
        <v>0</v>
      </c>
      <c r="Q48" s="26">
        <f t="shared" si="15"/>
        <v>0</v>
      </c>
      <c r="R48" s="144">
        <f t="shared" si="16"/>
        <v>0</v>
      </c>
      <c r="S48" s="35"/>
      <c r="T48" s="28"/>
      <c r="U48" s="29"/>
      <c r="V48" s="30">
        <f t="shared" si="2"/>
        <v>0</v>
      </c>
      <c r="W48" s="31"/>
      <c r="X48" s="32">
        <f t="shared" si="8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49"/>
      <c r="B49" s="149" t="str">
        <f t="shared" ref="B49:B58" si="17">IF(Q49&lt;2,"NO","SI")</f>
        <v>NO</v>
      </c>
      <c r="C49" s="20"/>
      <c r="D49" s="236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51"/>
      <c r="P49" s="25">
        <f t="shared" ref="P49:P58" si="18">IF(Q49=9,SUM(F49:N49)-SMALL(F49:N49,1)-SMALL(F49:N49,2),IF(Q49=8,SUM(F49:N49)-SMALL(F49:N49,1),SUM(F49:N49)))</f>
        <v>0</v>
      </c>
      <c r="Q49" s="26">
        <f t="shared" ref="Q49:Q58" si="19">COUNTA(F49:N49)</f>
        <v>0</v>
      </c>
      <c r="R49" s="144">
        <f t="shared" ref="R49:R58" si="20">SUM(F49:N49)</f>
        <v>0</v>
      </c>
      <c r="S49" s="35"/>
      <c r="T49" s="28"/>
      <c r="U49" s="29"/>
      <c r="V49" s="30">
        <f t="shared" si="2"/>
        <v>0</v>
      </c>
      <c r="W49" s="31"/>
      <c r="X49" s="32">
        <f t="shared" si="8"/>
        <v>0</v>
      </c>
      <c r="Y49" s="38"/>
      <c r="Z49" s="6"/>
      <c r="AA49" s="6"/>
      <c r="AB49" s="6"/>
      <c r="AC49" s="6"/>
    </row>
    <row r="50" spans="1:29" ht="29.1" customHeight="1" thickBot="1" x14ac:dyDescent="0.4">
      <c r="A50" s="149"/>
      <c r="B50" s="149" t="str">
        <f t="shared" si="17"/>
        <v>NO</v>
      </c>
      <c r="C50" s="20"/>
      <c r="D50" s="236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251"/>
      <c r="P50" s="25">
        <f t="shared" si="18"/>
        <v>0</v>
      </c>
      <c r="Q50" s="26">
        <f t="shared" si="19"/>
        <v>0</v>
      </c>
      <c r="R50" s="144">
        <f t="shared" si="20"/>
        <v>0</v>
      </c>
      <c r="S50" s="35"/>
      <c r="T50" s="28"/>
      <c r="U50" s="29"/>
      <c r="V50" s="30">
        <f t="shared" si="2"/>
        <v>0</v>
      </c>
      <c r="W50" s="31"/>
      <c r="X50" s="32">
        <f t="shared" si="8"/>
        <v>0</v>
      </c>
      <c r="Y50" s="38"/>
      <c r="Z50" s="6"/>
      <c r="AA50" s="6"/>
      <c r="AB50" s="6"/>
      <c r="AC50" s="6"/>
    </row>
    <row r="51" spans="1:29" ht="29.1" customHeight="1" thickBot="1" x14ac:dyDescent="0.4">
      <c r="A51" s="149"/>
      <c r="B51" s="149" t="str">
        <f t="shared" si="17"/>
        <v>NO</v>
      </c>
      <c r="C51" s="20"/>
      <c r="D51" s="236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1"/>
      <c r="P51" s="25">
        <f t="shared" si="18"/>
        <v>0</v>
      </c>
      <c r="Q51" s="26">
        <f t="shared" si="19"/>
        <v>0</v>
      </c>
      <c r="R51" s="144">
        <f t="shared" si="20"/>
        <v>0</v>
      </c>
      <c r="S51" s="35"/>
      <c r="T51" s="28"/>
      <c r="U51" s="29"/>
      <c r="V51" s="30">
        <f t="shared" si="2"/>
        <v>0</v>
      </c>
      <c r="W51" s="31"/>
      <c r="X51" s="32">
        <f t="shared" si="8"/>
        <v>0</v>
      </c>
      <c r="Y51" s="38"/>
      <c r="Z51" s="6"/>
      <c r="AA51" s="6"/>
      <c r="AB51" s="6"/>
      <c r="AC51" s="6"/>
    </row>
    <row r="52" spans="1:29" ht="29.1" customHeight="1" thickBot="1" x14ac:dyDescent="0.4">
      <c r="A52" s="149"/>
      <c r="B52" s="149" t="str">
        <f t="shared" si="17"/>
        <v>NO</v>
      </c>
      <c r="C52" s="20"/>
      <c r="D52" s="236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51"/>
      <c r="P52" s="25">
        <f t="shared" si="18"/>
        <v>0</v>
      </c>
      <c r="Q52" s="26">
        <f t="shared" si="19"/>
        <v>0</v>
      </c>
      <c r="R52" s="144">
        <f t="shared" si="20"/>
        <v>0</v>
      </c>
      <c r="S52" s="35"/>
      <c r="T52" s="28"/>
      <c r="U52" s="29"/>
      <c r="V52" s="30">
        <f t="shared" si="2"/>
        <v>0</v>
      </c>
      <c r="W52" s="31"/>
      <c r="X52" s="32">
        <f t="shared" si="8"/>
        <v>0</v>
      </c>
      <c r="Y52" s="38"/>
      <c r="Z52" s="6"/>
      <c r="AA52" s="6"/>
      <c r="AB52" s="6"/>
      <c r="AC52" s="6"/>
    </row>
    <row r="53" spans="1:29" ht="29.1" customHeight="1" thickBot="1" x14ac:dyDescent="0.4">
      <c r="A53" s="149"/>
      <c r="B53" s="149" t="str">
        <f t="shared" si="17"/>
        <v>NO</v>
      </c>
      <c r="C53" s="61"/>
      <c r="D53" s="236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51"/>
      <c r="P53" s="25">
        <f t="shared" si="18"/>
        <v>0</v>
      </c>
      <c r="Q53" s="26">
        <f t="shared" si="19"/>
        <v>0</v>
      </c>
      <c r="R53" s="144">
        <f t="shared" si="20"/>
        <v>0</v>
      </c>
      <c r="S53" s="35"/>
      <c r="T53" s="28"/>
      <c r="U53" s="29"/>
      <c r="V53" s="30">
        <f t="shared" si="2"/>
        <v>0</v>
      </c>
      <c r="W53" s="31"/>
      <c r="X53" s="32">
        <f t="shared" si="8"/>
        <v>0</v>
      </c>
      <c r="Y53" s="38"/>
      <c r="Z53" s="6"/>
      <c r="AA53" s="6"/>
      <c r="AB53" s="6"/>
      <c r="AC53" s="6"/>
    </row>
    <row r="54" spans="1:29" ht="29.1" customHeight="1" thickBot="1" x14ac:dyDescent="0.4">
      <c r="A54" s="149"/>
      <c r="B54" s="149" t="str">
        <f t="shared" si="17"/>
        <v>NO</v>
      </c>
      <c r="C54" s="61"/>
      <c r="D54" s="236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1"/>
      <c r="P54" s="25">
        <f t="shared" si="18"/>
        <v>0</v>
      </c>
      <c r="Q54" s="26">
        <f t="shared" si="19"/>
        <v>0</v>
      </c>
      <c r="R54" s="144">
        <f t="shared" si="20"/>
        <v>0</v>
      </c>
      <c r="S54" s="19"/>
      <c r="T54" s="28"/>
      <c r="U54" s="29"/>
      <c r="V54" s="30">
        <f t="shared" si="2"/>
        <v>0</v>
      </c>
      <c r="W54" s="31"/>
      <c r="X54" s="32">
        <f t="shared" si="8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49"/>
      <c r="B55" s="149" t="str">
        <f t="shared" si="17"/>
        <v>NO</v>
      </c>
      <c r="C55" s="61"/>
      <c r="D55" s="236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1"/>
      <c r="P55" s="25">
        <f t="shared" si="18"/>
        <v>0</v>
      </c>
      <c r="Q55" s="26">
        <f t="shared" si="19"/>
        <v>0</v>
      </c>
      <c r="R55" s="144">
        <f t="shared" si="20"/>
        <v>0</v>
      </c>
      <c r="S55" s="19"/>
      <c r="T55" s="28"/>
      <c r="U55" s="29"/>
      <c r="V55" s="30">
        <f t="shared" si="2"/>
        <v>0</v>
      </c>
      <c r="W55" s="31"/>
      <c r="X55" s="32">
        <f t="shared" si="8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49"/>
      <c r="B56" s="149" t="str">
        <f t="shared" si="17"/>
        <v>NO</v>
      </c>
      <c r="C56" s="133"/>
      <c r="D56" s="236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51"/>
      <c r="P56" s="25">
        <f t="shared" si="18"/>
        <v>0</v>
      </c>
      <c r="Q56" s="26">
        <f t="shared" si="19"/>
        <v>0</v>
      </c>
      <c r="R56" s="144">
        <f t="shared" si="20"/>
        <v>0</v>
      </c>
      <c r="S56" s="19"/>
      <c r="T56" s="28"/>
      <c r="U56" s="29"/>
      <c r="V56" s="30">
        <f t="shared" si="2"/>
        <v>0</v>
      </c>
      <c r="W56" s="31"/>
      <c r="X56" s="32">
        <f t="shared" si="8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49"/>
      <c r="B57" s="149" t="str">
        <f t="shared" si="17"/>
        <v>NO</v>
      </c>
      <c r="C57" s="133"/>
      <c r="D57" s="236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51"/>
      <c r="P57" s="25">
        <f t="shared" si="18"/>
        <v>0</v>
      </c>
      <c r="Q57" s="26">
        <f t="shared" si="19"/>
        <v>0</v>
      </c>
      <c r="R57" s="144">
        <f t="shared" si="20"/>
        <v>0</v>
      </c>
      <c r="S57" s="19"/>
      <c r="T57" s="28"/>
      <c r="U57" s="29"/>
      <c r="V57" s="30">
        <f t="shared" si="2"/>
        <v>0</v>
      </c>
      <c r="W57" s="31"/>
      <c r="X57" s="32">
        <f t="shared" si="8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49"/>
      <c r="B58" s="149" t="str">
        <f t="shared" si="17"/>
        <v>NO</v>
      </c>
      <c r="C58" s="61"/>
      <c r="D58" s="236"/>
      <c r="E58" s="61"/>
      <c r="F58" s="23"/>
      <c r="G58" s="23"/>
      <c r="H58" s="23"/>
      <c r="I58" s="23"/>
      <c r="J58" s="23"/>
      <c r="K58" s="23"/>
      <c r="L58" s="23"/>
      <c r="M58" s="23"/>
      <c r="N58" s="24"/>
      <c r="O58" s="251"/>
      <c r="P58" s="25">
        <f t="shared" si="18"/>
        <v>0</v>
      </c>
      <c r="Q58" s="26">
        <f t="shared" si="19"/>
        <v>0</v>
      </c>
      <c r="R58" s="144">
        <f t="shared" si="20"/>
        <v>0</v>
      </c>
      <c r="S58" s="19"/>
      <c r="T58" s="28"/>
      <c r="U58" s="29"/>
      <c r="V58" s="30">
        <f t="shared" si="2"/>
        <v>0</v>
      </c>
      <c r="W58" s="31"/>
      <c r="X58" s="32">
        <f t="shared" si="8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42"/>
      <c r="B59" s="42">
        <f>COUNTIF(B3:B58,"SI")</f>
        <v>29</v>
      </c>
      <c r="C59" s="42">
        <f>COUNTA(C3:C58)</f>
        <v>29</v>
      </c>
      <c r="D59" s="237"/>
      <c r="E59" s="42"/>
      <c r="F59" s="44">
        <f t="shared" ref="F59:N59" si="21">COUNTA(F3:F58)</f>
        <v>22</v>
      </c>
      <c r="G59" s="44">
        <f t="shared" si="21"/>
        <v>27</v>
      </c>
      <c r="H59" s="44">
        <f t="shared" si="21"/>
        <v>19</v>
      </c>
      <c r="I59" s="44">
        <f t="shared" si="21"/>
        <v>23</v>
      </c>
      <c r="J59" s="44">
        <f t="shared" si="21"/>
        <v>0</v>
      </c>
      <c r="K59" s="44">
        <f t="shared" si="21"/>
        <v>0</v>
      </c>
      <c r="L59" s="44">
        <f t="shared" si="21"/>
        <v>0</v>
      </c>
      <c r="M59" s="44">
        <f t="shared" si="21"/>
        <v>0</v>
      </c>
      <c r="N59" s="44">
        <f t="shared" si="21"/>
        <v>0</v>
      </c>
      <c r="O59" s="252"/>
      <c r="P59" s="64">
        <f>SUM(P3:P58)</f>
        <v>2280</v>
      </c>
      <c r="Q59" s="46"/>
      <c r="R59" s="65">
        <f>SUM(R3:R58)</f>
        <v>2263</v>
      </c>
      <c r="S59" s="19"/>
      <c r="T59" s="28"/>
      <c r="U59" s="142"/>
      <c r="V59" s="30">
        <f t="shared" si="2"/>
        <v>0</v>
      </c>
      <c r="W59" s="31"/>
      <c r="X59" s="32">
        <f t="shared" si="8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66"/>
      <c r="B60" s="66"/>
      <c r="C60" s="66"/>
      <c r="D60" s="238"/>
      <c r="E60" s="66"/>
      <c r="F60" s="67"/>
      <c r="G60" s="67"/>
      <c r="H60" s="66"/>
      <c r="I60" s="66"/>
      <c r="J60" s="66"/>
      <c r="K60" s="66"/>
      <c r="L60" s="66"/>
      <c r="M60" s="66"/>
      <c r="N60" s="66"/>
      <c r="O60" s="68"/>
      <c r="P60" s="68"/>
      <c r="Q60" s="6"/>
      <c r="R60" s="69"/>
      <c r="S60" s="19"/>
      <c r="T60" s="28"/>
      <c r="U60" s="29"/>
      <c r="V60" s="30">
        <f t="shared" si="2"/>
        <v>0</v>
      </c>
      <c r="W60" s="31"/>
      <c r="X60" s="32">
        <f t="shared" si="8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6"/>
      <c r="B61" s="6"/>
      <c r="C61" s="6"/>
      <c r="D61" s="23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9"/>
      <c r="T61" s="28"/>
      <c r="U61" s="29"/>
      <c r="V61" s="30">
        <f t="shared" si="2"/>
        <v>0</v>
      </c>
      <c r="W61" s="31"/>
      <c r="X61" s="32">
        <f t="shared" si="8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78"/>
      <c r="B62" s="6"/>
      <c r="C62" s="48"/>
      <c r="D62" s="240"/>
      <c r="E62" s="49"/>
      <c r="F62" s="49"/>
      <c r="G62" s="5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19"/>
      <c r="T62" s="28"/>
      <c r="U62" s="142"/>
      <c r="V62" s="30">
        <f t="shared" si="2"/>
        <v>0</v>
      </c>
      <c r="W62" s="31"/>
      <c r="X62" s="32">
        <f t="shared" si="8"/>
        <v>0</v>
      </c>
      <c r="Y62" s="6"/>
      <c r="Z62" s="6"/>
      <c r="AA62" s="6"/>
      <c r="AB62" s="6"/>
      <c r="AC62" s="6"/>
    </row>
    <row r="63" spans="1:29" ht="29.1" customHeight="1" thickBot="1" x14ac:dyDescent="0.4">
      <c r="A63" s="182"/>
      <c r="B63" s="6"/>
      <c r="C63" s="51"/>
      <c r="D63" s="241"/>
      <c r="E63" s="52"/>
      <c r="F63" s="52"/>
      <c r="G63" s="52"/>
      <c r="H63" s="49"/>
      <c r="I63" s="49"/>
      <c r="J63" s="49"/>
      <c r="K63" s="49"/>
      <c r="L63" s="49"/>
      <c r="M63" s="49"/>
      <c r="N63" s="49"/>
      <c r="O63" s="49"/>
      <c r="P63" s="50"/>
      <c r="Q63" s="6"/>
      <c r="R63" s="6"/>
      <c r="S63" s="19"/>
      <c r="T63" s="28"/>
      <c r="U63" s="29"/>
      <c r="V63" s="30">
        <f t="shared" si="2"/>
        <v>0</v>
      </c>
      <c r="W63" s="31"/>
      <c r="X63" s="32">
        <f t="shared" si="8"/>
        <v>0</v>
      </c>
      <c r="Y63" s="6"/>
      <c r="Z63" s="6"/>
      <c r="AA63" s="6"/>
      <c r="AB63" s="6"/>
      <c r="AC63" s="6"/>
    </row>
    <row r="64" spans="1:29" ht="29.1" customHeight="1" thickBot="1" x14ac:dyDescent="0.4">
      <c r="A64" s="179"/>
      <c r="B64" s="6"/>
      <c r="C64" s="54"/>
      <c r="D64" s="242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6"/>
      <c r="Q64" s="6"/>
      <c r="R64" s="6"/>
      <c r="S64" s="19"/>
      <c r="T64" s="28"/>
      <c r="U64" s="29"/>
      <c r="V64" s="30">
        <f t="shared" si="2"/>
        <v>0</v>
      </c>
      <c r="W64" s="31"/>
      <c r="X64" s="32">
        <f t="shared" si="8"/>
        <v>0</v>
      </c>
      <c r="Y64" s="6"/>
      <c r="Z64" s="6"/>
      <c r="AA64" s="6"/>
      <c r="AB64" s="6"/>
      <c r="AC64" s="6"/>
    </row>
    <row r="65" spans="19:29" ht="29.1" customHeight="1" x14ac:dyDescent="0.35">
      <c r="S65" s="19"/>
      <c r="T65" s="6"/>
      <c r="U65" s="6"/>
      <c r="V65" s="39">
        <f>SUM(V3:V64)</f>
        <v>2263</v>
      </c>
      <c r="W65" s="6"/>
      <c r="X65" s="41">
        <f>SUM(X3:X64)</f>
        <v>2280</v>
      </c>
      <c r="Y65" s="6"/>
      <c r="Z65" s="6"/>
      <c r="AA65" s="6"/>
      <c r="AB65" s="6"/>
      <c r="AC65" s="6"/>
    </row>
    <row r="66" spans="19:29" ht="29.1" customHeight="1" x14ac:dyDescent="0.2"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9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9:29" ht="29.1" customHeight="1" x14ac:dyDescent="0.2">
      <c r="S71" s="19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9:29" ht="29.1" customHeight="1" x14ac:dyDescent="0.2">
      <c r="S72" s="19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9:29" ht="29.1" customHeight="1" x14ac:dyDescent="0.2">
      <c r="S73" s="19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9:29" ht="29.1" customHeight="1" x14ac:dyDescent="0.2">
      <c r="S74" s="19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9:29" ht="29.1" customHeight="1" x14ac:dyDescent="0.2">
      <c r="S75" s="19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9:29" ht="29.1" customHeight="1" x14ac:dyDescent="0.2">
      <c r="S76" s="19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9:29" ht="29.1" customHeight="1" x14ac:dyDescent="0.2">
      <c r="S77" s="19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9:29" ht="29.1" customHeight="1" x14ac:dyDescent="0.2">
      <c r="S78" s="19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9:29" ht="29.1" customHeight="1" x14ac:dyDescent="0.2">
      <c r="S79" s="19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9:29" ht="29.1" customHeight="1" x14ac:dyDescent="0.2">
      <c r="S80" s="19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9:29" ht="29.1" customHeight="1" x14ac:dyDescent="0.2">
      <c r="S81" s="19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9:29" ht="28.5" customHeight="1" x14ac:dyDescent="0.2">
      <c r="S82" s="19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9:29" ht="27.95" customHeight="1" x14ac:dyDescent="0.2"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9:29" ht="15.6" customHeight="1" x14ac:dyDescent="0.2"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9:29" ht="15.6" customHeight="1" x14ac:dyDescent="0.2"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9:29" ht="15.6" customHeight="1" x14ac:dyDescent="0.2"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9:29" ht="15.6" customHeight="1" x14ac:dyDescent="0.2"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9:29" ht="18.600000000000001" customHeight="1" x14ac:dyDescent="0.2">
      <c r="T88" s="6"/>
      <c r="U88" s="6"/>
      <c r="V88" s="6"/>
      <c r="W88" s="6"/>
      <c r="X88" s="6"/>
    </row>
    <row r="89" spans="19:29" ht="18.600000000000001" customHeight="1" x14ac:dyDescent="0.2">
      <c r="T89" s="6"/>
      <c r="U89" s="6"/>
    </row>
    <row r="90" spans="19:29" ht="18.600000000000001" customHeight="1" x14ac:dyDescent="0.2">
      <c r="T90" s="6"/>
      <c r="U90" s="6"/>
    </row>
    <row r="91" spans="19:29" ht="18.600000000000001" customHeight="1" x14ac:dyDescent="0.2">
      <c r="T91" s="6"/>
      <c r="U91" s="6"/>
    </row>
    <row r="92" spans="19:29" ht="18.600000000000001" customHeight="1" x14ac:dyDescent="0.2">
      <c r="T92" s="6"/>
      <c r="U92" s="6"/>
    </row>
    <row r="93" spans="19:29" ht="18.600000000000001" customHeight="1" x14ac:dyDescent="0.2">
      <c r="T93" s="6"/>
      <c r="U93" s="6"/>
    </row>
  </sheetData>
  <sortState xmlns:xlrd2="http://schemas.microsoft.com/office/spreadsheetml/2017/richdata2" ref="A3:R31">
    <sortCondition descending="1" ref="P3:P31"/>
  </sortState>
  <mergeCells count="1">
    <mergeCell ref="B1:G1"/>
  </mergeCells>
  <conditionalFormatting sqref="A3:B58">
    <cfRule type="containsText" dxfId="13" priority="1" stopIfTrue="1" operator="containsText" text="SI">
      <formula>NOT(ISERROR(SEARCH("SI",A3)))</formula>
    </cfRule>
    <cfRule type="containsText" dxfId="1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Roman,Regular"&amp;12&amp;K000000RA F</oddHeader>
    <oddFooter>&amp;L&amp;"Helvetica,Regular"&amp;12&amp;K000000&amp;P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A100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24" sqref="T24:U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7.28515625" style="1" bestFit="1" customWidth="1"/>
    <col min="4" max="4" width="12.7109375" style="1" customWidth="1"/>
    <col min="5" max="5" width="72.28515625" style="1" bestFit="1" customWidth="1"/>
    <col min="6" max="6" width="22.85546875" style="1" customWidth="1"/>
    <col min="7" max="7" width="23" style="1" customWidth="1"/>
    <col min="8" max="11" width="22.42578125" style="1" customWidth="1"/>
    <col min="12" max="12" width="23" style="1" customWidth="1"/>
    <col min="13" max="14" width="23.140625" style="1" customWidth="1"/>
    <col min="15" max="15" width="31.28515625" style="1" bestFit="1" customWidth="1"/>
    <col min="16" max="16" width="21.42578125" style="1" customWidth="1"/>
    <col min="17" max="17" width="15.140625" style="1" bestFit="1" customWidth="1"/>
    <col min="18" max="18" width="32.7109375" style="1" bestFit="1" customWidth="1"/>
    <col min="19" max="19" width="3.5703125" style="1" customWidth="1"/>
    <col min="20" max="20" width="11.42578125" style="1" customWidth="1"/>
    <col min="21" max="21" width="59.7109375" style="1" customWidth="1"/>
    <col min="22" max="22" width="18.5703125" style="1" customWidth="1"/>
    <col min="23" max="23" width="11.42578125" style="1" customWidth="1"/>
    <col min="24" max="24" width="35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67.140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79</v>
      </c>
      <c r="C1" s="278"/>
      <c r="D1" s="278"/>
      <c r="E1" s="278"/>
      <c r="F1" s="278"/>
      <c r="G1" s="279"/>
      <c r="H1" s="57"/>
      <c r="I1" s="145"/>
      <c r="J1" s="145"/>
      <c r="K1" s="145"/>
      <c r="L1" s="58"/>
      <c r="M1" s="58"/>
      <c r="N1" s="58"/>
      <c r="O1" s="110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57" t="s">
        <v>122</v>
      </c>
      <c r="B2" s="8" t="s">
        <v>69</v>
      </c>
      <c r="C2" s="157" t="s">
        <v>1</v>
      </c>
      <c r="D2" s="157" t="s">
        <v>70</v>
      </c>
      <c r="E2" s="157" t="s">
        <v>3</v>
      </c>
      <c r="F2" s="9" t="s">
        <v>137</v>
      </c>
      <c r="G2" s="9" t="s">
        <v>304</v>
      </c>
      <c r="H2" s="9" t="s">
        <v>468</v>
      </c>
      <c r="I2" s="9" t="s">
        <v>495</v>
      </c>
      <c r="J2" s="9" t="s">
        <v>135</v>
      </c>
      <c r="K2" s="9" t="s">
        <v>136</v>
      </c>
      <c r="L2" s="9" t="s">
        <v>125</v>
      </c>
      <c r="M2" s="9" t="s">
        <v>126</v>
      </c>
      <c r="N2" s="10" t="s">
        <v>115</v>
      </c>
      <c r="O2" s="9" t="s">
        <v>132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80">
        <v>126652</v>
      </c>
      <c r="B3" s="149" t="s">
        <v>114</v>
      </c>
      <c r="C3" s="172" t="s">
        <v>270</v>
      </c>
      <c r="D3" s="172">
        <v>2027</v>
      </c>
      <c r="E3" s="172" t="s">
        <v>20</v>
      </c>
      <c r="F3" s="150">
        <v>90</v>
      </c>
      <c r="G3" s="159">
        <f>VLOOKUP(A3,'[1]Classifica generale Vigevano'!$A$185:$H$215,8,FALSE)</f>
        <v>80</v>
      </c>
      <c r="H3" s="162">
        <v>100</v>
      </c>
      <c r="I3" s="162">
        <v>100</v>
      </c>
      <c r="J3" s="162"/>
      <c r="K3" s="23"/>
      <c r="L3" s="23"/>
      <c r="M3" s="23"/>
      <c r="N3" s="24"/>
      <c r="O3" s="24"/>
      <c r="P3" s="25">
        <f>IF(Q3=7,SUM(F3:N3)-SMALL(F3:N3,1),IF(Q3=8,SUM(F3:N3),SUM(F3:N3)))+O3</f>
        <v>370</v>
      </c>
      <c r="Q3" s="26">
        <f>COUNTA(F3:N3)</f>
        <v>4</v>
      </c>
      <c r="R3" s="144">
        <f>SUM(F3:N3)+O3</f>
        <v>370</v>
      </c>
      <c r="S3" s="27"/>
      <c r="T3" s="28">
        <v>10</v>
      </c>
      <c r="U3" s="29" t="s">
        <v>16</v>
      </c>
      <c r="V3" s="30">
        <f>SUMIF($D$3:$D$76,T3,$R$3:$R$76)</f>
        <v>229</v>
      </c>
      <c r="W3" s="31"/>
      <c r="X3" s="32">
        <f t="shared" ref="X3:X34" si="0">SUMIF($D$3:$D$94,T3,$P$3:$P$94)</f>
        <v>234</v>
      </c>
      <c r="Y3" s="19"/>
      <c r="Z3" s="33"/>
      <c r="AA3" s="33"/>
      <c r="AB3" s="33"/>
      <c r="AC3" s="33"/>
    </row>
    <row r="4" spans="1:29" ht="29.1" customHeight="1" thickBot="1" x14ac:dyDescent="0.4">
      <c r="A4" s="180">
        <v>103439</v>
      </c>
      <c r="B4" s="149" t="s">
        <v>114</v>
      </c>
      <c r="C4" s="172" t="s">
        <v>269</v>
      </c>
      <c r="D4" s="172">
        <v>2144</v>
      </c>
      <c r="E4" s="172" t="s">
        <v>121</v>
      </c>
      <c r="F4" s="150">
        <v>100</v>
      </c>
      <c r="G4" s="159">
        <f>VLOOKUP(A4,'[1]Classifica generale Vigevano'!$A$185:$H$215,8,FALSE)</f>
        <v>90</v>
      </c>
      <c r="H4" s="162">
        <v>90</v>
      </c>
      <c r="I4" s="162">
        <v>80</v>
      </c>
      <c r="J4" s="162"/>
      <c r="K4" s="23"/>
      <c r="L4" s="23"/>
      <c r="M4" s="23"/>
      <c r="N4" s="24"/>
      <c r="O4" s="24"/>
      <c r="P4" s="25">
        <f>IF(Q4=7,SUM(F4:N4)-SMALL(F4:N4,1),IF(Q4=8,SUM(F4:N4),SUM(F4:N4)))+O4</f>
        <v>360</v>
      </c>
      <c r="Q4" s="26">
        <f>COUNTA(F4:N4)</f>
        <v>4</v>
      </c>
      <c r="R4" s="144">
        <f>SUM(F4:N4)+O4</f>
        <v>360</v>
      </c>
      <c r="S4" s="27"/>
      <c r="T4" s="28">
        <v>1172</v>
      </c>
      <c r="U4" s="29" t="s">
        <v>116</v>
      </c>
      <c r="V4" s="30">
        <f t="shared" ref="V4:V23" si="1">SUMIF($D$3:$D$76,T4,$R$3:$R$76)</f>
        <v>20</v>
      </c>
      <c r="W4" s="31"/>
      <c r="X4" s="32">
        <f t="shared" si="0"/>
        <v>20</v>
      </c>
      <c r="Y4" s="19"/>
      <c r="Z4" s="33"/>
      <c r="AA4" s="33"/>
      <c r="AB4" s="33"/>
      <c r="AC4" s="33"/>
    </row>
    <row r="5" spans="1:29" ht="29.1" customHeight="1" thickBot="1" x14ac:dyDescent="0.4">
      <c r="A5" s="180">
        <v>120535</v>
      </c>
      <c r="B5" s="149" t="s">
        <v>114</v>
      </c>
      <c r="C5" s="172" t="s">
        <v>271</v>
      </c>
      <c r="D5" s="172">
        <v>2612</v>
      </c>
      <c r="E5" s="172" t="s">
        <v>127</v>
      </c>
      <c r="F5" s="150">
        <v>80</v>
      </c>
      <c r="G5" s="159">
        <f>VLOOKUP(A5,'[1]Classifica generale Vigevano'!$A$185:$H$215,8,FALSE)</f>
        <v>100</v>
      </c>
      <c r="H5" s="162">
        <v>80</v>
      </c>
      <c r="I5" s="162">
        <v>90</v>
      </c>
      <c r="J5" s="162"/>
      <c r="K5" s="23"/>
      <c r="L5" s="23"/>
      <c r="M5" s="23"/>
      <c r="N5" s="24"/>
      <c r="O5" s="193"/>
      <c r="P5" s="25">
        <f>IF(Q5=7,SUM(F5:N5)-SMALL(F5:N5,1),IF(Q5=8,SUM(F5:N5),SUM(F5:N5)))+O5</f>
        <v>350</v>
      </c>
      <c r="Q5" s="26">
        <f>COUNTA(F5:N5)</f>
        <v>4</v>
      </c>
      <c r="R5" s="144">
        <f>SUM(F5:N5)+O5</f>
        <v>350</v>
      </c>
      <c r="S5" s="27"/>
      <c r="T5" s="28">
        <v>1174</v>
      </c>
      <c r="U5" s="29" t="s">
        <v>110</v>
      </c>
      <c r="V5" s="30">
        <f t="shared" si="1"/>
        <v>0</v>
      </c>
      <c r="W5" s="31"/>
      <c r="X5" s="32">
        <f t="shared" si="0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80">
        <v>135718</v>
      </c>
      <c r="B6" s="149" t="s">
        <v>114</v>
      </c>
      <c r="C6" s="172" t="s">
        <v>272</v>
      </c>
      <c r="D6" s="172">
        <v>1773</v>
      </c>
      <c r="E6" s="172" t="s">
        <v>71</v>
      </c>
      <c r="F6" s="150">
        <v>60</v>
      </c>
      <c r="G6" s="159">
        <f>VLOOKUP(A6,'[1]Classifica generale Vigevano'!$A$185:$H$215,8,FALSE)</f>
        <v>60</v>
      </c>
      <c r="H6" s="162">
        <v>60</v>
      </c>
      <c r="I6" s="162">
        <v>50</v>
      </c>
      <c r="J6" s="162"/>
      <c r="K6" s="23"/>
      <c r="L6" s="23"/>
      <c r="M6" s="23"/>
      <c r="N6" s="24"/>
      <c r="O6" s="24"/>
      <c r="P6" s="25">
        <f>IF(Q6=7,SUM(F6:N6)-SMALL(F6:N6,1),IF(Q6=8,SUM(F6:N6),SUM(F6:N6)))+O6</f>
        <v>230</v>
      </c>
      <c r="Q6" s="26">
        <f>COUNTA(F6:N6)</f>
        <v>4</v>
      </c>
      <c r="R6" s="144">
        <f>SUM(F6:N6)+O6</f>
        <v>230</v>
      </c>
      <c r="S6" s="27"/>
      <c r="T6" s="28">
        <v>1180</v>
      </c>
      <c r="U6" s="29" t="s">
        <v>120</v>
      </c>
      <c r="V6" s="30">
        <f t="shared" si="1"/>
        <v>65</v>
      </c>
      <c r="W6" s="31"/>
      <c r="X6" s="32">
        <f t="shared" si="0"/>
        <v>75</v>
      </c>
      <c r="Y6" s="19"/>
      <c r="Z6" s="33"/>
      <c r="AA6" s="33"/>
      <c r="AB6" s="33"/>
      <c r="AC6" s="33"/>
    </row>
    <row r="7" spans="1:29" ht="29.1" customHeight="1" thickBot="1" x14ac:dyDescent="0.4">
      <c r="A7" s="180">
        <v>130274</v>
      </c>
      <c r="B7" s="149" t="s">
        <v>114</v>
      </c>
      <c r="C7" s="172" t="s">
        <v>344</v>
      </c>
      <c r="D7" s="172" t="s">
        <v>327</v>
      </c>
      <c r="E7" s="172" t="s">
        <v>328</v>
      </c>
      <c r="F7" s="150">
        <v>2</v>
      </c>
      <c r="G7" s="159">
        <f>VLOOKUP(A7,'[1]Classifica generale Vigevano'!$A$185:$H$215,8,FALSE)</f>
        <v>50</v>
      </c>
      <c r="H7" s="162">
        <v>30</v>
      </c>
      <c r="I7" s="162">
        <v>60</v>
      </c>
      <c r="J7" s="162"/>
      <c r="K7" s="23"/>
      <c r="L7" s="23"/>
      <c r="M7" s="23"/>
      <c r="N7" s="24"/>
      <c r="O7" s="24"/>
      <c r="P7" s="25">
        <f>IF(Q7=7,SUM(F7:N7)-SMALL(F7:N7,1),IF(Q7=8,SUM(F7:N7),SUM(F7:N7)))+O7</f>
        <v>142</v>
      </c>
      <c r="Q7" s="26">
        <f>COUNTA(F7:N7)</f>
        <v>4</v>
      </c>
      <c r="R7" s="144">
        <f>SUM(F7:N7)+O7</f>
        <v>142</v>
      </c>
      <c r="S7" s="27"/>
      <c r="T7" s="28">
        <v>1213</v>
      </c>
      <c r="U7" s="29" t="s">
        <v>109</v>
      </c>
      <c r="V7" s="30">
        <f t="shared" si="1"/>
        <v>15</v>
      </c>
      <c r="W7" s="31"/>
      <c r="X7" s="32">
        <f t="shared" si="0"/>
        <v>15</v>
      </c>
      <c r="Y7" s="19"/>
      <c r="Z7" s="33"/>
      <c r="AA7" s="33"/>
      <c r="AB7" s="33"/>
      <c r="AC7" s="33"/>
    </row>
    <row r="8" spans="1:29" ht="29.1" customHeight="1" thickBot="1" x14ac:dyDescent="0.45">
      <c r="A8" s="180">
        <v>102485</v>
      </c>
      <c r="B8" s="149" t="s">
        <v>114</v>
      </c>
      <c r="C8" s="172" t="s">
        <v>275</v>
      </c>
      <c r="D8" s="172">
        <v>10</v>
      </c>
      <c r="E8" s="172" t="s">
        <v>16</v>
      </c>
      <c r="F8" s="159">
        <v>30</v>
      </c>
      <c r="G8" s="159">
        <f>VLOOKUP(A8,'[1]Classifica generale Vigevano'!$A$185:$H$215,8,FALSE)</f>
        <v>40</v>
      </c>
      <c r="H8" s="162">
        <v>50</v>
      </c>
      <c r="I8" s="162">
        <v>5</v>
      </c>
      <c r="J8" s="162"/>
      <c r="K8" s="23"/>
      <c r="L8" s="23"/>
      <c r="M8" s="162"/>
      <c r="N8" s="155"/>
      <c r="O8" s="24"/>
      <c r="P8" s="25">
        <f>IF(Q8=7,SUM(F8:N8)-SMALL(F8:N8,1),IF(Q8=8,SUM(F8:N8),SUM(F8:N8)))+O8</f>
        <v>125</v>
      </c>
      <c r="Q8" s="26">
        <f>COUNTA(F8:N8)</f>
        <v>4</v>
      </c>
      <c r="R8" s="144">
        <f>SUM(F8:N8)+O8</f>
        <v>125</v>
      </c>
      <c r="S8" s="27"/>
      <c r="T8" s="28">
        <v>1298</v>
      </c>
      <c r="U8" s="29" t="s">
        <v>35</v>
      </c>
      <c r="V8" s="30">
        <f t="shared" si="1"/>
        <v>0</v>
      </c>
      <c r="W8" s="31"/>
      <c r="X8" s="32">
        <f t="shared" si="0"/>
        <v>6</v>
      </c>
      <c r="Y8" s="19"/>
      <c r="Z8" s="33"/>
      <c r="AA8" s="33"/>
      <c r="AB8" s="33"/>
      <c r="AC8" s="33"/>
    </row>
    <row r="9" spans="1:29" ht="29.1" customHeight="1" thickBot="1" x14ac:dyDescent="0.4">
      <c r="A9" s="180">
        <v>121362</v>
      </c>
      <c r="B9" s="149" t="s">
        <v>114</v>
      </c>
      <c r="C9" s="172" t="s">
        <v>274</v>
      </c>
      <c r="D9" s="172">
        <v>2057</v>
      </c>
      <c r="E9" s="172" t="s">
        <v>113</v>
      </c>
      <c r="F9" s="150">
        <v>40</v>
      </c>
      <c r="G9" s="159">
        <f>VLOOKUP(A9,'[1]Classifica generale Vigevano'!$A$185:$H$215,8,FALSE)</f>
        <v>12</v>
      </c>
      <c r="H9" s="162">
        <v>8</v>
      </c>
      <c r="I9" s="162">
        <v>30</v>
      </c>
      <c r="J9" s="162"/>
      <c r="K9" s="23"/>
      <c r="L9" s="23"/>
      <c r="M9" s="23"/>
      <c r="N9" s="24"/>
      <c r="O9" s="24"/>
      <c r="P9" s="25">
        <f>IF(Q9=7,SUM(F9:N9)-SMALL(F9:N9,1),IF(Q9=8,SUM(F9:N9),SUM(F9:N9)))+O9</f>
        <v>90</v>
      </c>
      <c r="Q9" s="26">
        <f>COUNTA(F9:N9)</f>
        <v>4</v>
      </c>
      <c r="R9" s="144">
        <f>SUM(F9:N9)+O9</f>
        <v>90</v>
      </c>
      <c r="S9" s="27"/>
      <c r="T9" s="28">
        <v>1317</v>
      </c>
      <c r="U9" s="29" t="s">
        <v>28</v>
      </c>
      <c r="V9" s="30">
        <f t="shared" si="1"/>
        <v>0</v>
      </c>
      <c r="W9" s="31"/>
      <c r="X9" s="32">
        <f t="shared" si="0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80">
        <v>110497</v>
      </c>
      <c r="B10" s="149" t="s">
        <v>114</v>
      </c>
      <c r="C10" s="172" t="s">
        <v>273</v>
      </c>
      <c r="D10" s="172">
        <v>10</v>
      </c>
      <c r="E10" s="172" t="s">
        <v>16</v>
      </c>
      <c r="F10" s="150">
        <v>50</v>
      </c>
      <c r="G10" s="159">
        <f>VLOOKUP(A10,'[1]Classifica generale Vigevano'!$A$185:$H$215,8,FALSE)</f>
        <v>15</v>
      </c>
      <c r="H10" s="162">
        <v>20</v>
      </c>
      <c r="I10" s="162"/>
      <c r="J10" s="162"/>
      <c r="K10" s="23"/>
      <c r="L10" s="23"/>
      <c r="M10" s="23"/>
      <c r="N10" s="24"/>
      <c r="O10" s="24"/>
      <c r="P10" s="25">
        <f>IF(Q10=7,SUM(F10:N10)-SMALL(F10:N10,1),IF(Q10=8,SUM(F10:N10),SUM(F10:N10)))+O10</f>
        <v>85</v>
      </c>
      <c r="Q10" s="26">
        <f>COUNTA(F10:N10)</f>
        <v>3</v>
      </c>
      <c r="R10" s="144">
        <f>SUM(F10:N10)+O10</f>
        <v>85</v>
      </c>
      <c r="S10" s="27"/>
      <c r="T10" s="28">
        <v>2658</v>
      </c>
      <c r="U10" s="29" t="s">
        <v>138</v>
      </c>
      <c r="V10" s="30">
        <f t="shared" si="1"/>
        <v>16</v>
      </c>
      <c r="W10" s="31"/>
      <c r="X10" s="32">
        <f t="shared" si="0"/>
        <v>16</v>
      </c>
      <c r="Y10" s="19"/>
      <c r="Z10" s="33"/>
      <c r="AA10" s="33"/>
      <c r="AB10" s="33"/>
      <c r="AC10" s="33"/>
    </row>
    <row r="11" spans="1:29" ht="29.1" customHeight="1" thickBot="1" x14ac:dyDescent="0.4">
      <c r="A11" s="180">
        <v>132737</v>
      </c>
      <c r="B11" s="149" t="s">
        <v>114</v>
      </c>
      <c r="C11" s="172" t="s">
        <v>281</v>
      </c>
      <c r="D11" s="172">
        <v>2612</v>
      </c>
      <c r="E11" s="172" t="s">
        <v>127</v>
      </c>
      <c r="F11" s="159">
        <v>7</v>
      </c>
      <c r="G11" s="159">
        <f>VLOOKUP(A11,'[1]Classifica generale Vigevano'!$A$185:$H$215,8,FALSE)</f>
        <v>20</v>
      </c>
      <c r="H11" s="162">
        <v>9</v>
      </c>
      <c r="I11" s="162">
        <v>40</v>
      </c>
      <c r="J11" s="162"/>
      <c r="K11" s="23"/>
      <c r="L11" s="23"/>
      <c r="M11" s="23"/>
      <c r="N11" s="24"/>
      <c r="O11" s="24"/>
      <c r="P11" s="25">
        <f>IF(Q11=7,SUM(F11:N11)-SMALL(F11:N11,1),IF(Q11=8,SUM(F11:N11),SUM(F11:N11)))+O11</f>
        <v>76</v>
      </c>
      <c r="Q11" s="26">
        <f>COUNTA(F11:N11)</f>
        <v>4</v>
      </c>
      <c r="R11" s="144">
        <f>SUM(F11:N11)+O11</f>
        <v>76</v>
      </c>
      <c r="S11" s="27"/>
      <c r="T11" s="28">
        <v>1773</v>
      </c>
      <c r="U11" s="29" t="s">
        <v>71</v>
      </c>
      <c r="V11" s="30">
        <f t="shared" si="1"/>
        <v>303</v>
      </c>
      <c r="W11" s="31"/>
      <c r="X11" s="32">
        <f t="shared" si="0"/>
        <v>303</v>
      </c>
      <c r="Y11" s="19"/>
      <c r="Z11" s="33"/>
      <c r="AA11" s="33"/>
      <c r="AB11" s="33"/>
      <c r="AC11" s="33"/>
    </row>
    <row r="12" spans="1:29" ht="29.1" customHeight="1" thickBot="1" x14ac:dyDescent="0.4">
      <c r="A12" s="180">
        <v>139466</v>
      </c>
      <c r="B12" s="149" t="s">
        <v>114</v>
      </c>
      <c r="C12" s="172" t="s">
        <v>345</v>
      </c>
      <c r="D12" s="172" t="s">
        <v>309</v>
      </c>
      <c r="E12" s="172" t="s">
        <v>346</v>
      </c>
      <c r="F12" s="150"/>
      <c r="G12" s="159">
        <f>VLOOKUP(A12,'[1]Classifica generale Vigevano'!$A$185:$H$215,8,FALSE)</f>
        <v>30</v>
      </c>
      <c r="H12" s="162">
        <v>40</v>
      </c>
      <c r="I12" s="162"/>
      <c r="J12" s="162"/>
      <c r="K12" s="23"/>
      <c r="L12" s="23"/>
      <c r="M12" s="23"/>
      <c r="N12" s="24"/>
      <c r="O12" s="24"/>
      <c r="P12" s="25">
        <f>IF(Q12=7,SUM(F12:N12)-SMALL(F12:N12,1),IF(Q12=8,SUM(F12:N12),SUM(F12:N12)))+O12</f>
        <v>70</v>
      </c>
      <c r="Q12" s="26">
        <f>COUNTA(F12:N12)</f>
        <v>2</v>
      </c>
      <c r="R12" s="144">
        <f>SUM(F12:N12)+O12</f>
        <v>70</v>
      </c>
      <c r="S12" s="27"/>
      <c r="T12" s="28">
        <v>1886</v>
      </c>
      <c r="U12" s="29" t="s">
        <v>129</v>
      </c>
      <c r="V12" s="30">
        <f t="shared" si="1"/>
        <v>0</v>
      </c>
      <c r="W12" s="31"/>
      <c r="X12" s="32">
        <f t="shared" si="0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80">
        <v>128655</v>
      </c>
      <c r="B13" s="149" t="s">
        <v>114</v>
      </c>
      <c r="C13" s="172" t="s">
        <v>277</v>
      </c>
      <c r="D13" s="172">
        <v>2186</v>
      </c>
      <c r="E13" s="172" t="s">
        <v>111</v>
      </c>
      <c r="F13" s="150">
        <v>15</v>
      </c>
      <c r="G13" s="159">
        <f>VLOOKUP(A13,'[1]Classifica generale Vigevano'!$A$185:$H$215,8,FALSE)</f>
        <v>8</v>
      </c>
      <c r="H13" s="162">
        <v>15</v>
      </c>
      <c r="I13" s="162">
        <v>15</v>
      </c>
      <c r="J13" s="162"/>
      <c r="K13" s="23"/>
      <c r="L13" s="23"/>
      <c r="M13" s="23"/>
      <c r="N13" s="24"/>
      <c r="O13" s="24"/>
      <c r="P13" s="25">
        <f>IF(Q13=7,SUM(F13:N13)-SMALL(F13:N13,1),IF(Q13=8,SUM(F13:N13),SUM(F13:N13)))+O13</f>
        <v>53</v>
      </c>
      <c r="Q13" s="26">
        <f>COUNTA(F13:N13)</f>
        <v>4</v>
      </c>
      <c r="R13" s="144">
        <f>SUM(F13:N13)+O13</f>
        <v>53</v>
      </c>
      <c r="S13" s="27"/>
      <c r="T13" s="28">
        <v>2027</v>
      </c>
      <c r="U13" s="29" t="s">
        <v>20</v>
      </c>
      <c r="V13" s="30">
        <f t="shared" si="1"/>
        <v>370</v>
      </c>
      <c r="W13" s="31"/>
      <c r="X13" s="32">
        <f t="shared" si="0"/>
        <v>370</v>
      </c>
      <c r="Y13" s="19"/>
      <c r="Z13" s="33"/>
      <c r="AA13" s="33"/>
      <c r="AB13" s="33"/>
      <c r="AC13" s="33"/>
    </row>
    <row r="14" spans="1:29" ht="29.1" customHeight="1" thickBot="1" x14ac:dyDescent="0.4">
      <c r="A14" s="180">
        <v>133644</v>
      </c>
      <c r="B14" s="149" t="s">
        <v>114</v>
      </c>
      <c r="C14" s="172" t="s">
        <v>276</v>
      </c>
      <c r="D14" s="172">
        <v>1180</v>
      </c>
      <c r="E14" s="172" t="s">
        <v>120</v>
      </c>
      <c r="F14" s="159">
        <v>20</v>
      </c>
      <c r="G14" s="159">
        <f>VLOOKUP(A14,'[1]Classifica generale Vigevano'!$A$185:$H$215,8,FALSE)</f>
        <v>5</v>
      </c>
      <c r="H14" s="162">
        <v>5</v>
      </c>
      <c r="I14" s="162">
        <v>5</v>
      </c>
      <c r="J14" s="162"/>
      <c r="K14" s="23"/>
      <c r="L14" s="23"/>
      <c r="M14" s="23"/>
      <c r="N14" s="24"/>
      <c r="O14" s="24"/>
      <c r="P14" s="25">
        <f>IF(Q14=7,SUM(F14:N14)-SMALL(F14:N14,1),IF(Q14=8,SUM(F14:N14),SUM(F14:N14)))+O14</f>
        <v>35</v>
      </c>
      <c r="Q14" s="26">
        <f>COUNTA(F14:N14)</f>
        <v>4</v>
      </c>
      <c r="R14" s="144">
        <f>SUM(F14:N14)+O14</f>
        <v>35</v>
      </c>
      <c r="S14" s="27"/>
      <c r="T14" s="28">
        <v>2057</v>
      </c>
      <c r="U14" s="29" t="s">
        <v>113</v>
      </c>
      <c r="V14" s="30">
        <f t="shared" si="1"/>
        <v>100</v>
      </c>
      <c r="W14" s="31"/>
      <c r="X14" s="32">
        <f t="shared" si="0"/>
        <v>100</v>
      </c>
      <c r="Y14" s="19"/>
      <c r="Z14" s="33"/>
      <c r="AA14" s="33"/>
      <c r="AB14" s="33"/>
      <c r="AC14" s="33"/>
    </row>
    <row r="15" spans="1:29" ht="29.1" customHeight="1" thickBot="1" x14ac:dyDescent="0.4">
      <c r="A15" s="180">
        <v>130992</v>
      </c>
      <c r="B15" s="149" t="s">
        <v>114</v>
      </c>
      <c r="C15" s="172" t="s">
        <v>280</v>
      </c>
      <c r="D15" s="172">
        <v>2144</v>
      </c>
      <c r="E15" s="172" t="s">
        <v>121</v>
      </c>
      <c r="F15" s="150">
        <v>8</v>
      </c>
      <c r="G15" s="159">
        <f>VLOOKUP(A15,'[1]Classifica generale Vigevano'!$A$185:$H$215,8,FALSE)</f>
        <v>7</v>
      </c>
      <c r="H15" s="162">
        <v>12</v>
      </c>
      <c r="I15" s="162">
        <v>8</v>
      </c>
      <c r="J15" s="162"/>
      <c r="K15" s="23"/>
      <c r="L15" s="23"/>
      <c r="M15" s="23"/>
      <c r="N15" s="24"/>
      <c r="O15" s="24"/>
      <c r="P15" s="25">
        <f>IF(Q15=7,SUM(F15:N15)-SMALL(F15:N15,1),IF(Q15=8,SUM(F15:N15),SUM(F15:N15)))+O15</f>
        <v>35</v>
      </c>
      <c r="Q15" s="26">
        <f>COUNTA(F15:N15)</f>
        <v>4</v>
      </c>
      <c r="R15" s="144">
        <f>SUM(F15:N15)+O15</f>
        <v>35</v>
      </c>
      <c r="S15" s="27"/>
      <c r="T15" s="28">
        <v>2072</v>
      </c>
      <c r="U15" s="29" t="s">
        <v>119</v>
      </c>
      <c r="V15" s="30">
        <f t="shared" si="1"/>
        <v>19</v>
      </c>
      <c r="W15" s="31"/>
      <c r="X15" s="32">
        <f t="shared" si="0"/>
        <v>24</v>
      </c>
      <c r="Y15" s="19"/>
      <c r="Z15" s="33"/>
      <c r="AA15" s="33"/>
      <c r="AB15" s="33"/>
      <c r="AC15" s="33"/>
    </row>
    <row r="16" spans="1:29" ht="29.1" customHeight="1" thickBot="1" x14ac:dyDescent="0.4">
      <c r="A16" s="180">
        <v>135648</v>
      </c>
      <c r="B16" s="149" t="s">
        <v>114</v>
      </c>
      <c r="C16" s="172" t="s">
        <v>348</v>
      </c>
      <c r="D16" s="172" t="s">
        <v>325</v>
      </c>
      <c r="E16" s="172" t="s">
        <v>71</v>
      </c>
      <c r="F16" s="150"/>
      <c r="G16" s="159">
        <f>VLOOKUP(A16,'[1]Classifica generale Vigevano'!$A$185:$H$215,8,FALSE)</f>
        <v>5</v>
      </c>
      <c r="H16" s="162">
        <v>5</v>
      </c>
      <c r="I16" s="162">
        <v>20</v>
      </c>
      <c r="J16" s="162"/>
      <c r="K16" s="23"/>
      <c r="L16" s="23"/>
      <c r="M16" s="23"/>
      <c r="N16" s="24"/>
      <c r="O16" s="24"/>
      <c r="P16" s="25">
        <f>IF(Q16=7,SUM(F16:N16)-SMALL(F16:N16,1),IF(Q16=8,SUM(F16:N16),SUM(F16:N16)))+O16</f>
        <v>30</v>
      </c>
      <c r="Q16" s="26">
        <f>COUNTA(F16:N16)</f>
        <v>3</v>
      </c>
      <c r="R16" s="144">
        <f>SUM(F16:N16)+O16</f>
        <v>30</v>
      </c>
      <c r="S16" s="27"/>
      <c r="T16" s="28">
        <v>2142</v>
      </c>
      <c r="U16" s="29" t="s">
        <v>124</v>
      </c>
      <c r="V16" s="30">
        <f t="shared" si="1"/>
        <v>25</v>
      </c>
      <c r="W16" s="31"/>
      <c r="X16" s="32">
        <f t="shared" si="0"/>
        <v>25</v>
      </c>
      <c r="Y16" s="19"/>
      <c r="Z16" s="33"/>
      <c r="AA16" s="33"/>
      <c r="AB16" s="33"/>
      <c r="AC16" s="33"/>
    </row>
    <row r="17" spans="1:29" ht="29.1" customHeight="1" thickBot="1" x14ac:dyDescent="0.4">
      <c r="A17" s="180">
        <v>125969</v>
      </c>
      <c r="B17" s="149" t="s">
        <v>114</v>
      </c>
      <c r="C17" s="172" t="s">
        <v>278</v>
      </c>
      <c r="D17" s="172">
        <v>1773</v>
      </c>
      <c r="E17" s="172" t="s">
        <v>71</v>
      </c>
      <c r="F17" s="150">
        <v>12</v>
      </c>
      <c r="G17" s="159">
        <f>VLOOKUP(A17,'[1]Classifica generale Vigevano'!$A$185:$H$215,8,FALSE)</f>
        <v>9</v>
      </c>
      <c r="H17" s="162">
        <v>7</v>
      </c>
      <c r="I17" s="162"/>
      <c r="J17" s="162"/>
      <c r="K17" s="23"/>
      <c r="L17" s="23"/>
      <c r="M17" s="23"/>
      <c r="N17" s="24"/>
      <c r="O17" s="193"/>
      <c r="P17" s="25">
        <f>IF(Q17=7,SUM(F17:N17)-SMALL(F17:N17,1),IF(Q17=8,SUM(F17:N17),SUM(F17:N17)))+O17</f>
        <v>28</v>
      </c>
      <c r="Q17" s="26">
        <f>COUNTA(F17:N17)</f>
        <v>3</v>
      </c>
      <c r="R17" s="144">
        <f>SUM(F17:N17)+O17</f>
        <v>28</v>
      </c>
      <c r="S17" s="27"/>
      <c r="T17" s="28">
        <v>2144</v>
      </c>
      <c r="U17" s="29" t="s">
        <v>121</v>
      </c>
      <c r="V17" s="30">
        <f t="shared" si="1"/>
        <v>446</v>
      </c>
      <c r="W17" s="31"/>
      <c r="X17" s="32">
        <f t="shared" si="0"/>
        <v>446</v>
      </c>
      <c r="Y17" s="19"/>
      <c r="Z17" s="33"/>
      <c r="AA17" s="33"/>
      <c r="AB17" s="33"/>
      <c r="AC17" s="33"/>
    </row>
    <row r="18" spans="1:29" ht="29.1" customHeight="1" thickBot="1" x14ac:dyDescent="0.4">
      <c r="A18" s="180">
        <v>112406</v>
      </c>
      <c r="B18" s="149" t="s">
        <v>114</v>
      </c>
      <c r="C18" s="172" t="s">
        <v>282</v>
      </c>
      <c r="D18" s="172">
        <v>2144</v>
      </c>
      <c r="E18" s="172" t="s">
        <v>121</v>
      </c>
      <c r="F18" s="150">
        <v>6</v>
      </c>
      <c r="G18" s="159">
        <f>VLOOKUP(A18,'[1]Classifica generale Vigevano'!$A$185:$H$215,8,FALSE)</f>
        <v>5</v>
      </c>
      <c r="H18" s="162">
        <v>5</v>
      </c>
      <c r="I18" s="162">
        <v>12</v>
      </c>
      <c r="J18" s="162"/>
      <c r="K18" s="23"/>
      <c r="L18" s="23"/>
      <c r="M18" s="23"/>
      <c r="N18" s="24"/>
      <c r="O18" s="24"/>
      <c r="P18" s="25">
        <f>IF(Q18=7,SUM(F18:N18)-SMALL(F18:N18,1),IF(Q18=8,SUM(F18:N18),SUM(F18:N18)))+O18</f>
        <v>28</v>
      </c>
      <c r="Q18" s="26">
        <f>COUNTA(F18:N18)</f>
        <v>4</v>
      </c>
      <c r="R18" s="144">
        <f>SUM(F18:N18)+O18</f>
        <v>28</v>
      </c>
      <c r="S18" s="27"/>
      <c r="T18" s="28">
        <v>2186</v>
      </c>
      <c r="U18" s="29" t="s">
        <v>111</v>
      </c>
      <c r="V18" s="30">
        <f t="shared" si="1"/>
        <v>123</v>
      </c>
      <c r="W18" s="31"/>
      <c r="X18" s="32">
        <f t="shared" si="0"/>
        <v>123</v>
      </c>
      <c r="Y18" s="19"/>
      <c r="Z18" s="33"/>
      <c r="AA18" s="33"/>
      <c r="AB18" s="33"/>
      <c r="AC18" s="33"/>
    </row>
    <row r="19" spans="1:29" ht="29.1" customHeight="1" thickBot="1" x14ac:dyDescent="0.4">
      <c r="A19" s="180">
        <v>118426</v>
      </c>
      <c r="B19" s="149" t="s">
        <v>114</v>
      </c>
      <c r="C19" s="172" t="s">
        <v>284</v>
      </c>
      <c r="D19" s="172">
        <v>2144</v>
      </c>
      <c r="E19" s="172" t="s">
        <v>121</v>
      </c>
      <c r="F19" s="150">
        <v>5</v>
      </c>
      <c r="G19" s="159">
        <f>VLOOKUP(A19,'[1]Classifica generale Vigevano'!$A$185:$H$215,8,FALSE)</f>
        <v>5</v>
      </c>
      <c r="H19" s="162">
        <v>6</v>
      </c>
      <c r="I19" s="162">
        <v>7</v>
      </c>
      <c r="J19" s="162"/>
      <c r="K19" s="23"/>
      <c r="L19" s="23"/>
      <c r="M19" s="23"/>
      <c r="N19" s="24"/>
      <c r="O19" s="24"/>
      <c r="P19" s="25">
        <f>IF(Q19=7,SUM(F19:N19)-SMALL(F19:N19,1),IF(Q19=8,SUM(F19:N19),SUM(F19:N19)))+O19</f>
        <v>23</v>
      </c>
      <c r="Q19" s="26">
        <f>COUNTA(F19:N19)</f>
        <v>4</v>
      </c>
      <c r="R19" s="144">
        <f>SUM(F19:N19)+O19</f>
        <v>23</v>
      </c>
      <c r="S19" s="27"/>
      <c r="T19" s="28"/>
      <c r="U19" s="29"/>
      <c r="V19" s="30">
        <f t="shared" si="1"/>
        <v>0</v>
      </c>
      <c r="W19" s="31"/>
      <c r="X19" s="32">
        <f t="shared" si="0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80">
        <v>112048</v>
      </c>
      <c r="B20" s="149" t="s">
        <v>114</v>
      </c>
      <c r="C20" s="172" t="s">
        <v>286</v>
      </c>
      <c r="D20" s="177">
        <v>1172</v>
      </c>
      <c r="E20" s="172" t="s">
        <v>116</v>
      </c>
      <c r="F20" s="150">
        <v>5</v>
      </c>
      <c r="G20" s="159">
        <f>VLOOKUP(A20,'[1]Classifica generale Vigevano'!$A$185:$H$215,8,FALSE)</f>
        <v>5</v>
      </c>
      <c r="H20" s="162">
        <v>5</v>
      </c>
      <c r="I20" s="162">
        <v>5</v>
      </c>
      <c r="J20" s="162"/>
      <c r="K20" s="23"/>
      <c r="L20" s="23"/>
      <c r="M20" s="23"/>
      <c r="N20" s="24"/>
      <c r="O20" s="24"/>
      <c r="P20" s="25">
        <f>IF(Q20=7,SUM(F20:N20)-SMALL(F20:N20,1),IF(Q20=8,SUM(F20:N20),SUM(F20:N20)))+O20</f>
        <v>20</v>
      </c>
      <c r="Q20" s="26">
        <f>COUNTA(F20:N20)</f>
        <v>4</v>
      </c>
      <c r="R20" s="144">
        <f>SUM(F20:N20)+O20</f>
        <v>20</v>
      </c>
      <c r="S20" s="27"/>
      <c r="T20" s="28">
        <v>2310</v>
      </c>
      <c r="U20" s="29" t="s">
        <v>112</v>
      </c>
      <c r="V20" s="30">
        <f t="shared" si="1"/>
        <v>40</v>
      </c>
      <c r="W20" s="31"/>
      <c r="X20" s="32">
        <f t="shared" si="0"/>
        <v>40</v>
      </c>
      <c r="Y20" s="19"/>
      <c r="Z20" s="33"/>
      <c r="AA20" s="33"/>
      <c r="AB20" s="33"/>
      <c r="AC20" s="33"/>
    </row>
    <row r="21" spans="1:29" ht="29.1" customHeight="1" thickBot="1" x14ac:dyDescent="0.4">
      <c r="A21" s="180">
        <v>112987</v>
      </c>
      <c r="B21" s="149" t="s">
        <v>114</v>
      </c>
      <c r="C21" s="172" t="s">
        <v>290</v>
      </c>
      <c r="D21" s="172">
        <v>2310</v>
      </c>
      <c r="E21" s="172" t="s">
        <v>112</v>
      </c>
      <c r="F21" s="150">
        <v>5</v>
      </c>
      <c r="G21" s="159">
        <f>VLOOKUP(A21,'[1]Classifica generale Vigevano'!$A$185:$H$215,8,FALSE)</f>
        <v>5</v>
      </c>
      <c r="H21" s="162">
        <v>5</v>
      </c>
      <c r="I21" s="162">
        <v>5</v>
      </c>
      <c r="J21" s="162"/>
      <c r="K21" s="23"/>
      <c r="L21" s="23"/>
      <c r="M21" s="23"/>
      <c r="N21" s="24"/>
      <c r="O21" s="24"/>
      <c r="P21" s="25">
        <f>IF(Q21=7,SUM(F21:N21)-SMALL(F21:N21,1),IF(Q21=8,SUM(F21:N21),SUM(F21:N21)))+O21</f>
        <v>20</v>
      </c>
      <c r="Q21" s="26">
        <f>COUNTA(F21:N21)</f>
        <v>4</v>
      </c>
      <c r="R21" s="144">
        <f>SUM(F21:N21)+O21</f>
        <v>20</v>
      </c>
      <c r="S21" s="27"/>
      <c r="T21" s="28">
        <v>2521</v>
      </c>
      <c r="U21" s="29" t="s">
        <v>118</v>
      </c>
      <c r="V21" s="30">
        <f t="shared" si="1"/>
        <v>0</v>
      </c>
      <c r="W21" s="31"/>
      <c r="X21" s="32">
        <f t="shared" si="0"/>
        <v>0</v>
      </c>
      <c r="Y21" s="19"/>
      <c r="Z21" s="33"/>
      <c r="AA21" s="33"/>
      <c r="AB21" s="33"/>
      <c r="AC21" s="33"/>
    </row>
    <row r="22" spans="1:29" ht="29.1" customHeight="1" thickBot="1" x14ac:dyDescent="0.4">
      <c r="A22" s="180">
        <v>129500</v>
      </c>
      <c r="B22" s="149" t="s">
        <v>114</v>
      </c>
      <c r="C22" s="172" t="s">
        <v>293</v>
      </c>
      <c r="D22" s="172">
        <v>2310</v>
      </c>
      <c r="E22" s="172" t="s">
        <v>112</v>
      </c>
      <c r="F22" s="150">
        <v>5</v>
      </c>
      <c r="G22" s="159">
        <f>VLOOKUP(A22,'[1]Classifica generale Vigevano'!$A$185:$H$215,8,FALSE)</f>
        <v>5</v>
      </c>
      <c r="H22" s="162">
        <v>5</v>
      </c>
      <c r="I22" s="162">
        <v>5</v>
      </c>
      <c r="J22" s="162"/>
      <c r="K22" s="23"/>
      <c r="L22" s="23"/>
      <c r="M22" s="23"/>
      <c r="N22" s="24"/>
      <c r="O22" s="24"/>
      <c r="P22" s="25">
        <f>IF(Q22=7,SUM(F22:N22)-SMALL(F22:N22,1),IF(Q22=8,SUM(F22:N22),SUM(F22:N22)))+O22</f>
        <v>20</v>
      </c>
      <c r="Q22" s="26">
        <f>COUNTA(F22:N22)</f>
        <v>4</v>
      </c>
      <c r="R22" s="144">
        <f>SUM(F22:N22)+O22</f>
        <v>20</v>
      </c>
      <c r="S22" s="27"/>
      <c r="T22" s="28">
        <v>2612</v>
      </c>
      <c r="U22" s="29" t="s">
        <v>127</v>
      </c>
      <c r="V22" s="30">
        <f t="shared" si="1"/>
        <v>583</v>
      </c>
      <c r="W22" s="31"/>
      <c r="X22" s="32">
        <f t="shared" si="0"/>
        <v>588</v>
      </c>
      <c r="Y22" s="19"/>
      <c r="Z22" s="33"/>
      <c r="AA22" s="33"/>
      <c r="AB22" s="33"/>
      <c r="AC22" s="33"/>
    </row>
    <row r="23" spans="1:29" ht="29.1" customHeight="1" thickBot="1" x14ac:dyDescent="0.4">
      <c r="A23" s="180">
        <v>110965</v>
      </c>
      <c r="B23" s="149" t="s">
        <v>114</v>
      </c>
      <c r="C23" s="172" t="s">
        <v>279</v>
      </c>
      <c r="D23" s="172">
        <v>2072</v>
      </c>
      <c r="E23" s="172" t="s">
        <v>119</v>
      </c>
      <c r="F23" s="150">
        <v>9</v>
      </c>
      <c r="G23" s="159">
        <f>VLOOKUP(A23,'[1]Classifica generale Vigevano'!$A$185:$H$215,8,FALSE)</f>
        <v>5</v>
      </c>
      <c r="H23" s="162"/>
      <c r="I23" s="162">
        <v>5</v>
      </c>
      <c r="J23" s="162"/>
      <c r="K23" s="23"/>
      <c r="L23" s="23"/>
      <c r="M23" s="23"/>
      <c r="N23" s="24"/>
      <c r="O23" s="24"/>
      <c r="P23" s="25">
        <f>IF(Q23=7,SUM(F23:N23)-SMALL(F23:N23,1),IF(Q23=8,SUM(F23:N23),SUM(F23:N23)))+O23</f>
        <v>19</v>
      </c>
      <c r="Q23" s="26">
        <f>COUNTA(F23:N23)</f>
        <v>3</v>
      </c>
      <c r="R23" s="144">
        <f>SUM(F23:N23)+O23</f>
        <v>19</v>
      </c>
      <c r="S23" s="27"/>
      <c r="T23" s="28">
        <v>2465</v>
      </c>
      <c r="U23" s="29" t="s">
        <v>493</v>
      </c>
      <c r="V23" s="30">
        <f t="shared" si="1"/>
        <v>0</v>
      </c>
      <c r="W23" s="31"/>
      <c r="X23" s="32">
        <f t="shared" si="0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80">
        <v>130060</v>
      </c>
      <c r="B24" s="149" t="s">
        <v>114</v>
      </c>
      <c r="C24" s="172" t="s">
        <v>349</v>
      </c>
      <c r="D24" s="172" t="s">
        <v>350</v>
      </c>
      <c r="E24" s="172" t="s">
        <v>351</v>
      </c>
      <c r="F24" s="150"/>
      <c r="G24" s="159">
        <f>VLOOKUP(A24,'[1]Classifica generale Vigevano'!$A$185:$H$215,8,FALSE)</f>
        <v>5</v>
      </c>
      <c r="H24" s="162">
        <v>5</v>
      </c>
      <c r="I24" s="162">
        <v>9</v>
      </c>
      <c r="J24" s="162"/>
      <c r="K24" s="23"/>
      <c r="L24" s="23"/>
      <c r="M24" s="23"/>
      <c r="N24" s="24"/>
      <c r="O24" s="24"/>
      <c r="P24" s="25">
        <f>IF(Q24=7,SUM(F24:N24)-SMALL(F24:N24,1),IF(Q24=8,SUM(F24:N24),SUM(F24:N24)))+O24</f>
        <v>19</v>
      </c>
      <c r="Q24" s="26">
        <f>COUNTA(F24:N24)</f>
        <v>3</v>
      </c>
      <c r="R24" s="144">
        <f>SUM(F24:N24)+O24</f>
        <v>19</v>
      </c>
      <c r="S24" s="27"/>
      <c r="T24" s="28">
        <v>2455</v>
      </c>
      <c r="U24" s="29" t="s">
        <v>516</v>
      </c>
      <c r="V24" s="30">
        <f t="shared" ref="V24:V64" si="2">SUMIF($D$3:$D$76,T24,$Q$3:$Q$76)</f>
        <v>0</v>
      </c>
      <c r="W24" s="31"/>
      <c r="X24" s="32">
        <f t="shared" si="0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80">
        <v>105414</v>
      </c>
      <c r="B25" s="149" t="s">
        <v>114</v>
      </c>
      <c r="C25" s="172" t="s">
        <v>352</v>
      </c>
      <c r="D25" s="172" t="s">
        <v>313</v>
      </c>
      <c r="E25" s="172" t="s">
        <v>314</v>
      </c>
      <c r="F25" s="150"/>
      <c r="G25" s="159">
        <f>VLOOKUP(A25,'[1]Classifica generale Vigevano'!$A$185:$H$215,8,FALSE)</f>
        <v>5</v>
      </c>
      <c r="H25" s="162">
        <v>5</v>
      </c>
      <c r="I25" s="162">
        <v>6</v>
      </c>
      <c r="J25" s="162"/>
      <c r="K25" s="23"/>
      <c r="L25" s="23"/>
      <c r="M25" s="23"/>
      <c r="N25" s="24"/>
      <c r="O25" s="24"/>
      <c r="P25" s="25">
        <f>IF(Q25=7,SUM(F25:N25)-SMALL(F25:N25,1),IF(Q25=8,SUM(F25:N25),SUM(F25:N25)))+O25</f>
        <v>16</v>
      </c>
      <c r="Q25" s="26">
        <f>COUNTA(F25:N25)</f>
        <v>3</v>
      </c>
      <c r="R25" s="144">
        <f>SUM(F25:N25)+O25</f>
        <v>16</v>
      </c>
      <c r="S25" s="27"/>
      <c r="T25" s="28">
        <v>1886</v>
      </c>
      <c r="U25" s="29" t="s">
        <v>129</v>
      </c>
      <c r="V25" s="30">
        <f t="shared" si="2"/>
        <v>0</v>
      </c>
      <c r="W25" s="31"/>
      <c r="X25" s="32">
        <f t="shared" si="0"/>
        <v>0</v>
      </c>
      <c r="Y25" s="19"/>
      <c r="Z25" s="33"/>
      <c r="AA25" s="33"/>
      <c r="AB25" s="33"/>
      <c r="AC25" s="33"/>
    </row>
    <row r="26" spans="1:29" ht="29.1" customHeight="1" thickBot="1" x14ac:dyDescent="0.4">
      <c r="A26" s="180">
        <v>113400</v>
      </c>
      <c r="B26" s="149" t="s">
        <v>114</v>
      </c>
      <c r="C26" s="172" t="s">
        <v>288</v>
      </c>
      <c r="D26" s="172">
        <v>1213</v>
      </c>
      <c r="E26" s="172" t="s">
        <v>109</v>
      </c>
      <c r="F26" s="150">
        <v>5</v>
      </c>
      <c r="G26" s="159">
        <f>VLOOKUP(A26,'[1]Classifica generale Vigevano'!$A$185:$H$215,8,FALSE)</f>
        <v>5</v>
      </c>
      <c r="H26" s="162">
        <v>5</v>
      </c>
      <c r="I26" s="162"/>
      <c r="J26" s="162"/>
      <c r="K26" s="23"/>
      <c r="L26" s="23"/>
      <c r="M26" s="23"/>
      <c r="N26" s="24"/>
      <c r="O26" s="193"/>
      <c r="P26" s="25">
        <f>IF(Q26=7,SUM(F26:N26)-SMALL(F26:N26,1),IF(Q26=8,SUM(F26:N26),SUM(F26:N26)))+O26</f>
        <v>15</v>
      </c>
      <c r="Q26" s="26">
        <f>COUNTA(F26:N26)</f>
        <v>3</v>
      </c>
      <c r="R26" s="144">
        <f>SUM(F26:N26)+O26</f>
        <v>15</v>
      </c>
      <c r="S26" s="27"/>
      <c r="T26" s="28">
        <v>2526</v>
      </c>
      <c r="U26" s="29" t="s">
        <v>517</v>
      </c>
      <c r="V26" s="30">
        <f t="shared" si="2"/>
        <v>0</v>
      </c>
      <c r="W26" s="31"/>
      <c r="X26" s="32">
        <f t="shared" si="0"/>
        <v>0</v>
      </c>
      <c r="Y26" s="19"/>
      <c r="Z26" s="33"/>
      <c r="AA26" s="33"/>
      <c r="AB26" s="33"/>
      <c r="AC26" s="33"/>
    </row>
    <row r="27" spans="1:29" ht="29.1" customHeight="1" thickBot="1" x14ac:dyDescent="0.4">
      <c r="A27" s="180">
        <v>137467</v>
      </c>
      <c r="B27" s="149" t="s">
        <v>114</v>
      </c>
      <c r="C27" s="172" t="s">
        <v>291</v>
      </c>
      <c r="D27" s="172">
        <v>2142</v>
      </c>
      <c r="E27" s="172" t="s">
        <v>124</v>
      </c>
      <c r="F27" s="150">
        <v>5</v>
      </c>
      <c r="G27" s="159">
        <f>VLOOKUP(A27,'[1]Classifica generale Vigevano'!$A$185:$H$215,8,FALSE)</f>
        <v>5</v>
      </c>
      <c r="H27" s="162">
        <v>5</v>
      </c>
      <c r="I27" s="162"/>
      <c r="J27" s="162"/>
      <c r="K27" s="23"/>
      <c r="L27" s="23"/>
      <c r="M27" s="23"/>
      <c r="N27" s="24"/>
      <c r="O27" s="24"/>
      <c r="P27" s="25">
        <f>IF(Q27=7,SUM(F27:N27)-SMALL(F27:N27,1),IF(Q27=8,SUM(F27:N27),SUM(F27:N27)))+O27</f>
        <v>15</v>
      </c>
      <c r="Q27" s="26">
        <f>COUNTA(F27:N27)</f>
        <v>3</v>
      </c>
      <c r="R27" s="144">
        <f>SUM(F27:N27)+O27</f>
        <v>15</v>
      </c>
      <c r="S27" s="27"/>
      <c r="T27" s="28"/>
      <c r="U27" s="29"/>
      <c r="V27" s="30">
        <f t="shared" si="2"/>
        <v>0</v>
      </c>
      <c r="W27" s="31"/>
      <c r="X27" s="32">
        <f t="shared" si="0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80">
        <v>135430</v>
      </c>
      <c r="B28" s="149" t="s">
        <v>114</v>
      </c>
      <c r="C28" s="172" t="s">
        <v>285</v>
      </c>
      <c r="D28" s="177">
        <v>2612</v>
      </c>
      <c r="E28" s="172" t="s">
        <v>127</v>
      </c>
      <c r="F28" s="150">
        <v>5</v>
      </c>
      <c r="G28" s="159">
        <f>VLOOKUP(A28,'[1]Classifica generale Vigevano'!$A$185:$H$215,8,FALSE)</f>
        <v>5</v>
      </c>
      <c r="H28" s="162"/>
      <c r="I28" s="162">
        <v>5</v>
      </c>
      <c r="J28" s="162"/>
      <c r="K28" s="23"/>
      <c r="L28" s="23"/>
      <c r="M28" s="23"/>
      <c r="N28" s="24"/>
      <c r="O28" s="24"/>
      <c r="P28" s="25">
        <f>IF(Q28=7,SUM(F28:N28)-SMALL(F28:N28,1),IF(Q28=8,SUM(F28:N28),SUM(F28:N28)))+O28</f>
        <v>15</v>
      </c>
      <c r="Q28" s="26">
        <f>COUNTA(F28:N28)</f>
        <v>3</v>
      </c>
      <c r="R28" s="144">
        <f>SUM(F28:N28)+O28</f>
        <v>15</v>
      </c>
      <c r="S28" s="27"/>
      <c r="T28" s="28"/>
      <c r="U28" s="29"/>
      <c r="V28" s="30">
        <f t="shared" si="2"/>
        <v>0</v>
      </c>
      <c r="W28" s="31"/>
      <c r="X28" s="32">
        <f t="shared" si="0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80">
        <v>135596</v>
      </c>
      <c r="B29" s="149" t="s">
        <v>114</v>
      </c>
      <c r="C29" s="172" t="s">
        <v>353</v>
      </c>
      <c r="D29" s="172" t="s">
        <v>325</v>
      </c>
      <c r="E29" s="172" t="s">
        <v>71</v>
      </c>
      <c r="F29" s="150"/>
      <c r="G29" s="159">
        <f>VLOOKUP(A29,'[1]Classifica generale Vigevano'!$A$185:$H$215,8,FALSE)</f>
        <v>5</v>
      </c>
      <c r="H29" s="162">
        <v>5</v>
      </c>
      <c r="I29" s="162">
        <v>5</v>
      </c>
      <c r="J29" s="162"/>
      <c r="K29" s="23"/>
      <c r="L29" s="23"/>
      <c r="M29" s="23"/>
      <c r="N29" s="24"/>
      <c r="O29" s="24"/>
      <c r="P29" s="25">
        <f>IF(Q29=7,SUM(F29:N29)-SMALL(F29:N29,1),IF(Q29=8,SUM(F29:N29),SUM(F29:N29)))+O29</f>
        <v>15</v>
      </c>
      <c r="Q29" s="26">
        <f>COUNTA(F29:N29)</f>
        <v>3</v>
      </c>
      <c r="R29" s="144">
        <f>SUM(F29:N29)+O29</f>
        <v>15</v>
      </c>
      <c r="S29" s="27"/>
      <c r="T29" s="28"/>
      <c r="U29" s="29"/>
      <c r="V29" s="30">
        <f t="shared" si="2"/>
        <v>0</v>
      </c>
      <c r="W29" s="31"/>
      <c r="X29" s="32">
        <f t="shared" si="0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80">
        <v>138436</v>
      </c>
      <c r="B30" s="149" t="s">
        <v>114</v>
      </c>
      <c r="C30" s="172" t="s">
        <v>354</v>
      </c>
      <c r="D30" s="172" t="s">
        <v>322</v>
      </c>
      <c r="E30" s="172" t="s">
        <v>323</v>
      </c>
      <c r="F30" s="150"/>
      <c r="G30" s="159">
        <f>VLOOKUP(A30,'[1]Classifica generale Vigevano'!$A$185:$H$215,8,FALSE)</f>
        <v>5</v>
      </c>
      <c r="H30" s="162">
        <v>5</v>
      </c>
      <c r="I30" s="162">
        <v>5</v>
      </c>
      <c r="J30" s="162"/>
      <c r="K30" s="23"/>
      <c r="L30" s="23"/>
      <c r="M30" s="23"/>
      <c r="N30" s="24"/>
      <c r="O30" s="24"/>
      <c r="P30" s="25">
        <f>IF(Q30=7,SUM(F30:N30)-SMALL(F30:N30,1),IF(Q30=8,SUM(F30:N30),SUM(F30:N30)))+O30</f>
        <v>15</v>
      </c>
      <c r="Q30" s="26">
        <f>COUNTA(F30:N30)</f>
        <v>3</v>
      </c>
      <c r="R30" s="144">
        <f>SUM(F30:N30)+O30</f>
        <v>15</v>
      </c>
      <c r="S30" s="27"/>
      <c r="T30" s="28"/>
      <c r="U30" s="29"/>
      <c r="V30" s="30">
        <f t="shared" si="2"/>
        <v>0</v>
      </c>
      <c r="W30" s="31"/>
      <c r="X30" s="32">
        <f t="shared" si="0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80">
        <v>135631</v>
      </c>
      <c r="B31" s="149" t="s">
        <v>114</v>
      </c>
      <c r="C31" s="172" t="s">
        <v>355</v>
      </c>
      <c r="D31" s="172" t="s">
        <v>322</v>
      </c>
      <c r="E31" s="172" t="s">
        <v>323</v>
      </c>
      <c r="F31" s="150"/>
      <c r="G31" s="159">
        <f>VLOOKUP(A31,'[1]Classifica generale Vigevano'!$A$185:$H$215,8,FALSE)</f>
        <v>5</v>
      </c>
      <c r="H31" s="162">
        <v>5</v>
      </c>
      <c r="I31" s="162">
        <v>5</v>
      </c>
      <c r="J31" s="162"/>
      <c r="K31" s="23"/>
      <c r="L31" s="23"/>
      <c r="M31" s="23"/>
      <c r="N31" s="24"/>
      <c r="O31" s="24"/>
      <c r="P31" s="25">
        <f>IF(Q31=7,SUM(F31:N31)-SMALL(F31:N31,1),IF(Q31=8,SUM(F31:N31),SUM(F31:N31)))+O31</f>
        <v>15</v>
      </c>
      <c r="Q31" s="26">
        <f>COUNTA(F31:N31)</f>
        <v>3</v>
      </c>
      <c r="R31" s="144">
        <f>SUM(F31:N31)+O31</f>
        <v>15</v>
      </c>
      <c r="S31" s="27"/>
      <c r="T31" s="28"/>
      <c r="U31" s="29"/>
      <c r="V31" s="30">
        <f t="shared" si="2"/>
        <v>0</v>
      </c>
      <c r="W31" s="31"/>
      <c r="X31" s="32">
        <f t="shared" si="0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80">
        <v>137464</v>
      </c>
      <c r="B32" s="149" t="s">
        <v>114</v>
      </c>
      <c r="C32" s="172" t="s">
        <v>287</v>
      </c>
      <c r="D32" s="172">
        <v>2142</v>
      </c>
      <c r="E32" s="172" t="s">
        <v>124</v>
      </c>
      <c r="F32" s="150">
        <v>5</v>
      </c>
      <c r="G32" s="159">
        <f>VLOOKUP(A32,'[1]Classifica generale Vigevano'!$A$185:$H$215,8,FALSE)</f>
        <v>5</v>
      </c>
      <c r="H32" s="162"/>
      <c r="I32" s="162"/>
      <c r="J32" s="162"/>
      <c r="K32" s="23"/>
      <c r="L32" s="23"/>
      <c r="M32" s="23"/>
      <c r="N32" s="24"/>
      <c r="O32" s="24"/>
      <c r="P32" s="25">
        <f>IF(Q32=7,SUM(F32:N32)-SMALL(F32:N32,1),IF(Q32=8,SUM(F32:N32),SUM(F32:N32)))+O32</f>
        <v>10</v>
      </c>
      <c r="Q32" s="26">
        <f>COUNTA(F32:N32)</f>
        <v>2</v>
      </c>
      <c r="R32" s="144">
        <f>SUM(F32:N32)+O32</f>
        <v>10</v>
      </c>
      <c r="S32" s="27"/>
      <c r="T32" s="28"/>
      <c r="U32" s="29"/>
      <c r="V32" s="30">
        <f t="shared" si="2"/>
        <v>0</v>
      </c>
      <c r="W32" s="31"/>
      <c r="X32" s="32">
        <f t="shared" si="0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80">
        <v>117992</v>
      </c>
      <c r="B33" s="149" t="s">
        <v>114</v>
      </c>
      <c r="C33" s="172" t="s">
        <v>289</v>
      </c>
      <c r="D33" s="172">
        <v>2057</v>
      </c>
      <c r="E33" s="172" t="s">
        <v>113</v>
      </c>
      <c r="F33" s="150">
        <v>5</v>
      </c>
      <c r="G33" s="159"/>
      <c r="H33" s="162"/>
      <c r="I33" s="162">
        <v>5</v>
      </c>
      <c r="J33" s="162"/>
      <c r="K33" s="23"/>
      <c r="L33" s="23"/>
      <c r="M33" s="23"/>
      <c r="N33" s="24"/>
      <c r="O33" s="24"/>
      <c r="P33" s="25">
        <f>IF(Q33=7,SUM(F33:N33)-SMALL(F33:N33,1),IF(Q33=8,SUM(F33:N33),SUM(F33:N33)))+O33</f>
        <v>10</v>
      </c>
      <c r="Q33" s="26">
        <f>COUNTA(F33:N33)</f>
        <v>2</v>
      </c>
      <c r="R33" s="144">
        <f>SUM(F33:N33)+O33</f>
        <v>10</v>
      </c>
      <c r="S33" s="27"/>
      <c r="T33" s="28"/>
      <c r="U33" s="29"/>
      <c r="V33" s="30">
        <f t="shared" si="2"/>
        <v>0</v>
      </c>
      <c r="W33" s="31"/>
      <c r="X33" s="32">
        <f t="shared" si="0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80">
        <v>126968</v>
      </c>
      <c r="B34" s="149" t="s">
        <v>114</v>
      </c>
      <c r="C34" s="172" t="s">
        <v>347</v>
      </c>
      <c r="D34" s="172" t="s">
        <v>342</v>
      </c>
      <c r="E34" s="172" t="s">
        <v>343</v>
      </c>
      <c r="F34" s="150"/>
      <c r="G34" s="159">
        <f>VLOOKUP(A34,'[1]Classifica generale Vigevano'!$A$185:$H$215,8,FALSE)</f>
        <v>6</v>
      </c>
      <c r="H34" s="162"/>
      <c r="I34" s="162"/>
      <c r="J34" s="162"/>
      <c r="K34" s="23"/>
      <c r="L34" s="23"/>
      <c r="M34" s="23"/>
      <c r="N34" s="24"/>
      <c r="O34" s="24"/>
      <c r="P34" s="25">
        <f>IF(Q34=7,SUM(F34:N34)-SMALL(F34:N34,1),IF(Q34=8,SUM(F34:N34),SUM(F34:N34)))+O34</f>
        <v>6</v>
      </c>
      <c r="Q34" s="26">
        <f>COUNTA(F34:N34)</f>
        <v>1</v>
      </c>
      <c r="R34" s="144">
        <v>0</v>
      </c>
      <c r="S34" s="27"/>
      <c r="T34" s="28"/>
      <c r="U34" s="29"/>
      <c r="V34" s="30">
        <f t="shared" si="2"/>
        <v>0</v>
      </c>
      <c r="W34" s="31"/>
      <c r="X34" s="32">
        <f t="shared" si="0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80">
        <v>117749</v>
      </c>
      <c r="B35" s="149" t="s">
        <v>114</v>
      </c>
      <c r="C35" s="172" t="s">
        <v>283</v>
      </c>
      <c r="D35" s="172">
        <v>10</v>
      </c>
      <c r="E35" s="172" t="s">
        <v>16</v>
      </c>
      <c r="F35" s="150">
        <v>5</v>
      </c>
      <c r="G35" s="159"/>
      <c r="H35" s="162"/>
      <c r="I35" s="162"/>
      <c r="J35" s="162"/>
      <c r="K35" s="23"/>
      <c r="L35" s="23"/>
      <c r="M35" s="23"/>
      <c r="N35" s="24"/>
      <c r="O35" s="24"/>
      <c r="P35" s="25">
        <f>IF(Q35=7,SUM(F35:N35)-SMALL(F35:N35,1),IF(Q35=8,SUM(F35:N35),SUM(F35:N35)))+O35</f>
        <v>5</v>
      </c>
      <c r="Q35" s="26">
        <f>COUNTA(F35:N35)</f>
        <v>1</v>
      </c>
      <c r="R35" s="144">
        <v>0</v>
      </c>
      <c r="S35" s="27"/>
      <c r="T35" s="28"/>
      <c r="U35" s="29"/>
      <c r="V35" s="30">
        <f t="shared" si="2"/>
        <v>0</v>
      </c>
      <c r="W35" s="31"/>
      <c r="X35" s="32">
        <f t="shared" ref="X35:X65" si="3">SUMIF($D$3:$D$94,T35,$P$3:$P$94)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80">
        <v>140462</v>
      </c>
      <c r="B36" s="149" t="s">
        <v>114</v>
      </c>
      <c r="C36" s="172" t="s">
        <v>292</v>
      </c>
      <c r="D36" s="172">
        <v>2072</v>
      </c>
      <c r="E36" s="172" t="s">
        <v>119</v>
      </c>
      <c r="F36" s="150">
        <v>5</v>
      </c>
      <c r="G36" s="159"/>
      <c r="H36" s="162"/>
      <c r="I36" s="162"/>
      <c r="J36" s="162"/>
      <c r="K36" s="23"/>
      <c r="L36" s="23"/>
      <c r="M36" s="23"/>
      <c r="N36" s="24"/>
      <c r="O36" s="24"/>
      <c r="P36" s="25">
        <f>IF(Q36=7,SUM(F36:N36)-SMALL(F36:N36,1),IF(Q36=8,SUM(F36:N36),SUM(F36:N36)))+O36</f>
        <v>5</v>
      </c>
      <c r="Q36" s="26">
        <f>COUNTA(F36:N36)</f>
        <v>1</v>
      </c>
      <c r="R36" s="144">
        <v>0</v>
      </c>
      <c r="S36" s="27"/>
      <c r="T36" s="28"/>
      <c r="U36" s="29"/>
      <c r="V36" s="30">
        <f t="shared" si="2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80">
        <v>130002</v>
      </c>
      <c r="B37" s="149" t="s">
        <v>114</v>
      </c>
      <c r="C37" s="172" t="s">
        <v>512</v>
      </c>
      <c r="D37" s="172">
        <v>1180</v>
      </c>
      <c r="E37" s="172" t="s">
        <v>323</v>
      </c>
      <c r="F37" s="150"/>
      <c r="G37" s="159"/>
      <c r="H37" s="162">
        <v>5</v>
      </c>
      <c r="I37" s="162"/>
      <c r="J37" s="162"/>
      <c r="K37" s="23"/>
      <c r="L37" s="23"/>
      <c r="M37" s="23"/>
      <c r="N37" s="24"/>
      <c r="O37" s="24"/>
      <c r="P37" s="25">
        <f>IF(Q37=7,SUM(F37:N37)-SMALL(F37:N37,1),IF(Q37=8,SUM(F37:N37),SUM(F37:N37)))+O37</f>
        <v>5</v>
      </c>
      <c r="Q37" s="26">
        <f>COUNTA(F37:N37)</f>
        <v>1</v>
      </c>
      <c r="R37" s="144">
        <v>0</v>
      </c>
      <c r="S37" s="27"/>
      <c r="T37" s="28"/>
      <c r="U37" s="29"/>
      <c r="V37" s="30">
        <f t="shared" si="2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80">
        <v>135432</v>
      </c>
      <c r="B38" s="149" t="s">
        <v>114</v>
      </c>
      <c r="C38" s="172" t="s">
        <v>510</v>
      </c>
      <c r="D38" s="172">
        <v>2612</v>
      </c>
      <c r="E38" s="172" t="s">
        <v>127</v>
      </c>
      <c r="F38" s="150"/>
      <c r="G38" s="159"/>
      <c r="H38" s="162"/>
      <c r="I38" s="162">
        <v>5</v>
      </c>
      <c r="J38" s="162"/>
      <c r="K38" s="23"/>
      <c r="L38" s="23"/>
      <c r="M38" s="23"/>
      <c r="N38" s="24"/>
      <c r="O38" s="24"/>
      <c r="P38" s="25">
        <f>IF(Q38=7,SUM(F38:N38)-SMALL(F38:N38,1),IF(Q38=8,SUM(F38:N38),SUM(F38:N38)))+O38</f>
        <v>5</v>
      </c>
      <c r="Q38" s="26">
        <f>COUNTA(F38:N38)</f>
        <v>1</v>
      </c>
      <c r="R38" s="144">
        <v>0</v>
      </c>
      <c r="S38" s="27"/>
      <c r="T38" s="28"/>
      <c r="U38" s="29"/>
      <c r="V38" s="30">
        <f t="shared" si="2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80">
        <v>135540</v>
      </c>
      <c r="B39" s="149" t="s">
        <v>114</v>
      </c>
      <c r="C39" s="172" t="s">
        <v>511</v>
      </c>
      <c r="D39" s="172">
        <v>1180</v>
      </c>
      <c r="E39" s="172" t="s">
        <v>120</v>
      </c>
      <c r="F39" s="150"/>
      <c r="G39" s="159"/>
      <c r="H39" s="162"/>
      <c r="I39" s="162">
        <v>5</v>
      </c>
      <c r="J39" s="162"/>
      <c r="K39" s="23"/>
      <c r="L39" s="23"/>
      <c r="M39" s="23"/>
      <c r="N39" s="24"/>
      <c r="O39" s="24"/>
      <c r="P39" s="25">
        <f>IF(Q39=7,SUM(F39:N39)-SMALL(F39:N39,1),IF(Q39=8,SUM(F39:N39),SUM(F39:N39)))+O39</f>
        <v>5</v>
      </c>
      <c r="Q39" s="26">
        <f>COUNTA(F39:N39)</f>
        <v>1</v>
      </c>
      <c r="R39" s="144">
        <v>0</v>
      </c>
      <c r="S39" s="27"/>
      <c r="T39" s="28"/>
      <c r="U39" s="29"/>
      <c r="V39" s="30">
        <f t="shared" si="2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80"/>
      <c r="B40" s="149" t="s">
        <v>117</v>
      </c>
      <c r="C40" s="172"/>
      <c r="D40" s="172"/>
      <c r="E40" s="172"/>
      <c r="F40" s="150"/>
      <c r="G40" s="159"/>
      <c r="H40" s="162"/>
      <c r="I40" s="162"/>
      <c r="J40" s="162"/>
      <c r="K40" s="23"/>
      <c r="L40" s="23"/>
      <c r="M40" s="23"/>
      <c r="N40" s="24"/>
      <c r="O40" s="24"/>
      <c r="P40" s="25">
        <f t="shared" ref="P38:P49" si="4">IF(Q40=7,SUM(F40:N40)-SMALL(F40:N40,1),IF(Q40=8,SUM(F40:N40),SUM(F40:N40)))+O40</f>
        <v>0</v>
      </c>
      <c r="Q40" s="26">
        <f t="shared" ref="Q38:Q52" si="5">COUNTA(F40:N40)</f>
        <v>0</v>
      </c>
      <c r="R40" s="144">
        <f t="shared" ref="R38:R43" si="6">SUM(F40:N40)+O40</f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80"/>
      <c r="B41" s="149" t="s">
        <v>117</v>
      </c>
      <c r="C41" s="172"/>
      <c r="D41" s="172"/>
      <c r="E41" s="172"/>
      <c r="F41" s="150"/>
      <c r="G41" s="159"/>
      <c r="H41" s="162"/>
      <c r="I41" s="162"/>
      <c r="J41" s="162"/>
      <c r="K41" s="23"/>
      <c r="L41" s="23"/>
      <c r="M41" s="23"/>
      <c r="N41" s="24"/>
      <c r="O41" s="24"/>
      <c r="P41" s="25">
        <f t="shared" si="4"/>
        <v>0</v>
      </c>
      <c r="Q41" s="26">
        <f t="shared" si="5"/>
        <v>0</v>
      </c>
      <c r="R41" s="144">
        <f t="shared" si="6"/>
        <v>0</v>
      </c>
      <c r="S41" s="27"/>
      <c r="T41" s="28"/>
      <c r="U41" s="29"/>
      <c r="V41" s="30">
        <f t="shared" si="2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80"/>
      <c r="B42" s="149" t="s">
        <v>117</v>
      </c>
      <c r="C42" s="172"/>
      <c r="D42" s="172"/>
      <c r="E42" s="172"/>
      <c r="F42" s="150"/>
      <c r="G42" s="159"/>
      <c r="H42" s="162"/>
      <c r="I42" s="162"/>
      <c r="J42" s="162"/>
      <c r="K42" s="23"/>
      <c r="L42" s="23"/>
      <c r="M42" s="23"/>
      <c r="N42" s="24"/>
      <c r="O42" s="24"/>
      <c r="P42" s="25">
        <f t="shared" si="4"/>
        <v>0</v>
      </c>
      <c r="Q42" s="26">
        <f t="shared" si="5"/>
        <v>0</v>
      </c>
      <c r="R42" s="144">
        <f t="shared" si="6"/>
        <v>0</v>
      </c>
      <c r="S42" s="27"/>
      <c r="T42" s="28"/>
      <c r="U42" s="29"/>
      <c r="V42" s="30">
        <f t="shared" si="2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80"/>
      <c r="B43" s="149" t="s">
        <v>117</v>
      </c>
      <c r="C43" s="172"/>
      <c r="D43" s="172"/>
      <c r="E43" s="172"/>
      <c r="F43" s="150"/>
      <c r="G43" s="159"/>
      <c r="H43" s="162"/>
      <c r="I43" s="162"/>
      <c r="J43" s="162"/>
      <c r="K43" s="23"/>
      <c r="L43" s="23"/>
      <c r="M43" s="23"/>
      <c r="N43" s="24"/>
      <c r="O43" s="24"/>
      <c r="P43" s="25">
        <f t="shared" si="4"/>
        <v>0</v>
      </c>
      <c r="Q43" s="26">
        <f t="shared" si="5"/>
        <v>0</v>
      </c>
      <c r="R43" s="144">
        <f t="shared" si="6"/>
        <v>0</v>
      </c>
      <c r="S43" s="27"/>
      <c r="T43" s="28"/>
      <c r="U43" s="29"/>
      <c r="V43" s="30">
        <f t="shared" si="2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80"/>
      <c r="B44" s="149" t="s">
        <v>117</v>
      </c>
      <c r="C44" s="172"/>
      <c r="D44" s="172"/>
      <c r="E44" s="172"/>
      <c r="F44" s="150"/>
      <c r="G44" s="159"/>
      <c r="H44" s="162"/>
      <c r="I44" s="162"/>
      <c r="J44" s="162"/>
      <c r="K44" s="23"/>
      <c r="L44" s="23"/>
      <c r="M44" s="23"/>
      <c r="N44" s="24"/>
      <c r="O44" s="24"/>
      <c r="P44" s="25">
        <f t="shared" si="4"/>
        <v>0</v>
      </c>
      <c r="Q44" s="26">
        <f t="shared" si="5"/>
        <v>0</v>
      </c>
      <c r="R44" s="144">
        <v>0</v>
      </c>
      <c r="S44" s="27"/>
      <c r="T44" s="28"/>
      <c r="U44" s="142"/>
      <c r="V44" s="30">
        <f t="shared" si="2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80"/>
      <c r="B45" s="149" t="s">
        <v>117</v>
      </c>
      <c r="C45" s="172"/>
      <c r="D45" s="172"/>
      <c r="E45" s="172"/>
      <c r="F45" s="150"/>
      <c r="G45" s="159"/>
      <c r="H45" s="162"/>
      <c r="I45" s="162"/>
      <c r="J45" s="162"/>
      <c r="K45" s="23"/>
      <c r="L45" s="23"/>
      <c r="M45" s="23"/>
      <c r="N45" s="24"/>
      <c r="O45" s="24"/>
      <c r="P45" s="25">
        <f t="shared" si="4"/>
        <v>0</v>
      </c>
      <c r="Q45" s="26">
        <f t="shared" si="5"/>
        <v>0</v>
      </c>
      <c r="R45" s="144">
        <v>0</v>
      </c>
      <c r="S45" s="27"/>
      <c r="T45" s="28"/>
      <c r="U45" s="29"/>
      <c r="V45" s="30">
        <f t="shared" si="2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6.25" thickBot="1" x14ac:dyDescent="0.4">
      <c r="A46" s="180"/>
      <c r="B46" s="149" t="s">
        <v>117</v>
      </c>
      <c r="C46" s="172"/>
      <c r="D46" s="172"/>
      <c r="E46" s="172"/>
      <c r="F46" s="150"/>
      <c r="G46" s="159"/>
      <c r="H46" s="23"/>
      <c r="I46" s="162"/>
      <c r="J46" s="162"/>
      <c r="K46" s="23"/>
      <c r="L46" s="23"/>
      <c r="M46" s="23"/>
      <c r="N46" s="24"/>
      <c r="O46" s="24"/>
      <c r="P46" s="25">
        <f t="shared" si="4"/>
        <v>0</v>
      </c>
      <c r="Q46" s="26">
        <f t="shared" si="5"/>
        <v>0</v>
      </c>
      <c r="R46" s="144">
        <v>0</v>
      </c>
      <c r="S46" s="35"/>
      <c r="T46" s="28"/>
      <c r="U46" s="29"/>
      <c r="V46" s="30">
        <f t="shared" si="2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80"/>
      <c r="B47" s="149" t="s">
        <v>117</v>
      </c>
      <c r="C47" s="172"/>
      <c r="D47" s="172"/>
      <c r="E47" s="172"/>
      <c r="F47" s="150"/>
      <c r="G47" s="159"/>
      <c r="H47" s="162"/>
      <c r="I47" s="162"/>
      <c r="J47" s="162"/>
      <c r="K47" s="23"/>
      <c r="L47" s="23"/>
      <c r="M47" s="23"/>
      <c r="N47" s="24"/>
      <c r="O47" s="24"/>
      <c r="P47" s="25">
        <f t="shared" si="4"/>
        <v>0</v>
      </c>
      <c r="Q47" s="26">
        <f t="shared" si="5"/>
        <v>0</v>
      </c>
      <c r="R47" s="144">
        <v>0</v>
      </c>
      <c r="S47" s="35"/>
      <c r="T47" s="28"/>
      <c r="U47" s="29"/>
      <c r="V47" s="30">
        <f t="shared" si="2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80"/>
      <c r="B48" s="149" t="s">
        <v>117</v>
      </c>
      <c r="C48" s="172"/>
      <c r="D48" s="172"/>
      <c r="E48" s="172"/>
      <c r="F48" s="150"/>
      <c r="G48" s="159"/>
      <c r="H48" s="162"/>
      <c r="I48" s="162"/>
      <c r="J48" s="162"/>
      <c r="K48" s="23"/>
      <c r="L48" s="23"/>
      <c r="M48" s="23"/>
      <c r="N48" s="24"/>
      <c r="O48" s="24"/>
      <c r="P48" s="25">
        <f t="shared" si="4"/>
        <v>0</v>
      </c>
      <c r="Q48" s="26">
        <f t="shared" si="5"/>
        <v>0</v>
      </c>
      <c r="R48" s="144">
        <v>0</v>
      </c>
      <c r="S48" s="19"/>
      <c r="T48" s="28"/>
      <c r="U48" s="29"/>
      <c r="V48" s="30">
        <f t="shared" si="2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80"/>
      <c r="B49" s="149" t="s">
        <v>117</v>
      </c>
      <c r="C49" s="172"/>
      <c r="D49" s="172"/>
      <c r="E49" s="172"/>
      <c r="F49" s="150"/>
      <c r="G49" s="159"/>
      <c r="H49" s="162"/>
      <c r="I49" s="162"/>
      <c r="J49" s="162"/>
      <c r="K49" s="23"/>
      <c r="L49" s="23"/>
      <c r="M49" s="23"/>
      <c r="N49" s="24"/>
      <c r="O49" s="24"/>
      <c r="P49" s="25">
        <f t="shared" si="4"/>
        <v>0</v>
      </c>
      <c r="Q49" s="26">
        <f t="shared" si="5"/>
        <v>0</v>
      </c>
      <c r="R49" s="144">
        <v>0</v>
      </c>
      <c r="S49" s="35"/>
      <c r="T49" s="28"/>
      <c r="U49" s="29"/>
      <c r="V49" s="30">
        <f t="shared" si="2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80"/>
      <c r="B50" s="149" t="s">
        <v>117</v>
      </c>
      <c r="C50" s="172"/>
      <c r="D50" s="177"/>
      <c r="E50" s="172"/>
      <c r="F50" s="150"/>
      <c r="G50" s="159"/>
      <c r="H50" s="162"/>
      <c r="I50" s="162"/>
      <c r="J50" s="162"/>
      <c r="K50" s="23"/>
      <c r="L50" s="23"/>
      <c r="M50" s="23"/>
      <c r="N50" s="24"/>
      <c r="O50" s="24"/>
      <c r="P50" s="25">
        <f t="shared" ref="P50:P52" si="7">IF(Q50=9,SUM(F50:N50)-SMALL(F50:N50,1)-SMALL(F50:N50,2),IF(Q50=8,SUM(F50:N50)-SMALL(F50:N50,1),SUM(F50:N50)))</f>
        <v>0</v>
      </c>
      <c r="Q50" s="26">
        <f t="shared" si="5"/>
        <v>0</v>
      </c>
      <c r="R50" s="144">
        <v>0</v>
      </c>
      <c r="S50" s="35"/>
      <c r="T50" s="28"/>
      <c r="U50" s="29"/>
      <c r="V50" s="30">
        <f t="shared" si="2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80"/>
      <c r="B51" s="149" t="s">
        <v>117</v>
      </c>
      <c r="C51" s="172"/>
      <c r="D51" s="177"/>
      <c r="E51" s="172"/>
      <c r="F51" s="150"/>
      <c r="G51" s="159"/>
      <c r="H51" s="162"/>
      <c r="I51" s="162"/>
      <c r="J51" s="162"/>
      <c r="K51" s="23"/>
      <c r="L51" s="23"/>
      <c r="M51" s="23"/>
      <c r="N51" s="24"/>
      <c r="O51" s="24"/>
      <c r="P51" s="25">
        <f t="shared" si="7"/>
        <v>0</v>
      </c>
      <c r="Q51" s="26">
        <f t="shared" si="5"/>
        <v>0</v>
      </c>
      <c r="R51" s="144">
        <v>0</v>
      </c>
      <c r="S51" s="35"/>
      <c r="T51" s="28"/>
      <c r="U51" s="29"/>
      <c r="V51" s="30">
        <f t="shared" si="2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80"/>
      <c r="B52" s="149" t="s">
        <v>117</v>
      </c>
      <c r="C52" s="172"/>
      <c r="D52" s="177"/>
      <c r="E52" s="172"/>
      <c r="F52" s="150"/>
      <c r="G52" s="159"/>
      <c r="H52" s="23"/>
      <c r="I52" s="23"/>
      <c r="J52" s="23"/>
      <c r="K52" s="23"/>
      <c r="L52" s="23"/>
      <c r="M52" s="23"/>
      <c r="N52" s="24"/>
      <c r="O52" s="251"/>
      <c r="P52" s="25">
        <f t="shared" si="7"/>
        <v>0</v>
      </c>
      <c r="Q52" s="26">
        <f t="shared" si="5"/>
        <v>0</v>
      </c>
      <c r="R52" s="144">
        <v>0</v>
      </c>
      <c r="S52" s="35"/>
      <c r="T52" s="28"/>
      <c r="U52" s="29"/>
      <c r="V52" s="30">
        <f t="shared" si="2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80"/>
      <c r="B53" s="149" t="s">
        <v>117</v>
      </c>
      <c r="C53" s="172"/>
      <c r="D53" s="172"/>
      <c r="E53" s="172"/>
      <c r="F53" s="150"/>
      <c r="G53" s="159"/>
      <c r="H53" s="23"/>
      <c r="I53" s="23"/>
      <c r="J53" s="23"/>
      <c r="K53" s="23"/>
      <c r="L53" s="23"/>
      <c r="M53" s="23"/>
      <c r="N53" s="24"/>
      <c r="O53" s="251"/>
      <c r="P53" s="25">
        <f t="shared" ref="P53:P56" si="8">IF(Q53=9,SUM(F53:N53)-SMALL(F53:N53,1)-SMALL(F53:N53,2),IF(Q53=8,SUM(F53:N53)-SMALL(F53:N53,1),SUM(F53:N53)))</f>
        <v>0</v>
      </c>
      <c r="Q53" s="26">
        <f t="shared" ref="Q53:Q56" si="9">COUNTA(F53:N53)</f>
        <v>0</v>
      </c>
      <c r="R53" s="144">
        <f t="shared" ref="R53:R56" si="10">SUM(F53:N53)</f>
        <v>0</v>
      </c>
      <c r="S53" s="35"/>
      <c r="T53" s="28"/>
      <c r="U53" s="29"/>
      <c r="V53" s="30">
        <f t="shared" si="2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80"/>
      <c r="B54" s="149" t="s">
        <v>117</v>
      </c>
      <c r="C54" s="172"/>
      <c r="D54" s="172"/>
      <c r="E54" s="172"/>
      <c r="F54" s="150"/>
      <c r="G54" s="159"/>
      <c r="H54" s="23"/>
      <c r="I54" s="23"/>
      <c r="J54" s="23"/>
      <c r="K54" s="23"/>
      <c r="L54" s="23"/>
      <c r="M54" s="23"/>
      <c r="N54" s="24"/>
      <c r="O54" s="251"/>
      <c r="P54" s="25">
        <f t="shared" si="8"/>
        <v>0</v>
      </c>
      <c r="Q54" s="26">
        <f t="shared" si="9"/>
        <v>0</v>
      </c>
      <c r="R54" s="144">
        <f t="shared" si="10"/>
        <v>0</v>
      </c>
      <c r="S54" s="19"/>
      <c r="T54" s="28"/>
      <c r="U54" s="29"/>
      <c r="V54" s="30">
        <f t="shared" si="2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80"/>
      <c r="B55" s="149" t="s">
        <v>117</v>
      </c>
      <c r="C55" s="172"/>
      <c r="D55" s="172"/>
      <c r="E55" s="172"/>
      <c r="F55" s="150"/>
      <c r="G55" s="159"/>
      <c r="H55" s="23"/>
      <c r="I55" s="23"/>
      <c r="J55" s="23"/>
      <c r="K55" s="23"/>
      <c r="L55" s="23"/>
      <c r="M55" s="23"/>
      <c r="N55" s="24"/>
      <c r="O55" s="251"/>
      <c r="P55" s="25">
        <f t="shared" si="8"/>
        <v>0</v>
      </c>
      <c r="Q55" s="26">
        <f t="shared" si="9"/>
        <v>0</v>
      </c>
      <c r="R55" s="144">
        <f t="shared" si="10"/>
        <v>0</v>
      </c>
      <c r="S55" s="19"/>
      <c r="T55" s="28"/>
      <c r="U55" s="29"/>
      <c r="V55" s="30">
        <f t="shared" si="2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80"/>
      <c r="B56" s="149" t="s">
        <v>117</v>
      </c>
      <c r="C56" s="172"/>
      <c r="D56" s="172"/>
      <c r="E56" s="172"/>
      <c r="F56" s="23"/>
      <c r="G56" s="159"/>
      <c r="H56" s="23"/>
      <c r="I56" s="23"/>
      <c r="J56" s="23"/>
      <c r="K56" s="23"/>
      <c r="L56" s="23"/>
      <c r="M56" s="23"/>
      <c r="N56" s="24"/>
      <c r="O56" s="251"/>
      <c r="P56" s="25">
        <f t="shared" si="8"/>
        <v>0</v>
      </c>
      <c r="Q56" s="26">
        <f t="shared" si="9"/>
        <v>0</v>
      </c>
      <c r="R56" s="144">
        <f t="shared" si="10"/>
        <v>0</v>
      </c>
      <c r="S56" s="19"/>
      <c r="T56" s="28"/>
      <c r="U56" s="29"/>
      <c r="V56" s="30">
        <f t="shared" si="2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80"/>
      <c r="B57" s="149" t="s">
        <v>117</v>
      </c>
      <c r="C57" s="160"/>
      <c r="D57" s="160"/>
      <c r="E57" s="160"/>
      <c r="F57" s="23"/>
      <c r="G57" s="159"/>
      <c r="H57" s="23"/>
      <c r="I57" s="23"/>
      <c r="J57" s="23"/>
      <c r="K57" s="23"/>
      <c r="L57" s="23"/>
      <c r="M57" s="23"/>
      <c r="N57" s="24"/>
      <c r="O57" s="251"/>
      <c r="P57" s="25">
        <f t="shared" ref="P57:P58" si="11">IF(Q57=9,SUM(F57:N57)-SMALL(F57:N57,1)-SMALL(F57:N57,2),IF(Q57=8,SUM(F57:N57)-SMALL(F57:N57,1),SUM(F57:N57)))</f>
        <v>0</v>
      </c>
      <c r="Q57" s="26">
        <f t="shared" ref="Q57:Q58" si="12">COUNTA(F57:N57)</f>
        <v>0</v>
      </c>
      <c r="R57" s="144">
        <f t="shared" ref="R57:R58" si="13">SUM(F57:N57)</f>
        <v>0</v>
      </c>
      <c r="S57" s="19"/>
      <c r="T57" s="28"/>
      <c r="U57" s="29"/>
      <c r="V57" s="30">
        <f t="shared" si="2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80"/>
      <c r="B58" s="149" t="s">
        <v>117</v>
      </c>
      <c r="C58" s="160"/>
      <c r="D58" s="160"/>
      <c r="E58" s="160"/>
      <c r="F58" s="23"/>
      <c r="G58" s="159"/>
      <c r="H58" s="23"/>
      <c r="I58" s="23"/>
      <c r="J58" s="23"/>
      <c r="K58" s="23"/>
      <c r="L58" s="23"/>
      <c r="M58" s="23"/>
      <c r="N58" s="24"/>
      <c r="O58" s="251"/>
      <c r="P58" s="25">
        <f t="shared" si="11"/>
        <v>0</v>
      </c>
      <c r="Q58" s="26">
        <f t="shared" si="12"/>
        <v>0</v>
      </c>
      <c r="R58" s="144">
        <f t="shared" si="13"/>
        <v>0</v>
      </c>
      <c r="S58" s="19"/>
      <c r="T58" s="28"/>
      <c r="U58" s="29"/>
      <c r="V58" s="30">
        <f t="shared" si="2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80"/>
      <c r="B59" s="149" t="s">
        <v>117</v>
      </c>
      <c r="C59" s="160"/>
      <c r="D59" s="160"/>
      <c r="E59" s="160"/>
      <c r="F59" s="23"/>
      <c r="G59" s="159"/>
      <c r="H59" s="23"/>
      <c r="I59" s="23"/>
      <c r="J59" s="23"/>
      <c r="K59" s="23"/>
      <c r="L59" s="23"/>
      <c r="M59" s="23"/>
      <c r="N59" s="24"/>
      <c r="O59" s="251"/>
      <c r="P59" s="25">
        <f t="shared" ref="P59:P60" si="14">IF(Q59=9,SUM(F59:N59)-SMALL(F59:N59,1)-SMALL(F59:N59,2),IF(Q59=8,SUM(F59:N59)-SMALL(F59:N59,1),SUM(F59:N59)))</f>
        <v>0</v>
      </c>
      <c r="Q59" s="26">
        <f t="shared" ref="Q59:Q60" si="15">COUNTA(F59:N59)</f>
        <v>0</v>
      </c>
      <c r="R59" s="144">
        <f t="shared" ref="R59:R60" si="16">SUM(F59:N59)</f>
        <v>0</v>
      </c>
      <c r="S59" s="19"/>
      <c r="T59" s="28"/>
      <c r="U59" s="142"/>
      <c r="V59" s="30">
        <f t="shared" si="2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80"/>
      <c r="B60" s="149" t="s">
        <v>117</v>
      </c>
      <c r="C60" s="160"/>
      <c r="D60" s="160"/>
      <c r="E60" s="160"/>
      <c r="F60" s="23"/>
      <c r="G60" s="159"/>
      <c r="H60" s="23"/>
      <c r="I60" s="23"/>
      <c r="J60" s="23"/>
      <c r="K60" s="23"/>
      <c r="L60" s="23"/>
      <c r="M60" s="23"/>
      <c r="N60" s="24"/>
      <c r="O60" s="251"/>
      <c r="P60" s="25">
        <f t="shared" si="14"/>
        <v>0</v>
      </c>
      <c r="Q60" s="26">
        <f t="shared" si="15"/>
        <v>0</v>
      </c>
      <c r="R60" s="144">
        <f t="shared" si="16"/>
        <v>0</v>
      </c>
      <c r="S60" s="19"/>
      <c r="T60" s="28"/>
      <c r="U60" s="29"/>
      <c r="V60" s="30">
        <f t="shared" si="2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80"/>
      <c r="B61" s="149" t="s">
        <v>117</v>
      </c>
      <c r="C61" s="160"/>
      <c r="D61" s="160"/>
      <c r="E61" s="160"/>
      <c r="F61" s="23"/>
      <c r="G61" s="159"/>
      <c r="H61" s="23"/>
      <c r="I61" s="23"/>
      <c r="J61" s="23"/>
      <c r="K61" s="23"/>
      <c r="L61" s="23"/>
      <c r="M61" s="23"/>
      <c r="N61" s="24"/>
      <c r="O61" s="251"/>
      <c r="P61" s="25">
        <f t="shared" ref="P61" si="17">IF(Q61=9,SUM(F61:N61)-SMALL(F61:N61,1)-SMALL(F61:N61,2),IF(Q61=8,SUM(F61:N61)-SMALL(F61:N61,1),SUM(F61:N61)))</f>
        <v>0</v>
      </c>
      <c r="Q61" s="26">
        <f t="shared" ref="Q61" si="18">COUNTA(F61:N61)</f>
        <v>0</v>
      </c>
      <c r="R61" s="144">
        <f t="shared" ref="R61" si="19">SUM(F61:N61)</f>
        <v>0</v>
      </c>
      <c r="S61" s="19"/>
      <c r="T61" s="28"/>
      <c r="U61" s="29"/>
      <c r="V61" s="30">
        <f t="shared" si="2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81"/>
      <c r="B62" s="80">
        <f>COUNTIF(B3:B61,"SI")</f>
        <v>37</v>
      </c>
      <c r="C62" s="42">
        <f>COUNTA(C3:C61)</f>
        <v>37</v>
      </c>
      <c r="D62" s="81"/>
      <c r="E62" s="81"/>
      <c r="F62" s="44">
        <f t="shared" ref="F62:M62" si="20">COUNTA(F3:F61)</f>
        <v>26</v>
      </c>
      <c r="G62" s="44">
        <f t="shared" si="20"/>
        <v>31</v>
      </c>
      <c r="H62" s="44">
        <f t="shared" si="20"/>
        <v>28</v>
      </c>
      <c r="I62" s="44">
        <f>COUNTA(I3:I61)</f>
        <v>27</v>
      </c>
      <c r="J62" s="44">
        <f t="shared" si="20"/>
        <v>0</v>
      </c>
      <c r="K62" s="44">
        <f>COUNTA(K3:K61)</f>
        <v>0</v>
      </c>
      <c r="L62" s="44">
        <f t="shared" si="20"/>
        <v>0</v>
      </c>
      <c r="M62" s="44">
        <f t="shared" si="20"/>
        <v>0</v>
      </c>
      <c r="N62" s="82"/>
      <c r="O62" s="254"/>
      <c r="P62" s="64">
        <f>SUM(P3:P61)</f>
        <v>2385</v>
      </c>
      <c r="Q62" s="46"/>
      <c r="R62" s="65">
        <f>SUM(R3:R61)</f>
        <v>2354</v>
      </c>
      <c r="S62" s="19"/>
      <c r="T62" s="28"/>
      <c r="U62" s="142"/>
      <c r="V62" s="30">
        <f t="shared" si="2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9.1" customHeight="1" thickBo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9"/>
      <c r="P63" s="69"/>
      <c r="Q63" s="6"/>
      <c r="R63" s="69"/>
      <c r="S63" s="19"/>
      <c r="T63" s="28"/>
      <c r="U63" s="29"/>
      <c r="V63" s="30">
        <f t="shared" si="2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9.1" customHeight="1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19"/>
      <c r="T64" s="28"/>
      <c r="U64" s="29"/>
      <c r="V64" s="30">
        <f t="shared" si="2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:29" ht="29.1" customHeight="1" thickBot="1" x14ac:dyDescent="0.4">
      <c r="A65" s="178"/>
      <c r="B65" s="6"/>
      <c r="C65" s="48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19"/>
      <c r="T65" s="28"/>
      <c r="U65" s="29"/>
      <c r="V65" s="30">
        <f t="shared" ref="V65" si="21">SUMIF($D$3:$D$94,T65,$R$3:$R$94)</f>
        <v>0</v>
      </c>
      <c r="W65" s="31"/>
      <c r="X65" s="32">
        <f t="shared" si="3"/>
        <v>0</v>
      </c>
      <c r="Y65" s="6"/>
      <c r="Z65" s="6"/>
      <c r="AA65" s="6"/>
      <c r="AB65" s="6"/>
      <c r="AC65" s="6"/>
    </row>
    <row r="66" spans="1:29" ht="29.1" customHeight="1" x14ac:dyDescent="0.35">
      <c r="A66" s="179"/>
      <c r="B66" s="6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  <c r="Q66" s="6"/>
      <c r="R66" s="6"/>
      <c r="S66" s="19"/>
      <c r="T66" s="6"/>
      <c r="U66" s="6"/>
      <c r="V66" s="39">
        <f>SUM(V3:V65)</f>
        <v>2354</v>
      </c>
      <c r="W66" s="6"/>
      <c r="X66" s="41">
        <f>SUM(X3:X65)</f>
        <v>2385</v>
      </c>
      <c r="Y66" s="6"/>
      <c r="Z66" s="6"/>
      <c r="AA66" s="6"/>
      <c r="AB66" s="6"/>
      <c r="AC66" s="6"/>
    </row>
    <row r="67" spans="1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29.1" customHeight="1" x14ac:dyDescent="0.2">
      <c r="S71" s="19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29.1" customHeight="1" x14ac:dyDescent="0.2">
      <c r="S72" s="19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29.1" customHeight="1" x14ac:dyDescent="0.2">
      <c r="S73" s="19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29.1" customHeight="1" x14ac:dyDescent="0.2">
      <c r="S74" s="19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29.1" customHeight="1" x14ac:dyDescent="0.2">
      <c r="S75" s="19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28.5" customHeight="1" x14ac:dyDescent="0.2">
      <c r="S76" s="19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28.5" customHeight="1" x14ac:dyDescent="0.2"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28.5" customHeight="1" x14ac:dyDescent="0.2"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28.5" customHeight="1" x14ac:dyDescent="0.2"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28.5" customHeight="1" x14ac:dyDescent="0.2"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20:24" ht="18.600000000000001" customHeight="1" x14ac:dyDescent="0.2">
      <c r="T81" s="6"/>
      <c r="U81" s="6"/>
      <c r="V81" s="6"/>
      <c r="W81" s="6"/>
      <c r="X81" s="6"/>
    </row>
    <row r="82" spans="20:24" ht="18.600000000000001" customHeight="1" x14ac:dyDescent="0.2">
      <c r="T82" s="6"/>
      <c r="U82" s="6"/>
    </row>
    <row r="83" spans="20:24" ht="18.600000000000001" customHeight="1" x14ac:dyDescent="0.2">
      <c r="T83" s="6"/>
      <c r="U83" s="6"/>
    </row>
    <row r="84" spans="20:24" ht="18.600000000000001" customHeight="1" x14ac:dyDescent="0.2">
      <c r="T84" s="6"/>
      <c r="U84" s="6"/>
    </row>
    <row r="85" spans="20:24" ht="18.600000000000001" customHeight="1" x14ac:dyDescent="0.2">
      <c r="T85" s="6"/>
      <c r="U85" s="6"/>
    </row>
    <row r="86" spans="20:24" ht="18.600000000000001" customHeight="1" x14ac:dyDescent="0.2">
      <c r="T86" s="6"/>
      <c r="U86" s="6"/>
    </row>
    <row r="87" spans="20:24" ht="18.600000000000001" customHeight="1" x14ac:dyDescent="0.2">
      <c r="T87" s="6"/>
      <c r="U87" s="6"/>
    </row>
    <row r="88" spans="20:24" ht="18.600000000000001" customHeight="1" x14ac:dyDescent="0.2">
      <c r="T88" s="6"/>
      <c r="U88" s="6"/>
    </row>
    <row r="89" spans="20:24" ht="18.600000000000001" customHeight="1" x14ac:dyDescent="0.2">
      <c r="T89" s="6"/>
      <c r="U89" s="6"/>
    </row>
    <row r="90" spans="20:24" ht="18.600000000000001" customHeight="1" x14ac:dyDescent="0.2">
      <c r="T90" s="6"/>
      <c r="U90" s="6"/>
    </row>
    <row r="91" spans="20:24" ht="18.600000000000001" customHeight="1" x14ac:dyDescent="0.2">
      <c r="T91" s="6"/>
      <c r="U91" s="6"/>
    </row>
    <row r="92" spans="20:24" ht="18.600000000000001" customHeight="1" x14ac:dyDescent="0.2">
      <c r="T92" s="6"/>
      <c r="U92" s="6"/>
    </row>
    <row r="93" spans="20:24" ht="18.600000000000001" customHeight="1" x14ac:dyDescent="0.2">
      <c r="T93" s="6"/>
      <c r="U93" s="6"/>
    </row>
    <row r="94" spans="20:24" ht="18.600000000000001" customHeight="1" x14ac:dyDescent="0.2">
      <c r="T94" s="6"/>
      <c r="U94" s="6"/>
    </row>
    <row r="95" spans="20:24" ht="18.600000000000001" customHeight="1" x14ac:dyDescent="0.2">
      <c r="T95" s="6"/>
      <c r="U95" s="6"/>
    </row>
    <row r="96" spans="20:24" ht="18.600000000000001" customHeight="1" x14ac:dyDescent="0.2">
      <c r="T96" s="6"/>
      <c r="U96" s="6"/>
    </row>
    <row r="97" spans="20:21" ht="18.600000000000001" customHeight="1" x14ac:dyDescent="0.2">
      <c r="T97" s="6"/>
      <c r="U97" s="6"/>
    </row>
    <row r="98" spans="20:21" ht="18.600000000000001" customHeight="1" x14ac:dyDescent="0.2">
      <c r="T98" s="6"/>
      <c r="U98" s="6"/>
    </row>
    <row r="99" spans="20:21" ht="18.600000000000001" customHeight="1" x14ac:dyDescent="0.2">
      <c r="T99" s="6"/>
      <c r="U99" s="6"/>
    </row>
    <row r="100" spans="20:21" ht="18.600000000000001" customHeight="1" x14ac:dyDescent="0.2">
      <c r="T100" s="6"/>
      <c r="U100" s="6"/>
    </row>
  </sheetData>
  <sortState xmlns:xlrd2="http://schemas.microsoft.com/office/spreadsheetml/2017/richdata2" ref="A3:R39">
    <sortCondition descending="1" ref="P3:P39"/>
  </sortState>
  <mergeCells count="1">
    <mergeCell ref="B1:G1"/>
  </mergeCells>
  <conditionalFormatting sqref="A3:B61">
    <cfRule type="containsText" dxfId="11" priority="1" stopIfTrue="1" operator="containsText" text="SI">
      <formula>NOT(ISERROR(SEARCH("SI",A3)))</formula>
    </cfRule>
    <cfRule type="containsText" dxfId="1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M</oddHeader>
    <oddFooter>&amp;L&amp;"Helvetica,Regular"&amp;12&amp;K000000&amp;P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MC M</vt:lpstr>
      <vt:lpstr>MC F</vt:lpstr>
      <vt:lpstr>CU M</vt:lpstr>
      <vt:lpstr>CU F</vt:lpstr>
      <vt:lpstr>ES M</vt:lpstr>
      <vt:lpstr>ES F</vt:lpstr>
      <vt:lpstr>RA M</vt:lpstr>
      <vt:lpstr>RA F</vt:lpstr>
      <vt:lpstr>YA M</vt:lpstr>
      <vt:lpstr>YA F</vt:lpstr>
      <vt:lpstr>YB M</vt:lpstr>
      <vt:lpstr>YB F</vt:lpstr>
      <vt:lpstr>JU M</vt:lpstr>
      <vt:lpstr>JU F</vt:lpstr>
      <vt:lpstr>Punti Squadre</vt:lpstr>
      <vt:lpstr>CLASSIFICA</vt:lpstr>
      <vt:lpstr>Punti provvisorio</vt:lpstr>
      <vt:lpstr>Class Punti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Moruzzi</dc:creator>
  <cp:lastModifiedBy>Oriano Gilardoni</cp:lastModifiedBy>
  <cp:lastPrinted>2024-05-02T14:08:56Z</cp:lastPrinted>
  <dcterms:created xsi:type="dcterms:W3CDTF">2016-09-12T21:07:08Z</dcterms:created>
  <dcterms:modified xsi:type="dcterms:W3CDTF">2025-05-05T13:30:50Z</dcterms:modified>
</cp:coreProperties>
</file>