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E:\TOSHIBA HDD\Krono Lario Team\Gare 2022\fitri Lombardia\Giovani-Giovanissimi\"/>
    </mc:Choice>
  </mc:AlternateContent>
  <xr:revisionPtr revIDLastSave="0" documentId="13_ncr:1_{AFD2825A-5F87-4CD9-869B-FFE57109E52A}" xr6:coauthVersionLast="47" xr6:coauthVersionMax="47" xr10:uidLastSave="{00000000-0000-0000-0000-000000000000}"/>
  <bookViews>
    <workbookView xWindow="-120" yWindow="-120" windowWidth="29040" windowHeight="15840" tabRatio="818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5" hidden="1">'ES F'!$R$1:$R$93</definedName>
    <definedName name="_xlnm._FilterDatabase" localSheetId="7" hidden="1">'RA F'!$A$2:$P$81</definedName>
    <definedName name="_xlnm._FilterDatabase" localSheetId="6" hidden="1">'RA M'!$R$1:$R$102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25" l="1"/>
  <c r="N3" i="25" s="1"/>
  <c r="P3" i="25"/>
  <c r="O38" i="21"/>
  <c r="N38" i="21"/>
  <c r="O37" i="21"/>
  <c r="N37" i="21" s="1"/>
  <c r="D47" i="30"/>
  <c r="P39" i="17"/>
  <c r="P51" i="17"/>
  <c r="P34" i="11"/>
  <c r="N27" i="25"/>
  <c r="N26" i="25"/>
  <c r="V4" i="1"/>
  <c r="T4" i="1"/>
  <c r="O8" i="1"/>
  <c r="N8" i="1" s="1"/>
  <c r="P9" i="21"/>
  <c r="P3" i="21"/>
  <c r="P5" i="21"/>
  <c r="P7" i="21"/>
  <c r="P4" i="21"/>
  <c r="P14" i="21"/>
  <c r="P13" i="21"/>
  <c r="P8" i="21"/>
  <c r="P15" i="21"/>
  <c r="P17" i="21"/>
  <c r="P16" i="21"/>
  <c r="P20" i="21"/>
  <c r="P22" i="21"/>
  <c r="P21" i="21"/>
  <c r="P6" i="21"/>
  <c r="P12" i="21"/>
  <c r="P23" i="21"/>
  <c r="P28" i="21"/>
  <c r="P18" i="21"/>
  <c r="P25" i="21"/>
  <c r="P27" i="21"/>
  <c r="P30" i="21"/>
  <c r="P31" i="21"/>
  <c r="P29" i="21"/>
  <c r="P26" i="21"/>
  <c r="P19" i="21"/>
  <c r="P33" i="21"/>
  <c r="P35" i="21"/>
  <c r="P24" i="21"/>
  <c r="P11" i="21"/>
  <c r="P34" i="21"/>
  <c r="P32" i="21"/>
  <c r="P36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O9" i="21"/>
  <c r="N9" i="21" s="1"/>
  <c r="O3" i="21"/>
  <c r="N3" i="21" s="1"/>
  <c r="O5" i="21"/>
  <c r="N5" i="21" s="1"/>
  <c r="O7" i="21"/>
  <c r="N7" i="21" s="1"/>
  <c r="O4" i="21"/>
  <c r="N4" i="21" s="1"/>
  <c r="O14" i="21"/>
  <c r="N14" i="21" s="1"/>
  <c r="O13" i="21"/>
  <c r="N13" i="21" s="1"/>
  <c r="O8" i="21"/>
  <c r="N8" i="21" s="1"/>
  <c r="O15" i="21"/>
  <c r="N15" i="21" s="1"/>
  <c r="O17" i="21"/>
  <c r="N17" i="21" s="1"/>
  <c r="O16" i="21"/>
  <c r="N16" i="21" s="1"/>
  <c r="O20" i="21"/>
  <c r="N20" i="21" s="1"/>
  <c r="O22" i="21"/>
  <c r="N22" i="21" s="1"/>
  <c r="O21" i="21"/>
  <c r="N21" i="21" s="1"/>
  <c r="O6" i="21"/>
  <c r="N6" i="21" s="1"/>
  <c r="O12" i="21"/>
  <c r="N12" i="21" s="1"/>
  <c r="O23" i="21"/>
  <c r="N23" i="21" s="1"/>
  <c r="O39" i="21"/>
  <c r="N39" i="21" s="1"/>
  <c r="O28" i="21"/>
  <c r="N28" i="21" s="1"/>
  <c r="O18" i="21"/>
  <c r="N18" i="21" s="1"/>
  <c r="O25" i="21"/>
  <c r="N25" i="21" s="1"/>
  <c r="O27" i="21"/>
  <c r="N27" i="21" s="1"/>
  <c r="O40" i="21"/>
  <c r="N40" i="21" s="1"/>
  <c r="O30" i="21"/>
  <c r="N30" i="21" s="1"/>
  <c r="O31" i="21"/>
  <c r="N31" i="21" s="1"/>
  <c r="O29" i="21"/>
  <c r="N29" i="21" s="1"/>
  <c r="O26" i="21"/>
  <c r="N26" i="21" s="1"/>
  <c r="O19" i="21"/>
  <c r="N19" i="21" s="1"/>
  <c r="O33" i="21"/>
  <c r="N33" i="21" s="1"/>
  <c r="O35" i="21"/>
  <c r="N35" i="21" s="1"/>
  <c r="O41" i="21"/>
  <c r="N41" i="21" s="1"/>
  <c r="O24" i="21"/>
  <c r="N24" i="21" s="1"/>
  <c r="O11" i="21"/>
  <c r="N11" i="21" s="1"/>
  <c r="O34" i="21"/>
  <c r="N34" i="21" s="1"/>
  <c r="O32" i="21"/>
  <c r="N32" i="21" s="1"/>
  <c r="O36" i="21"/>
  <c r="N36" i="21" s="1"/>
  <c r="O42" i="21"/>
  <c r="N42" i="21" s="1"/>
  <c r="O43" i="21"/>
  <c r="N43" i="21" s="1"/>
  <c r="O44" i="21"/>
  <c r="N44" i="21" s="1"/>
  <c r="O45" i="21"/>
  <c r="O46" i="21"/>
  <c r="N46" i="21" s="1"/>
  <c r="O47" i="21"/>
  <c r="N47" i="21" s="1"/>
  <c r="O48" i="21"/>
  <c r="N48" i="21" s="1"/>
  <c r="O49" i="21"/>
  <c r="N49" i="21" s="1"/>
  <c r="O50" i="21"/>
  <c r="N50" i="21" s="1"/>
  <c r="O51" i="21"/>
  <c r="N51" i="21" s="1"/>
  <c r="O52" i="21"/>
  <c r="N52" i="21" s="1"/>
  <c r="O53" i="21"/>
  <c r="N53" i="21" s="1"/>
  <c r="O54" i="21"/>
  <c r="N54" i="21" s="1"/>
  <c r="O55" i="21"/>
  <c r="N55" i="21" s="1"/>
  <c r="O56" i="21"/>
  <c r="N56" i="21" s="1"/>
  <c r="O57" i="21"/>
  <c r="N57" i="21" s="1"/>
  <c r="O58" i="21"/>
  <c r="N58" i="21" s="1"/>
  <c r="O59" i="21"/>
  <c r="N59" i="21" s="1"/>
  <c r="O60" i="21"/>
  <c r="N60" i="21" s="1"/>
  <c r="O61" i="21"/>
  <c r="N61" i="21" s="1"/>
  <c r="O62" i="21"/>
  <c r="N62" i="21" s="1"/>
  <c r="N45" i="21"/>
  <c r="P71" i="17"/>
  <c r="O71" i="17"/>
  <c r="N71" i="17" s="1"/>
  <c r="P72" i="17"/>
  <c r="O72" i="17"/>
  <c r="N72" i="17" s="1"/>
  <c r="P51" i="19"/>
  <c r="O51" i="19"/>
  <c r="N51" i="19" s="1"/>
  <c r="O52" i="19"/>
  <c r="N52" i="19" s="1"/>
  <c r="P52" i="19"/>
  <c r="O55" i="19"/>
  <c r="N55" i="19" s="1"/>
  <c r="P55" i="19"/>
  <c r="O50" i="19"/>
  <c r="N50" i="19" s="1"/>
  <c r="P50" i="19"/>
  <c r="P60" i="17"/>
  <c r="O60" i="17"/>
  <c r="N60" i="17" s="1"/>
  <c r="P59" i="17"/>
  <c r="O59" i="17"/>
  <c r="N59" i="17" s="1"/>
  <c r="P67" i="17"/>
  <c r="O67" i="17"/>
  <c r="N67" i="17" s="1"/>
  <c r="P66" i="17"/>
  <c r="O66" i="17"/>
  <c r="N66" i="17" s="1"/>
  <c r="P40" i="17"/>
  <c r="O40" i="17"/>
  <c r="N40" i="17" s="1"/>
  <c r="B42" i="23" l="1"/>
  <c r="P41" i="26" l="1"/>
  <c r="O41" i="26"/>
  <c r="N41" i="26" s="1"/>
  <c r="P40" i="26"/>
  <c r="O40" i="26"/>
  <c r="N40" i="26" s="1"/>
  <c r="P39" i="26"/>
  <c r="O39" i="26"/>
  <c r="N39" i="26" s="1"/>
  <c r="P38" i="26"/>
  <c r="O38" i="26"/>
  <c r="A38" i="26" s="1"/>
  <c r="P37" i="26"/>
  <c r="O37" i="26"/>
  <c r="N37" i="26" s="1"/>
  <c r="P36" i="26"/>
  <c r="O36" i="26"/>
  <c r="N36" i="26" s="1"/>
  <c r="P35" i="26"/>
  <c r="O35" i="26"/>
  <c r="N35" i="26" s="1"/>
  <c r="P34" i="26"/>
  <c r="O34" i="26"/>
  <c r="A34" i="26" s="1"/>
  <c r="P33" i="26"/>
  <c r="O33" i="26"/>
  <c r="N33" i="26" s="1"/>
  <c r="P32" i="26"/>
  <c r="O32" i="26"/>
  <c r="N32" i="26" s="1"/>
  <c r="P31" i="26"/>
  <c r="O31" i="26"/>
  <c r="N31" i="26" s="1"/>
  <c r="P30" i="26"/>
  <c r="O30" i="26"/>
  <c r="A30" i="26" s="1"/>
  <c r="P29" i="26"/>
  <c r="O29" i="26"/>
  <c r="N29" i="26" s="1"/>
  <c r="P28" i="26"/>
  <c r="O28" i="26"/>
  <c r="N28" i="26" s="1"/>
  <c r="P27" i="26"/>
  <c r="O27" i="26"/>
  <c r="N27" i="26" s="1"/>
  <c r="P26" i="26"/>
  <c r="O26" i="26"/>
  <c r="A26" i="26" s="1"/>
  <c r="P25" i="26"/>
  <c r="O25" i="26"/>
  <c r="A25" i="26" s="1"/>
  <c r="P24" i="26"/>
  <c r="O24" i="26"/>
  <c r="N24" i="26" s="1"/>
  <c r="P23" i="26"/>
  <c r="O23" i="26"/>
  <c r="N23" i="26" s="1"/>
  <c r="P22" i="26"/>
  <c r="O22" i="26"/>
  <c r="A22" i="26" s="1"/>
  <c r="P21" i="26"/>
  <c r="O21" i="26"/>
  <c r="N21" i="26" s="1"/>
  <c r="P20" i="26"/>
  <c r="O20" i="26"/>
  <c r="A20" i="26" s="1"/>
  <c r="O12" i="26"/>
  <c r="N12" i="26" s="1"/>
  <c r="O9" i="26"/>
  <c r="N9" i="26" s="1"/>
  <c r="O10" i="26"/>
  <c r="N10" i="26" s="1"/>
  <c r="P17" i="26"/>
  <c r="O17" i="26"/>
  <c r="A17" i="26" s="1"/>
  <c r="O13" i="26"/>
  <c r="N13" i="26" s="1"/>
  <c r="P18" i="26"/>
  <c r="O18" i="26"/>
  <c r="A18" i="26" s="1"/>
  <c r="O11" i="26"/>
  <c r="N11" i="26" s="1"/>
  <c r="P6" i="26"/>
  <c r="O6" i="26"/>
  <c r="N6" i="26" s="1"/>
  <c r="P3" i="26"/>
  <c r="O3" i="26"/>
  <c r="N3" i="26" s="1"/>
  <c r="P16" i="26"/>
  <c r="O16" i="26"/>
  <c r="A16" i="26" s="1"/>
  <c r="P19" i="26"/>
  <c r="O19" i="26"/>
  <c r="P5" i="26"/>
  <c r="O5" i="26"/>
  <c r="N5" i="26" s="1"/>
  <c r="O8" i="26"/>
  <c r="N8" i="26" s="1"/>
  <c r="P15" i="26"/>
  <c r="O15" i="26"/>
  <c r="A15" i="26" s="1"/>
  <c r="O14" i="26"/>
  <c r="N14" i="26" s="1"/>
  <c r="P4" i="26"/>
  <c r="O4" i="26"/>
  <c r="N4" i="26" s="1"/>
  <c r="P7" i="26"/>
  <c r="O7" i="26"/>
  <c r="N7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17" i="25"/>
  <c r="O17" i="25"/>
  <c r="N17" i="25" s="1"/>
  <c r="P37" i="25"/>
  <c r="O37" i="25"/>
  <c r="P22" i="25"/>
  <c r="O22" i="25"/>
  <c r="N22" i="25" s="1"/>
  <c r="P14" i="25"/>
  <c r="O14" i="25"/>
  <c r="N14" i="25" s="1"/>
  <c r="O30" i="25"/>
  <c r="N30" i="25" s="1"/>
  <c r="P36" i="25"/>
  <c r="O36" i="25"/>
  <c r="A36" i="25" s="1"/>
  <c r="P18" i="25"/>
  <c r="O18" i="25"/>
  <c r="N18" i="25" s="1"/>
  <c r="P19" i="25"/>
  <c r="O19" i="25"/>
  <c r="N19" i="25" s="1"/>
  <c r="P12" i="25"/>
  <c r="O12" i="25"/>
  <c r="N12" i="25" s="1"/>
  <c r="P24" i="25"/>
  <c r="O24" i="25"/>
  <c r="N24" i="25" s="1"/>
  <c r="O29" i="25"/>
  <c r="N29" i="25" s="1"/>
  <c r="P25" i="25"/>
  <c r="O25" i="25"/>
  <c r="N25" i="25" s="1"/>
  <c r="P11" i="25"/>
  <c r="O11" i="25"/>
  <c r="N11" i="25" s="1"/>
  <c r="P21" i="25"/>
  <c r="O21" i="25"/>
  <c r="N21" i="25" s="1"/>
  <c r="P13" i="25"/>
  <c r="O13" i="25"/>
  <c r="N13" i="25" s="1"/>
  <c r="O33" i="25"/>
  <c r="N33" i="25" s="1"/>
  <c r="O28" i="25"/>
  <c r="N28" i="25" s="1"/>
  <c r="O34" i="25"/>
  <c r="N34" i="25" s="1"/>
  <c r="O32" i="25"/>
  <c r="N32" i="25" s="1"/>
  <c r="P8" i="25"/>
  <c r="O8" i="25"/>
  <c r="N8" i="25" s="1"/>
  <c r="O35" i="25"/>
  <c r="N35" i="25" s="1"/>
  <c r="P4" i="25"/>
  <c r="O4" i="25"/>
  <c r="N4" i="25" s="1"/>
  <c r="P20" i="25"/>
  <c r="O20" i="25"/>
  <c r="N20" i="25" s="1"/>
  <c r="P10" i="25"/>
  <c r="O10" i="25"/>
  <c r="N10" i="25" s="1"/>
  <c r="P5" i="25"/>
  <c r="O5" i="25"/>
  <c r="N5" i="25" s="1"/>
  <c r="P7" i="25"/>
  <c r="O7" i="25"/>
  <c r="N7" i="25" s="1"/>
  <c r="P9" i="25"/>
  <c r="O9" i="25"/>
  <c r="N9" i="25" s="1"/>
  <c r="P23" i="25"/>
  <c r="O23" i="25"/>
  <c r="N23" i="25" s="1"/>
  <c r="P15" i="25"/>
  <c r="O15" i="25"/>
  <c r="N15" i="25" s="1"/>
  <c r="O31" i="25"/>
  <c r="N31" i="25" s="1"/>
  <c r="P16" i="25"/>
  <c r="O16" i="25"/>
  <c r="N16" i="25" s="1"/>
  <c r="P6" i="25"/>
  <c r="O6" i="25"/>
  <c r="N6" i="25" s="1"/>
  <c r="P41" i="23"/>
  <c r="O41" i="23"/>
  <c r="N41" i="23" s="1"/>
  <c r="P40" i="23"/>
  <c r="O40" i="23"/>
  <c r="N40" i="23" s="1"/>
  <c r="P39" i="23"/>
  <c r="O39" i="23"/>
  <c r="A39" i="23" s="1"/>
  <c r="P38" i="23"/>
  <c r="O38" i="23"/>
  <c r="N38" i="23" s="1"/>
  <c r="P37" i="23"/>
  <c r="O37" i="23"/>
  <c r="A37" i="23" s="1"/>
  <c r="P36" i="23"/>
  <c r="O36" i="23"/>
  <c r="N36" i="23" s="1"/>
  <c r="P35" i="23"/>
  <c r="O35" i="23"/>
  <c r="N35" i="23" s="1"/>
  <c r="P34" i="23"/>
  <c r="O34" i="23"/>
  <c r="N34" i="23" s="1"/>
  <c r="P33" i="23"/>
  <c r="O33" i="23"/>
  <c r="A33" i="23" s="1"/>
  <c r="P32" i="23"/>
  <c r="O32" i="23"/>
  <c r="P31" i="23"/>
  <c r="O31" i="23"/>
  <c r="A31" i="23" s="1"/>
  <c r="P30" i="23"/>
  <c r="O30" i="23"/>
  <c r="P28" i="23"/>
  <c r="O28" i="23"/>
  <c r="A28" i="23" s="1"/>
  <c r="P27" i="23"/>
  <c r="O27" i="23"/>
  <c r="A27" i="23" s="1"/>
  <c r="P16" i="23"/>
  <c r="O16" i="23"/>
  <c r="N16" i="23" s="1"/>
  <c r="P29" i="23"/>
  <c r="O29" i="23"/>
  <c r="P17" i="23"/>
  <c r="O17" i="23"/>
  <c r="N17" i="23" s="1"/>
  <c r="P18" i="23"/>
  <c r="O18" i="23"/>
  <c r="N18" i="23" s="1"/>
  <c r="P15" i="23"/>
  <c r="O15" i="23"/>
  <c r="N15" i="23" s="1"/>
  <c r="P6" i="23"/>
  <c r="O6" i="23"/>
  <c r="N6" i="23" s="1"/>
  <c r="O19" i="23"/>
  <c r="N19" i="23" s="1"/>
  <c r="P10" i="23"/>
  <c r="O10" i="23"/>
  <c r="N10" i="23" s="1"/>
  <c r="P3" i="23"/>
  <c r="O3" i="23"/>
  <c r="N3" i="23" s="1"/>
  <c r="P8" i="23"/>
  <c r="O8" i="23"/>
  <c r="N8" i="23" s="1"/>
  <c r="P5" i="23"/>
  <c r="O5" i="23"/>
  <c r="N5" i="23" s="1"/>
  <c r="P22" i="23"/>
  <c r="O22" i="23"/>
  <c r="P21" i="23"/>
  <c r="O21" i="23"/>
  <c r="P9" i="23"/>
  <c r="O9" i="23"/>
  <c r="N9" i="23" s="1"/>
  <c r="P11" i="23"/>
  <c r="O11" i="23"/>
  <c r="N11" i="23" s="1"/>
  <c r="P14" i="23"/>
  <c r="O14" i="23"/>
  <c r="N14" i="23" s="1"/>
  <c r="O20" i="23"/>
  <c r="N20" i="23" s="1"/>
  <c r="P23" i="23"/>
  <c r="O23" i="23"/>
  <c r="A23" i="23" s="1"/>
  <c r="P24" i="23"/>
  <c r="O24" i="23"/>
  <c r="P7" i="23"/>
  <c r="O7" i="23"/>
  <c r="N7" i="23" s="1"/>
  <c r="P26" i="23"/>
  <c r="O26" i="23"/>
  <c r="A26" i="23" s="1"/>
  <c r="P13" i="23"/>
  <c r="O13" i="23"/>
  <c r="N13" i="23" s="1"/>
  <c r="P25" i="23"/>
  <c r="O25" i="23"/>
  <c r="A25" i="23" s="1"/>
  <c r="P12" i="23"/>
  <c r="O12" i="23"/>
  <c r="N12" i="23" s="1"/>
  <c r="P4" i="23"/>
  <c r="O4" i="23"/>
  <c r="N4" i="23" s="1"/>
  <c r="P10" i="21"/>
  <c r="O10" i="21"/>
  <c r="N10" i="21" s="1"/>
  <c r="P54" i="19"/>
  <c r="O54" i="19"/>
  <c r="N54" i="19" s="1"/>
  <c r="P53" i="19"/>
  <c r="O53" i="19"/>
  <c r="N53" i="19" s="1"/>
  <c r="P49" i="19"/>
  <c r="O49" i="19"/>
  <c r="N49" i="19" s="1"/>
  <c r="P48" i="19"/>
  <c r="O48" i="19"/>
  <c r="N48" i="19" s="1"/>
  <c r="P47" i="19"/>
  <c r="O47" i="19"/>
  <c r="N47" i="19" s="1"/>
  <c r="P27" i="19"/>
  <c r="O37" i="19"/>
  <c r="N37" i="19" s="1"/>
  <c r="P20" i="19"/>
  <c r="O18" i="19"/>
  <c r="N18" i="19" s="1"/>
  <c r="P13" i="19"/>
  <c r="O35" i="19"/>
  <c r="N35" i="19" s="1"/>
  <c r="P32" i="19"/>
  <c r="O32" i="19"/>
  <c r="N32" i="19" s="1"/>
  <c r="P18" i="19"/>
  <c r="O21" i="19"/>
  <c r="N21" i="19" s="1"/>
  <c r="P21" i="19"/>
  <c r="O30" i="19"/>
  <c r="N30" i="19" s="1"/>
  <c r="P26" i="19"/>
  <c r="O26" i="19"/>
  <c r="N26" i="19" s="1"/>
  <c r="P9" i="19"/>
  <c r="O8" i="19"/>
  <c r="N8" i="19" s="1"/>
  <c r="P23" i="19"/>
  <c r="O31" i="19"/>
  <c r="N31" i="19" s="1"/>
  <c r="P46" i="19"/>
  <c r="O46" i="19"/>
  <c r="N46" i="19" s="1"/>
  <c r="P33" i="19"/>
  <c r="O34" i="19"/>
  <c r="N34" i="19" s="1"/>
  <c r="P43" i="19"/>
  <c r="O44" i="19"/>
  <c r="N44" i="19" s="1"/>
  <c r="P45" i="19"/>
  <c r="O27" i="19"/>
  <c r="N27" i="19" s="1"/>
  <c r="P25" i="19"/>
  <c r="O23" i="19"/>
  <c r="N23" i="19" s="1"/>
  <c r="P40" i="19"/>
  <c r="O41" i="19"/>
  <c r="P35" i="19"/>
  <c r="O42" i="19"/>
  <c r="N42" i="19" s="1"/>
  <c r="P28" i="19"/>
  <c r="O38" i="19"/>
  <c r="N38" i="19" s="1"/>
  <c r="P36" i="19"/>
  <c r="O40" i="19"/>
  <c r="N40" i="19" s="1"/>
  <c r="P14" i="19"/>
  <c r="O14" i="19"/>
  <c r="N14" i="19" s="1"/>
  <c r="P10" i="19"/>
  <c r="O11" i="19"/>
  <c r="N11" i="19" s="1"/>
  <c r="O36" i="19"/>
  <c r="N36" i="19" s="1"/>
  <c r="P19" i="19"/>
  <c r="O29" i="19"/>
  <c r="N29" i="19" s="1"/>
  <c r="P8" i="19"/>
  <c r="O10" i="19"/>
  <c r="N10" i="19" s="1"/>
  <c r="P44" i="19"/>
  <c r="O45" i="19"/>
  <c r="N45" i="19" s="1"/>
  <c r="O33" i="19"/>
  <c r="N33" i="19" s="1"/>
  <c r="P16" i="19"/>
  <c r="O16" i="19"/>
  <c r="N16" i="19" s="1"/>
  <c r="P4" i="19"/>
  <c r="O4" i="19"/>
  <c r="N4" i="19" s="1"/>
  <c r="P5" i="19"/>
  <c r="O5" i="19"/>
  <c r="N5" i="19" s="1"/>
  <c r="P29" i="19"/>
  <c r="O39" i="19"/>
  <c r="N39" i="19" s="1"/>
  <c r="P12" i="19"/>
  <c r="O12" i="19"/>
  <c r="N12" i="19" s="1"/>
  <c r="O24" i="19"/>
  <c r="N24" i="19" s="1"/>
  <c r="P31" i="19"/>
  <c r="O19" i="19"/>
  <c r="N19" i="19" s="1"/>
  <c r="P6" i="19"/>
  <c r="O6" i="19"/>
  <c r="N6" i="19" s="1"/>
  <c r="P42" i="19"/>
  <c r="O43" i="19"/>
  <c r="P34" i="19"/>
  <c r="O28" i="19"/>
  <c r="N28" i="19" s="1"/>
  <c r="P3" i="19"/>
  <c r="O3" i="19"/>
  <c r="N3" i="19" s="1"/>
  <c r="P22" i="19"/>
  <c r="O20" i="19"/>
  <c r="N20" i="19" s="1"/>
  <c r="P41" i="19"/>
  <c r="O13" i="19"/>
  <c r="N13" i="19" s="1"/>
  <c r="P24" i="19"/>
  <c r="O25" i="19"/>
  <c r="N25" i="19" s="1"/>
  <c r="P30" i="19"/>
  <c r="O22" i="19"/>
  <c r="N22" i="19" s="1"/>
  <c r="P17" i="19"/>
  <c r="O17" i="19"/>
  <c r="N17" i="19" s="1"/>
  <c r="P15" i="19"/>
  <c r="O15" i="19"/>
  <c r="N15" i="19" s="1"/>
  <c r="P7" i="19"/>
  <c r="O7" i="19"/>
  <c r="N7" i="19" s="1"/>
  <c r="P11" i="19"/>
  <c r="O9" i="19"/>
  <c r="N9" i="19" s="1"/>
  <c r="P8" i="17"/>
  <c r="O8" i="17"/>
  <c r="N8" i="17" s="1"/>
  <c r="P63" i="17"/>
  <c r="O63" i="17"/>
  <c r="N63" i="17" s="1"/>
  <c r="O51" i="17"/>
  <c r="N51" i="17" s="1"/>
  <c r="P41" i="17"/>
  <c r="O41" i="17"/>
  <c r="N41" i="17" s="1"/>
  <c r="P61" i="17"/>
  <c r="O61" i="17"/>
  <c r="N61" i="17" s="1"/>
  <c r="P74" i="17"/>
  <c r="O74" i="17"/>
  <c r="N74" i="17" s="1"/>
  <c r="P32" i="17"/>
  <c r="O32" i="17"/>
  <c r="N32" i="17" s="1"/>
  <c r="P42" i="17"/>
  <c r="O42" i="17"/>
  <c r="N42" i="17" s="1"/>
  <c r="P70" i="17"/>
  <c r="O70" i="17"/>
  <c r="P69" i="17"/>
  <c r="O69" i="17"/>
  <c r="N69" i="17" s="1"/>
  <c r="P24" i="17"/>
  <c r="O24" i="17"/>
  <c r="N24" i="17" s="1"/>
  <c r="O39" i="17"/>
  <c r="N39" i="17" s="1"/>
  <c r="P11" i="17"/>
  <c r="O11" i="17"/>
  <c r="N11" i="17" s="1"/>
  <c r="P17" i="17"/>
  <c r="O17" i="17"/>
  <c r="N17" i="17" s="1"/>
  <c r="P49" i="17"/>
  <c r="O49" i="17"/>
  <c r="N49" i="17" s="1"/>
  <c r="P20" i="17"/>
  <c r="O20" i="17"/>
  <c r="N20" i="17" s="1"/>
  <c r="O56" i="17"/>
  <c r="N56" i="17" s="1"/>
  <c r="P75" i="17"/>
  <c r="O75" i="17"/>
  <c r="O55" i="17"/>
  <c r="N55" i="17" s="1"/>
  <c r="P68" i="17"/>
  <c r="O68" i="17"/>
  <c r="P27" i="17"/>
  <c r="O27" i="17"/>
  <c r="N27" i="17" s="1"/>
  <c r="P62" i="17"/>
  <c r="O62" i="17"/>
  <c r="N62" i="17" s="1"/>
  <c r="P73" i="17"/>
  <c r="O73" i="17"/>
  <c r="N73" i="17" s="1"/>
  <c r="P47" i="17"/>
  <c r="O47" i="17"/>
  <c r="N47" i="17" s="1"/>
  <c r="P37" i="17"/>
  <c r="O37" i="17"/>
  <c r="N37" i="17" s="1"/>
  <c r="P35" i="17"/>
  <c r="O35" i="17"/>
  <c r="N35" i="17" s="1"/>
  <c r="P29" i="17"/>
  <c r="O29" i="17"/>
  <c r="N29" i="17" s="1"/>
  <c r="O54" i="17"/>
  <c r="N54" i="17" s="1"/>
  <c r="P21" i="17"/>
  <c r="O21" i="17"/>
  <c r="N21" i="17" s="1"/>
  <c r="P19" i="17"/>
  <c r="O19" i="17"/>
  <c r="N19" i="17" s="1"/>
  <c r="P22" i="17"/>
  <c r="O22" i="17"/>
  <c r="N22" i="17" s="1"/>
  <c r="P6" i="17"/>
  <c r="O6" i="17"/>
  <c r="N6" i="17" s="1"/>
  <c r="P46" i="17"/>
  <c r="O46" i="17"/>
  <c r="N46" i="17" s="1"/>
  <c r="P13" i="17"/>
  <c r="O13" i="17"/>
  <c r="N13" i="17" s="1"/>
  <c r="P44" i="17"/>
  <c r="O44" i="17"/>
  <c r="N44" i="17" s="1"/>
  <c r="P28" i="17"/>
  <c r="O28" i="17"/>
  <c r="N28" i="17" s="1"/>
  <c r="P15" i="17"/>
  <c r="O15" i="17"/>
  <c r="N15" i="17" s="1"/>
  <c r="P31" i="17"/>
  <c r="O31" i="17"/>
  <c r="N31" i="17" s="1"/>
  <c r="P33" i="17"/>
  <c r="O33" i="17"/>
  <c r="N33" i="17" s="1"/>
  <c r="P34" i="17"/>
  <c r="O34" i="17"/>
  <c r="N34" i="17" s="1"/>
  <c r="P64" i="17"/>
  <c r="O64" i="17"/>
  <c r="P38" i="17"/>
  <c r="O38" i="17"/>
  <c r="N38" i="17" s="1"/>
  <c r="P26" i="17"/>
  <c r="O26" i="17"/>
  <c r="N26" i="17" s="1"/>
  <c r="P65" i="17"/>
  <c r="O65" i="17"/>
  <c r="P12" i="17"/>
  <c r="O12" i="17"/>
  <c r="N12" i="17" s="1"/>
  <c r="P30" i="17"/>
  <c r="O30" i="17"/>
  <c r="N30" i="17" s="1"/>
  <c r="P25" i="17"/>
  <c r="O25" i="17"/>
  <c r="N25" i="17" s="1"/>
  <c r="P16" i="17"/>
  <c r="O16" i="17"/>
  <c r="N16" i="17" s="1"/>
  <c r="O53" i="17"/>
  <c r="N53" i="17" s="1"/>
  <c r="P10" i="17"/>
  <c r="O10" i="17"/>
  <c r="N10" i="17" s="1"/>
  <c r="O58" i="17"/>
  <c r="N58" i="17" s="1"/>
  <c r="P4" i="17"/>
  <c r="O4" i="17"/>
  <c r="N4" i="17" s="1"/>
  <c r="P48" i="17"/>
  <c r="O48" i="17"/>
  <c r="N48" i="17" s="1"/>
  <c r="P45" i="17"/>
  <c r="O45" i="17"/>
  <c r="N45" i="17" s="1"/>
  <c r="P3" i="17"/>
  <c r="O3" i="17"/>
  <c r="N3" i="17" s="1"/>
  <c r="P7" i="17"/>
  <c r="O7" i="17"/>
  <c r="N7" i="17" s="1"/>
  <c r="P43" i="17"/>
  <c r="O43" i="17"/>
  <c r="N43" i="17" s="1"/>
  <c r="P14" i="17"/>
  <c r="O14" i="17"/>
  <c r="N14" i="17" s="1"/>
  <c r="P52" i="17"/>
  <c r="O52" i="17"/>
  <c r="N52" i="17" s="1"/>
  <c r="P18" i="17"/>
  <c r="O18" i="17"/>
  <c r="N18" i="17" s="1"/>
  <c r="P5" i="17"/>
  <c r="O5" i="17"/>
  <c r="N5" i="17" s="1"/>
  <c r="O57" i="17"/>
  <c r="N57" i="17" s="1"/>
  <c r="P9" i="17"/>
  <c r="O9" i="17"/>
  <c r="N9" i="17" s="1"/>
  <c r="P23" i="17"/>
  <c r="O23" i="17"/>
  <c r="N23" i="17" s="1"/>
  <c r="P36" i="17"/>
  <c r="O36" i="17"/>
  <c r="N36" i="17" s="1"/>
  <c r="P50" i="17"/>
  <c r="O50" i="17"/>
  <c r="N50" i="17" s="1"/>
  <c r="P81" i="15"/>
  <c r="O81" i="15"/>
  <c r="N81" i="15" s="1"/>
  <c r="P80" i="15"/>
  <c r="O80" i="15"/>
  <c r="N80" i="15" s="1"/>
  <c r="P79" i="15"/>
  <c r="O79" i="15"/>
  <c r="A79" i="15" s="1"/>
  <c r="P78" i="15"/>
  <c r="O78" i="15"/>
  <c r="N78" i="15" s="1"/>
  <c r="P77" i="15"/>
  <c r="O77" i="15"/>
  <c r="A77" i="15" s="1"/>
  <c r="P76" i="15"/>
  <c r="O76" i="15"/>
  <c r="N76" i="15" s="1"/>
  <c r="P75" i="15"/>
  <c r="O75" i="15"/>
  <c r="A75" i="15" s="1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A67" i="15" s="1"/>
  <c r="P66" i="15"/>
  <c r="O66" i="15"/>
  <c r="N66" i="15" s="1"/>
  <c r="P65" i="15"/>
  <c r="O65" i="15"/>
  <c r="A65" i="15" s="1"/>
  <c r="P64" i="15"/>
  <c r="O64" i="15"/>
  <c r="N64" i="15" s="1"/>
  <c r="P63" i="15"/>
  <c r="O63" i="15"/>
  <c r="N63" i="15" s="1"/>
  <c r="P62" i="15"/>
  <c r="O62" i="15"/>
  <c r="A62" i="15" s="1"/>
  <c r="P61" i="15"/>
  <c r="O61" i="15"/>
  <c r="N61" i="15" s="1"/>
  <c r="P60" i="15"/>
  <c r="O60" i="15"/>
  <c r="N60" i="15" s="1"/>
  <c r="P59" i="15"/>
  <c r="O59" i="15"/>
  <c r="A59" i="15" s="1"/>
  <c r="P58" i="15"/>
  <c r="O58" i="15"/>
  <c r="N58" i="15" s="1"/>
  <c r="P57" i="15"/>
  <c r="O57" i="15"/>
  <c r="N57" i="15" s="1"/>
  <c r="P56" i="15"/>
  <c r="O56" i="15"/>
  <c r="N56" i="15" s="1"/>
  <c r="P55" i="15"/>
  <c r="O55" i="15"/>
  <c r="A55" i="15" s="1"/>
  <c r="P54" i="15"/>
  <c r="O54" i="15"/>
  <c r="N54" i="15" s="1"/>
  <c r="P53" i="15"/>
  <c r="O53" i="15"/>
  <c r="N53" i="15" s="1"/>
  <c r="P52" i="15"/>
  <c r="O52" i="15"/>
  <c r="N52" i="15" s="1"/>
  <c r="P51" i="15"/>
  <c r="O51" i="15"/>
  <c r="A51" i="15" s="1"/>
  <c r="P24" i="15"/>
  <c r="O24" i="15"/>
  <c r="N24" i="15" s="1"/>
  <c r="P50" i="15"/>
  <c r="O50" i="15"/>
  <c r="P7" i="15"/>
  <c r="O7" i="15"/>
  <c r="N7" i="15" s="1"/>
  <c r="P47" i="15"/>
  <c r="O47" i="15"/>
  <c r="A47" i="15" s="1"/>
  <c r="P15" i="15"/>
  <c r="O15" i="15"/>
  <c r="N15" i="15" s="1"/>
  <c r="P36" i="15"/>
  <c r="O36" i="15"/>
  <c r="N36" i="15" s="1"/>
  <c r="P13" i="15"/>
  <c r="O13" i="15"/>
  <c r="N13" i="15" s="1"/>
  <c r="P40" i="15"/>
  <c r="O40" i="15"/>
  <c r="P11" i="15"/>
  <c r="O11" i="15"/>
  <c r="N11" i="15" s="1"/>
  <c r="P33" i="15"/>
  <c r="O33" i="15"/>
  <c r="N33" i="15" s="1"/>
  <c r="P6" i="15"/>
  <c r="O6" i="15"/>
  <c r="N6" i="15" s="1"/>
  <c r="P46" i="15"/>
  <c r="O46" i="15"/>
  <c r="A46" i="15" s="1"/>
  <c r="P26" i="15"/>
  <c r="O26" i="15"/>
  <c r="P32" i="15"/>
  <c r="O32" i="15"/>
  <c r="O43" i="15"/>
  <c r="P20" i="15"/>
  <c r="O20" i="15"/>
  <c r="P38" i="15"/>
  <c r="O38" i="15"/>
  <c r="P27" i="15"/>
  <c r="O27" i="15"/>
  <c r="O42" i="15"/>
  <c r="N42" i="15" s="1"/>
  <c r="P28" i="15"/>
  <c r="O28" i="15"/>
  <c r="P14" i="15"/>
  <c r="O14" i="15"/>
  <c r="P49" i="15"/>
  <c r="O49" i="15"/>
  <c r="P37" i="15"/>
  <c r="O37" i="15"/>
  <c r="O44" i="15"/>
  <c r="P39" i="15"/>
  <c r="O39" i="15"/>
  <c r="P41" i="15"/>
  <c r="O41" i="15"/>
  <c r="N41" i="15" s="1"/>
  <c r="P48" i="15"/>
  <c r="O48" i="15"/>
  <c r="P23" i="15"/>
  <c r="O23" i="15"/>
  <c r="N23" i="15" s="1"/>
  <c r="P45" i="15"/>
  <c r="O45" i="15"/>
  <c r="P31" i="15"/>
  <c r="O31" i="15"/>
  <c r="P34" i="15"/>
  <c r="O34" i="15"/>
  <c r="N34" i="15" s="1"/>
  <c r="P16" i="15"/>
  <c r="O16" i="15"/>
  <c r="P9" i="15"/>
  <c r="O9" i="15"/>
  <c r="N9" i="15" s="1"/>
  <c r="P5" i="15"/>
  <c r="O5" i="15"/>
  <c r="P21" i="15"/>
  <c r="O21" i="15"/>
  <c r="N21" i="15" s="1"/>
  <c r="P10" i="15"/>
  <c r="O10" i="15"/>
  <c r="P12" i="15"/>
  <c r="O12" i="15"/>
  <c r="N12" i="15" s="1"/>
  <c r="P17" i="15"/>
  <c r="O17" i="15"/>
  <c r="N17" i="15" s="1"/>
  <c r="P8" i="15"/>
  <c r="O8" i="15"/>
  <c r="N8" i="15" s="1"/>
  <c r="P19" i="15"/>
  <c r="O19" i="15"/>
  <c r="P30" i="15"/>
  <c r="O30" i="15"/>
  <c r="N30" i="15" s="1"/>
  <c r="P18" i="15"/>
  <c r="O18" i="15"/>
  <c r="N18" i="15" s="1"/>
  <c r="P25" i="15"/>
  <c r="O25" i="15"/>
  <c r="N25" i="15" s="1"/>
  <c r="P29" i="15"/>
  <c r="O29" i="15"/>
  <c r="P3" i="15"/>
  <c r="O3" i="15"/>
  <c r="N3" i="15" s="1"/>
  <c r="P35" i="15"/>
  <c r="O35" i="15"/>
  <c r="N35" i="15" s="1"/>
  <c r="P22" i="15"/>
  <c r="O22" i="15"/>
  <c r="N22" i="15" s="1"/>
  <c r="P4" i="15"/>
  <c r="O4" i="15"/>
  <c r="N4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A93" i="13" s="1"/>
  <c r="P92" i="13"/>
  <c r="O92" i="13"/>
  <c r="A92" i="13" s="1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A87" i="13" s="1"/>
  <c r="P86" i="13"/>
  <c r="O86" i="13"/>
  <c r="N86" i="13" s="1"/>
  <c r="P85" i="13"/>
  <c r="O85" i="13"/>
  <c r="A85" i="13" s="1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A77" i="13" s="1"/>
  <c r="P76" i="13"/>
  <c r="O76" i="13"/>
  <c r="N76" i="13" s="1"/>
  <c r="P75" i="13"/>
  <c r="O75" i="13"/>
  <c r="N75" i="13" s="1"/>
  <c r="P23" i="13"/>
  <c r="O57" i="13"/>
  <c r="N57" i="13" s="1"/>
  <c r="P70" i="13"/>
  <c r="O70" i="13"/>
  <c r="N70" i="13" s="1"/>
  <c r="P71" i="13"/>
  <c r="O71" i="13"/>
  <c r="N71" i="13" s="1"/>
  <c r="P69" i="13"/>
  <c r="O69" i="13"/>
  <c r="P16" i="13"/>
  <c r="O16" i="13"/>
  <c r="N16" i="13" s="1"/>
  <c r="P64" i="13"/>
  <c r="O64" i="13"/>
  <c r="A64" i="13" s="1"/>
  <c r="P40" i="13"/>
  <c r="O40" i="13"/>
  <c r="N40" i="13" s="1"/>
  <c r="P51" i="13"/>
  <c r="O52" i="13"/>
  <c r="N52" i="13" s="1"/>
  <c r="P26" i="13"/>
  <c r="O8" i="13"/>
  <c r="N8" i="13" s="1"/>
  <c r="O59" i="13"/>
  <c r="P74" i="13"/>
  <c r="O74" i="13"/>
  <c r="N74" i="13" s="1"/>
  <c r="O7" i="13"/>
  <c r="N7" i="13" s="1"/>
  <c r="P68" i="13"/>
  <c r="O68" i="13"/>
  <c r="P65" i="13"/>
  <c r="O65" i="13"/>
  <c r="A65" i="13" s="1"/>
  <c r="P72" i="13"/>
  <c r="O72" i="13"/>
  <c r="A72" i="13" s="1"/>
  <c r="P50" i="13"/>
  <c r="O50" i="13"/>
  <c r="P3" i="13"/>
  <c r="O14" i="13"/>
  <c r="N14" i="13" s="1"/>
  <c r="P47" i="13"/>
  <c r="O26" i="13"/>
  <c r="N26" i="13" s="1"/>
  <c r="O36" i="13"/>
  <c r="N36" i="13" s="1"/>
  <c r="P31" i="13"/>
  <c r="O31" i="13"/>
  <c r="P42" i="13"/>
  <c r="O34" i="13"/>
  <c r="N34" i="13" s="1"/>
  <c r="P67" i="13"/>
  <c r="O67" i="13"/>
  <c r="A67" i="13" s="1"/>
  <c r="P49" i="13"/>
  <c r="O51" i="13"/>
  <c r="N51" i="13" s="1"/>
  <c r="O58" i="13"/>
  <c r="N58" i="13" s="1"/>
  <c r="P46" i="13"/>
  <c r="O46" i="13"/>
  <c r="N46" i="13" s="1"/>
  <c r="P37" i="13"/>
  <c r="O42" i="13"/>
  <c r="N42" i="13" s="1"/>
  <c r="P13" i="13"/>
  <c r="O13" i="13"/>
  <c r="N13" i="13" s="1"/>
  <c r="P39" i="13"/>
  <c r="O39" i="13"/>
  <c r="P32" i="13"/>
  <c r="O29" i="13"/>
  <c r="N29" i="13" s="1"/>
  <c r="P73" i="13"/>
  <c r="O73" i="13"/>
  <c r="A73" i="13" s="1"/>
  <c r="P28" i="13"/>
  <c r="O24" i="13"/>
  <c r="N24" i="13" s="1"/>
  <c r="P63" i="13"/>
  <c r="O63" i="13"/>
  <c r="P8" i="13"/>
  <c r="O17" i="13"/>
  <c r="N17" i="13" s="1"/>
  <c r="P17" i="13"/>
  <c r="O48" i="13"/>
  <c r="N48" i="13" s="1"/>
  <c r="O54" i="13"/>
  <c r="N54" i="13" s="1"/>
  <c r="P21" i="13"/>
  <c r="O21" i="13"/>
  <c r="N21" i="13" s="1"/>
  <c r="P24" i="13"/>
  <c r="O60" i="13"/>
  <c r="O56" i="13"/>
  <c r="P15" i="13"/>
  <c r="O27" i="13"/>
  <c r="N27" i="13" s="1"/>
  <c r="P9" i="13"/>
  <c r="O4" i="13"/>
  <c r="N4" i="13" s="1"/>
  <c r="P36" i="13"/>
  <c r="O47" i="13"/>
  <c r="N47" i="13" s="1"/>
  <c r="P43" i="13"/>
  <c r="O35" i="13"/>
  <c r="P66" i="13"/>
  <c r="O66" i="13"/>
  <c r="P38" i="13"/>
  <c r="O38" i="13"/>
  <c r="P22" i="13"/>
  <c r="O22" i="13"/>
  <c r="N22" i="13" s="1"/>
  <c r="P45" i="13"/>
  <c r="O45" i="13"/>
  <c r="P12" i="13"/>
  <c r="O30" i="13"/>
  <c r="P25" i="13"/>
  <c r="O44" i="13"/>
  <c r="N44" i="13" s="1"/>
  <c r="P33" i="13"/>
  <c r="O33" i="13"/>
  <c r="O12" i="13"/>
  <c r="O49" i="13"/>
  <c r="N49" i="13" s="1"/>
  <c r="P35" i="13"/>
  <c r="O23" i="13"/>
  <c r="N23" i="13" s="1"/>
  <c r="P19" i="13"/>
  <c r="O10" i="13"/>
  <c r="N10" i="13" s="1"/>
  <c r="P10" i="13"/>
  <c r="O19" i="13"/>
  <c r="P48" i="13"/>
  <c r="O25" i="13"/>
  <c r="N25" i="13" s="1"/>
  <c r="O62" i="13"/>
  <c r="P20" i="13"/>
  <c r="O20" i="13"/>
  <c r="N20" i="13" s="1"/>
  <c r="P44" i="13"/>
  <c r="O43" i="13"/>
  <c r="P27" i="13"/>
  <c r="O18" i="13"/>
  <c r="N18" i="13" s="1"/>
  <c r="O53" i="13"/>
  <c r="N53" i="13" s="1"/>
  <c r="P41" i="13"/>
  <c r="O41" i="13"/>
  <c r="P34" i="13"/>
  <c r="O37" i="13"/>
  <c r="P18" i="13"/>
  <c r="O55" i="13"/>
  <c r="N55" i="13" s="1"/>
  <c r="O61" i="13"/>
  <c r="P14" i="13"/>
  <c r="O32" i="13"/>
  <c r="N32" i="13" s="1"/>
  <c r="P6" i="13"/>
  <c r="O28" i="13"/>
  <c r="P7" i="13"/>
  <c r="O9" i="13"/>
  <c r="N9" i="13" s="1"/>
  <c r="P5" i="13"/>
  <c r="O11" i="13"/>
  <c r="N11" i="13" s="1"/>
  <c r="P4" i="13"/>
  <c r="O3" i="13"/>
  <c r="N3" i="13" s="1"/>
  <c r="P30" i="13"/>
  <c r="O6" i="13"/>
  <c r="P29" i="13"/>
  <c r="O15" i="13"/>
  <c r="N15" i="13" s="1"/>
  <c r="P11" i="13"/>
  <c r="O5" i="13"/>
  <c r="N5" i="13" s="1"/>
  <c r="P60" i="11"/>
  <c r="O60" i="11"/>
  <c r="P59" i="11"/>
  <c r="O59" i="11"/>
  <c r="P58" i="11"/>
  <c r="O58" i="11"/>
  <c r="P57" i="11"/>
  <c r="O57" i="11"/>
  <c r="A57" i="11" s="1"/>
  <c r="P56" i="11"/>
  <c r="O56" i="11"/>
  <c r="P55" i="11"/>
  <c r="O55" i="11"/>
  <c r="P54" i="11"/>
  <c r="O54" i="11"/>
  <c r="P53" i="11"/>
  <c r="O53" i="11"/>
  <c r="A53" i="11" s="1"/>
  <c r="P46" i="11"/>
  <c r="O46" i="11"/>
  <c r="O52" i="11"/>
  <c r="O48" i="11"/>
  <c r="N48" i="11" s="1"/>
  <c r="P19" i="11"/>
  <c r="O19" i="11"/>
  <c r="N19" i="11" s="1"/>
  <c r="P20" i="11"/>
  <c r="O20" i="11"/>
  <c r="N20" i="11" s="1"/>
  <c r="O49" i="11"/>
  <c r="N49" i="11" s="1"/>
  <c r="P7" i="11"/>
  <c r="O7" i="11"/>
  <c r="N7" i="11" s="1"/>
  <c r="P29" i="11"/>
  <c r="O29" i="11"/>
  <c r="P43" i="11"/>
  <c r="O43" i="11"/>
  <c r="N43" i="11" s="1"/>
  <c r="P28" i="11"/>
  <c r="O28" i="11"/>
  <c r="N28" i="11" s="1"/>
  <c r="P13" i="11"/>
  <c r="O13" i="11"/>
  <c r="N13" i="11" s="1"/>
  <c r="P30" i="11"/>
  <c r="O30" i="11"/>
  <c r="N30" i="11" s="1"/>
  <c r="P11" i="11"/>
  <c r="O11" i="11"/>
  <c r="N11" i="11" s="1"/>
  <c r="P25" i="11"/>
  <c r="O25" i="11"/>
  <c r="N25" i="11" s="1"/>
  <c r="P27" i="11"/>
  <c r="O27" i="11"/>
  <c r="N27" i="11" s="1"/>
  <c r="P15" i="11"/>
  <c r="O15" i="11"/>
  <c r="P45" i="11"/>
  <c r="O45" i="11"/>
  <c r="N45" i="11" s="1"/>
  <c r="O34" i="11"/>
  <c r="N34" i="11" s="1"/>
  <c r="P39" i="11"/>
  <c r="O39" i="11"/>
  <c r="N39" i="11" s="1"/>
  <c r="P37" i="11"/>
  <c r="O37" i="11"/>
  <c r="N37" i="11" s="1"/>
  <c r="P33" i="11"/>
  <c r="O33" i="11"/>
  <c r="N33" i="11" s="1"/>
  <c r="P8" i="11"/>
  <c r="O8" i="11"/>
  <c r="N8" i="11" s="1"/>
  <c r="P42" i="11"/>
  <c r="O42" i="11"/>
  <c r="N42" i="11" s="1"/>
  <c r="P14" i="11"/>
  <c r="O14" i="11"/>
  <c r="P3" i="11"/>
  <c r="O3" i="11"/>
  <c r="N3" i="11" s="1"/>
  <c r="P35" i="11"/>
  <c r="O35" i="11"/>
  <c r="N35" i="11" s="1"/>
  <c r="P17" i="11"/>
  <c r="O17" i="11"/>
  <c r="N17" i="11" s="1"/>
  <c r="P24" i="11"/>
  <c r="O24" i="11"/>
  <c r="N24" i="11" s="1"/>
  <c r="P41" i="11"/>
  <c r="O41" i="11"/>
  <c r="N41" i="11" s="1"/>
  <c r="P38" i="11"/>
  <c r="O38" i="11"/>
  <c r="N38" i="11" s="1"/>
  <c r="P31" i="11"/>
  <c r="O31" i="11"/>
  <c r="N31" i="11" s="1"/>
  <c r="P40" i="11"/>
  <c r="O40" i="11"/>
  <c r="P44" i="11"/>
  <c r="O44" i="11"/>
  <c r="N44" i="11" s="1"/>
  <c r="P32" i="11"/>
  <c r="O32" i="11"/>
  <c r="N32" i="11" s="1"/>
  <c r="O47" i="11"/>
  <c r="N47" i="11" s="1"/>
  <c r="P6" i="11"/>
  <c r="O6" i="11"/>
  <c r="P16" i="11"/>
  <c r="O16" i="11"/>
  <c r="N16" i="11" s="1"/>
  <c r="P5" i="11"/>
  <c r="O5" i="11"/>
  <c r="P23" i="11"/>
  <c r="O23" i="11"/>
  <c r="N23" i="11" s="1"/>
  <c r="O51" i="11"/>
  <c r="O50" i="11"/>
  <c r="N50" i="11" s="1"/>
  <c r="P12" i="11"/>
  <c r="O12" i="11"/>
  <c r="N12" i="11" s="1"/>
  <c r="P26" i="11"/>
  <c r="O26" i="11"/>
  <c r="N26" i="11" s="1"/>
  <c r="P4" i="11"/>
  <c r="O4" i="11"/>
  <c r="P36" i="11"/>
  <c r="O36" i="11"/>
  <c r="N36" i="11" s="1"/>
  <c r="P22" i="11"/>
  <c r="O22" i="11"/>
  <c r="P18" i="11"/>
  <c r="O18" i="11"/>
  <c r="N18" i="11" s="1"/>
  <c r="P9" i="11"/>
  <c r="O9" i="11"/>
  <c r="P21" i="11"/>
  <c r="O21" i="11"/>
  <c r="N21" i="11" s="1"/>
  <c r="P10" i="11"/>
  <c r="O10" i="11"/>
  <c r="N10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A94" i="9" s="1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A88" i="9" s="1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0" i="9"/>
  <c r="O30" i="9"/>
  <c r="N30" i="9" s="1"/>
  <c r="P82" i="9"/>
  <c r="O82" i="9"/>
  <c r="N82" i="9" s="1"/>
  <c r="P37" i="9"/>
  <c r="O37" i="9"/>
  <c r="N37" i="9" s="1"/>
  <c r="O49" i="9"/>
  <c r="N49" i="9" s="1"/>
  <c r="P17" i="9"/>
  <c r="O17" i="9"/>
  <c r="P22" i="9"/>
  <c r="O22" i="9"/>
  <c r="N22" i="9" s="1"/>
  <c r="P81" i="9"/>
  <c r="O81" i="9"/>
  <c r="N81" i="9" s="1"/>
  <c r="P80" i="9"/>
  <c r="O80" i="9"/>
  <c r="N80" i="9" s="1"/>
  <c r="P39" i="9"/>
  <c r="O39" i="9"/>
  <c r="N39" i="9" s="1"/>
  <c r="P79" i="9"/>
  <c r="O79" i="9"/>
  <c r="N79" i="9" s="1"/>
  <c r="P78" i="9"/>
  <c r="O78" i="9"/>
  <c r="A78" i="9" s="1"/>
  <c r="P52" i="9"/>
  <c r="O52" i="9"/>
  <c r="P61" i="9"/>
  <c r="O61" i="9"/>
  <c r="N61" i="9" s="1"/>
  <c r="P77" i="9"/>
  <c r="O77" i="9"/>
  <c r="N77" i="9" s="1"/>
  <c r="P21" i="9"/>
  <c r="O21" i="9"/>
  <c r="N21" i="9" s="1"/>
  <c r="P8" i="9"/>
  <c r="O8" i="9"/>
  <c r="N8" i="9" s="1"/>
  <c r="P76" i="9"/>
  <c r="O76" i="9"/>
  <c r="N76" i="9" s="1"/>
  <c r="P12" i="9"/>
  <c r="O12" i="9"/>
  <c r="N12" i="9" s="1"/>
  <c r="P34" i="9"/>
  <c r="O34" i="9"/>
  <c r="N34" i="9" s="1"/>
  <c r="P60" i="9"/>
  <c r="O60" i="9"/>
  <c r="N60" i="9" s="1"/>
  <c r="P71" i="9"/>
  <c r="O71" i="9"/>
  <c r="A71" i="9" s="1"/>
  <c r="P20" i="9"/>
  <c r="O20" i="9"/>
  <c r="N20" i="9" s="1"/>
  <c r="P23" i="9"/>
  <c r="O23" i="9"/>
  <c r="N23" i="9" s="1"/>
  <c r="P70" i="9"/>
  <c r="O70" i="9"/>
  <c r="N70" i="9" s="1"/>
  <c r="P75" i="9"/>
  <c r="O75" i="9"/>
  <c r="N75" i="9" s="1"/>
  <c r="P69" i="9"/>
  <c r="O69" i="9"/>
  <c r="N69" i="9" s="1"/>
  <c r="P25" i="9"/>
  <c r="O25" i="9"/>
  <c r="P56" i="9"/>
  <c r="O56" i="9"/>
  <c r="N56" i="9" s="1"/>
  <c r="P65" i="9"/>
  <c r="O65" i="9"/>
  <c r="N65" i="9" s="1"/>
  <c r="P9" i="9"/>
  <c r="O9" i="9"/>
  <c r="P28" i="9"/>
  <c r="O28" i="9"/>
  <c r="N28" i="9" s="1"/>
  <c r="O43" i="9"/>
  <c r="N43" i="9" s="1"/>
  <c r="P35" i="9"/>
  <c r="O35" i="9"/>
  <c r="N35" i="9" s="1"/>
  <c r="P74" i="9"/>
  <c r="O74" i="9"/>
  <c r="N74" i="9" s="1"/>
  <c r="P73" i="9"/>
  <c r="O73" i="9"/>
  <c r="N73" i="9" s="1"/>
  <c r="P68" i="9"/>
  <c r="O68" i="9"/>
  <c r="N68" i="9" s="1"/>
  <c r="P33" i="9"/>
  <c r="O33" i="9"/>
  <c r="P57" i="9"/>
  <c r="O57" i="9"/>
  <c r="N57" i="9" s="1"/>
  <c r="O50" i="9"/>
  <c r="O40" i="9"/>
  <c r="P67" i="9"/>
  <c r="O67" i="9"/>
  <c r="N67" i="9" s="1"/>
  <c r="P54" i="9"/>
  <c r="O54" i="9"/>
  <c r="N54" i="9" s="1"/>
  <c r="P51" i="9"/>
  <c r="O51" i="9"/>
  <c r="A51" i="9" s="1"/>
  <c r="O46" i="9"/>
  <c r="N46" i="9" s="1"/>
  <c r="P36" i="9"/>
  <c r="O36" i="9"/>
  <c r="N36" i="9" s="1"/>
  <c r="P58" i="9"/>
  <c r="O58" i="9"/>
  <c r="N58" i="9" s="1"/>
  <c r="P32" i="9"/>
  <c r="O32" i="9"/>
  <c r="N32" i="9" s="1"/>
  <c r="P64" i="9"/>
  <c r="O64" i="9"/>
  <c r="N64" i="9" s="1"/>
  <c r="P55" i="9"/>
  <c r="O55" i="9"/>
  <c r="N55" i="9" s="1"/>
  <c r="P29" i="9"/>
  <c r="O29" i="9"/>
  <c r="N29" i="9" s="1"/>
  <c r="O45" i="9"/>
  <c r="N45" i="9" s="1"/>
  <c r="P24" i="9"/>
  <c r="O24" i="9"/>
  <c r="N24" i="9" s="1"/>
  <c r="O42" i="9"/>
  <c r="P62" i="9"/>
  <c r="O62" i="9"/>
  <c r="N62" i="9" s="1"/>
  <c r="O41" i="9"/>
  <c r="P11" i="9"/>
  <c r="O11" i="9"/>
  <c r="N11" i="9" s="1"/>
  <c r="P31" i="9"/>
  <c r="O31" i="9"/>
  <c r="P72" i="9"/>
  <c r="O72" i="9"/>
  <c r="N72" i="9" s="1"/>
  <c r="P6" i="9"/>
  <c r="O6" i="9"/>
  <c r="P27" i="9"/>
  <c r="O27" i="9"/>
  <c r="N27" i="9" s="1"/>
  <c r="P59" i="9"/>
  <c r="O59" i="9"/>
  <c r="N59" i="9" s="1"/>
  <c r="P66" i="9"/>
  <c r="O66" i="9"/>
  <c r="N66" i="9" s="1"/>
  <c r="P63" i="9"/>
  <c r="O63" i="9"/>
  <c r="N63" i="9" s="1"/>
  <c r="P38" i="9"/>
  <c r="O38" i="9"/>
  <c r="N38" i="9" s="1"/>
  <c r="P15" i="9"/>
  <c r="O15" i="9"/>
  <c r="N15" i="9" s="1"/>
  <c r="P7" i="9"/>
  <c r="O7" i="9"/>
  <c r="N7" i="9" s="1"/>
  <c r="O48" i="9"/>
  <c r="N48" i="9" s="1"/>
  <c r="P14" i="9"/>
  <c r="O14" i="9"/>
  <c r="N14" i="9" s="1"/>
  <c r="P53" i="9"/>
  <c r="O53" i="9"/>
  <c r="A53" i="9" s="1"/>
  <c r="P10" i="9"/>
  <c r="O10" i="9"/>
  <c r="N10" i="9" s="1"/>
  <c r="P4" i="9"/>
  <c r="O4" i="9"/>
  <c r="N4" i="9" s="1"/>
  <c r="P13" i="9"/>
  <c r="O13" i="9"/>
  <c r="N13" i="9" s="1"/>
  <c r="P19" i="9"/>
  <c r="O19" i="9"/>
  <c r="P5" i="9"/>
  <c r="O5" i="9"/>
  <c r="N5" i="9" s="1"/>
  <c r="P26" i="9"/>
  <c r="O26" i="9"/>
  <c r="P18" i="9"/>
  <c r="O18" i="9"/>
  <c r="N18" i="9" s="1"/>
  <c r="P16" i="9"/>
  <c r="O16" i="9"/>
  <c r="N16" i="9" s="1"/>
  <c r="O44" i="9"/>
  <c r="N44" i="9" s="1"/>
  <c r="O47" i="9"/>
  <c r="N47" i="9" s="1"/>
  <c r="P3" i="9"/>
  <c r="O3" i="9"/>
  <c r="N3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39" i="7"/>
  <c r="O39" i="7"/>
  <c r="N39" i="7" s="1"/>
  <c r="P37" i="7"/>
  <c r="O37" i="7"/>
  <c r="N37" i="7" s="1"/>
  <c r="P32" i="7"/>
  <c r="O32" i="7"/>
  <c r="N32" i="7" s="1"/>
  <c r="P40" i="7"/>
  <c r="O40" i="7"/>
  <c r="N40" i="7" s="1"/>
  <c r="P36" i="7"/>
  <c r="O36" i="7"/>
  <c r="N36" i="7" s="1"/>
  <c r="P35" i="7"/>
  <c r="O35" i="7"/>
  <c r="A35" i="7" s="1"/>
  <c r="P27" i="7"/>
  <c r="O27" i="7"/>
  <c r="N27" i="7" s="1"/>
  <c r="P18" i="7"/>
  <c r="O18" i="7"/>
  <c r="N18" i="7" s="1"/>
  <c r="P11" i="7"/>
  <c r="O11" i="7"/>
  <c r="N11" i="7" s="1"/>
  <c r="P8" i="7"/>
  <c r="O8" i="7"/>
  <c r="N8" i="7" s="1"/>
  <c r="P14" i="7"/>
  <c r="O14" i="7"/>
  <c r="P10" i="7"/>
  <c r="O10" i="7"/>
  <c r="N10" i="7" s="1"/>
  <c r="O21" i="7"/>
  <c r="P34" i="7"/>
  <c r="O34" i="7"/>
  <c r="N34" i="7" s="1"/>
  <c r="P7" i="7"/>
  <c r="O7" i="7"/>
  <c r="N7" i="7" s="1"/>
  <c r="P19" i="7"/>
  <c r="O19" i="7"/>
  <c r="N19" i="7" s="1"/>
  <c r="P38" i="7"/>
  <c r="O38" i="7"/>
  <c r="N38" i="7" s="1"/>
  <c r="P28" i="7"/>
  <c r="O28" i="7"/>
  <c r="N28" i="7" s="1"/>
  <c r="P31" i="7"/>
  <c r="O31" i="7"/>
  <c r="N31" i="7" s="1"/>
  <c r="P17" i="7"/>
  <c r="O17" i="7"/>
  <c r="P6" i="7"/>
  <c r="O6" i="7"/>
  <c r="P33" i="7"/>
  <c r="O33" i="7"/>
  <c r="N33" i="7" s="1"/>
  <c r="P25" i="7"/>
  <c r="O25" i="7"/>
  <c r="A25" i="7" s="1"/>
  <c r="P4" i="7"/>
  <c r="O4" i="7"/>
  <c r="N4" i="7" s="1"/>
  <c r="P12" i="7"/>
  <c r="O12" i="7"/>
  <c r="P30" i="7"/>
  <c r="O30" i="7"/>
  <c r="A30" i="7" s="1"/>
  <c r="P9" i="7"/>
  <c r="O9" i="7"/>
  <c r="P24" i="7"/>
  <c r="O24" i="7"/>
  <c r="N24" i="7" s="1"/>
  <c r="P29" i="7"/>
  <c r="O29" i="7"/>
  <c r="A29" i="7" s="1"/>
  <c r="O20" i="7"/>
  <c r="P15" i="7"/>
  <c r="O15" i="7"/>
  <c r="P26" i="7"/>
  <c r="O26" i="7"/>
  <c r="N26" i="7" s="1"/>
  <c r="O22" i="7"/>
  <c r="P16" i="7"/>
  <c r="O16" i="7"/>
  <c r="P13" i="7"/>
  <c r="O13" i="7"/>
  <c r="N13" i="7" s="1"/>
  <c r="O23" i="7"/>
  <c r="N23" i="7" s="1"/>
  <c r="P3" i="7"/>
  <c r="O3" i="7"/>
  <c r="P5" i="7"/>
  <c r="O5" i="7"/>
  <c r="N5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27" i="5"/>
  <c r="P15" i="5"/>
  <c r="P54" i="5"/>
  <c r="P25" i="5"/>
  <c r="P61" i="5"/>
  <c r="P31" i="5"/>
  <c r="P60" i="5"/>
  <c r="P59" i="5"/>
  <c r="P13" i="5"/>
  <c r="P58" i="5"/>
  <c r="P26" i="5"/>
  <c r="P57" i="5"/>
  <c r="P20" i="5"/>
  <c r="P16" i="5"/>
  <c r="P11" i="5"/>
  <c r="P24" i="5"/>
  <c r="P56" i="5"/>
  <c r="P35" i="5"/>
  <c r="P55" i="5"/>
  <c r="P32" i="5"/>
  <c r="P52" i="5"/>
  <c r="P23" i="5"/>
  <c r="P19" i="5"/>
  <c r="P29" i="5"/>
  <c r="P18" i="5"/>
  <c r="P21" i="5"/>
  <c r="P12" i="5"/>
  <c r="P7" i="5"/>
  <c r="P33" i="5"/>
  <c r="P28" i="5"/>
  <c r="P38" i="5"/>
  <c r="P10" i="5"/>
  <c r="P5" i="5"/>
  <c r="P9" i="5"/>
  <c r="P30" i="5"/>
  <c r="P8" i="5"/>
  <c r="P4" i="5"/>
  <c r="P17" i="5"/>
  <c r="P53" i="5"/>
  <c r="P37" i="5"/>
  <c r="P36" i="5"/>
  <c r="P22" i="5"/>
  <c r="P3" i="5"/>
  <c r="P34" i="5"/>
  <c r="P14" i="5"/>
  <c r="P6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5" i="3"/>
  <c r="P7" i="3"/>
  <c r="P4" i="3"/>
  <c r="P21" i="3"/>
  <c r="P19" i="3"/>
  <c r="P20" i="3"/>
  <c r="P15" i="3"/>
  <c r="P12" i="3"/>
  <c r="P13" i="3"/>
  <c r="P8" i="3"/>
  <c r="P22" i="3"/>
  <c r="P6" i="3"/>
  <c r="P3" i="3"/>
  <c r="P17" i="3"/>
  <c r="P18" i="3"/>
  <c r="P16" i="3"/>
  <c r="P14" i="3"/>
  <c r="P9" i="3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16" i="1"/>
  <c r="P13" i="1"/>
  <c r="P11" i="1"/>
  <c r="P26" i="1"/>
  <c r="P19" i="1"/>
  <c r="P23" i="1"/>
  <c r="P27" i="1"/>
  <c r="P22" i="1"/>
  <c r="P25" i="1"/>
  <c r="P21" i="1"/>
  <c r="P28" i="1"/>
  <c r="P24" i="1"/>
  <c r="P20" i="1"/>
  <c r="P4" i="1"/>
  <c r="P15" i="1"/>
  <c r="P6" i="1"/>
  <c r="P17" i="1"/>
  <c r="P18" i="1"/>
  <c r="P12" i="1"/>
  <c r="P5" i="1"/>
  <c r="P14" i="1"/>
  <c r="P3" i="1"/>
  <c r="N60" i="11" l="1"/>
  <c r="A60" i="11"/>
  <c r="N54" i="11"/>
  <c r="A54" i="11"/>
  <c r="N46" i="11"/>
  <c r="N55" i="11"/>
  <c r="A55" i="11"/>
  <c r="N58" i="11"/>
  <c r="A58" i="11"/>
  <c r="N56" i="11"/>
  <c r="A56" i="11"/>
  <c r="N59" i="11"/>
  <c r="A59" i="11"/>
  <c r="N52" i="11"/>
  <c r="N31" i="9"/>
  <c r="N50" i="9"/>
  <c r="N61" i="13"/>
  <c r="N69" i="13"/>
  <c r="A69" i="13"/>
  <c r="N49" i="15"/>
  <c r="A49" i="15"/>
  <c r="N22" i="23"/>
  <c r="A22" i="23"/>
  <c r="N60" i="13"/>
  <c r="N68" i="13"/>
  <c r="A68" i="13"/>
  <c r="N45" i="15"/>
  <c r="A45" i="15"/>
  <c r="N19" i="26"/>
  <c r="A19" i="26"/>
  <c r="N17" i="7"/>
  <c r="N30" i="23"/>
  <c r="A30" i="23"/>
  <c r="N37" i="25"/>
  <c r="A37" i="25"/>
  <c r="N21" i="7"/>
  <c r="N62" i="13"/>
  <c r="N63" i="13"/>
  <c r="A63" i="13"/>
  <c r="N48" i="15"/>
  <c r="A48" i="15"/>
  <c r="N43" i="15"/>
  <c r="N29" i="23"/>
  <c r="A29" i="23"/>
  <c r="N32" i="23"/>
  <c r="A32" i="23"/>
  <c r="N20" i="7"/>
  <c r="N52" i="9"/>
  <c r="A52" i="9"/>
  <c r="N66" i="13"/>
  <c r="A66" i="13"/>
  <c r="N39" i="13"/>
  <c r="N50" i="15"/>
  <c r="A50" i="15"/>
  <c r="N24" i="23"/>
  <c r="A24" i="23"/>
  <c r="N21" i="23"/>
  <c r="A21" i="23"/>
  <c r="N41" i="9"/>
  <c r="N50" i="13"/>
  <c r="N40" i="15"/>
  <c r="N26" i="15"/>
  <c r="N37" i="15"/>
  <c r="N38" i="15"/>
  <c r="N14" i="15"/>
  <c r="N33" i="13"/>
  <c r="N41" i="13"/>
  <c r="N38" i="13"/>
  <c r="N9" i="9"/>
  <c r="N14" i="7"/>
  <c r="A42" i="21"/>
  <c r="A54" i="21"/>
  <c r="A58" i="21"/>
  <c r="A43" i="21"/>
  <c r="A47" i="21"/>
  <c r="A55" i="21"/>
  <c r="A57" i="21"/>
  <c r="A46" i="21"/>
  <c r="A50" i="21"/>
  <c r="A62" i="21"/>
  <c r="A36" i="26"/>
  <c r="T3" i="13"/>
  <c r="A24" i="26"/>
  <c r="A40" i="26"/>
  <c r="N27" i="23"/>
  <c r="A32" i="26"/>
  <c r="N17" i="26"/>
  <c r="N20" i="26"/>
  <c r="A28" i="26"/>
  <c r="A50" i="7"/>
  <c r="A46" i="7"/>
  <c r="A42" i="7"/>
  <c r="A85" i="9"/>
  <c r="A81" i="9"/>
  <c r="A77" i="9"/>
  <c r="A72" i="15"/>
  <c r="A68" i="15"/>
  <c r="A64" i="15"/>
  <c r="A60" i="15"/>
  <c r="A56" i="15"/>
  <c r="A52" i="15"/>
  <c r="A84" i="13"/>
  <c r="A80" i="13"/>
  <c r="A41" i="25"/>
  <c r="A41" i="23"/>
  <c r="A60" i="21"/>
  <c r="A56" i="21"/>
  <c r="A52" i="21"/>
  <c r="A48" i="21"/>
  <c r="A44" i="21"/>
  <c r="A95" i="13"/>
  <c r="A91" i="13"/>
  <c r="A100" i="9"/>
  <c r="A96" i="9"/>
  <c r="A92" i="9"/>
  <c r="A49" i="7"/>
  <c r="A45" i="7"/>
  <c r="A41" i="7"/>
  <c r="A84" i="9"/>
  <c r="A80" i="9"/>
  <c r="A76" i="9"/>
  <c r="A21" i="26"/>
  <c r="A71" i="15"/>
  <c r="A63" i="15"/>
  <c r="A83" i="13"/>
  <c r="A41" i="26"/>
  <c r="A37" i="26"/>
  <c r="A33" i="26"/>
  <c r="A29" i="26"/>
  <c r="A40" i="25"/>
  <c r="A40" i="23"/>
  <c r="A36" i="23"/>
  <c r="A59" i="21"/>
  <c r="A51" i="21"/>
  <c r="A78" i="15"/>
  <c r="A74" i="15"/>
  <c r="A94" i="13"/>
  <c r="A90" i="13"/>
  <c r="A103" i="9"/>
  <c r="A99" i="9"/>
  <c r="A95" i="9"/>
  <c r="A91" i="9"/>
  <c r="A48" i="7"/>
  <c r="A44" i="7"/>
  <c r="A87" i="9"/>
  <c r="A83" i="9"/>
  <c r="A79" i="9"/>
  <c r="A75" i="9"/>
  <c r="A70" i="15"/>
  <c r="A66" i="15"/>
  <c r="A58" i="15"/>
  <c r="A54" i="15"/>
  <c r="A86" i="13"/>
  <c r="A82" i="13"/>
  <c r="A39" i="25"/>
  <c r="A35" i="23"/>
  <c r="A81" i="15"/>
  <c r="A73" i="15"/>
  <c r="A89" i="13"/>
  <c r="A102" i="9"/>
  <c r="A98" i="9"/>
  <c r="A90" i="9"/>
  <c r="A47" i="7"/>
  <c r="A43" i="7"/>
  <c r="A86" i="9"/>
  <c r="A82" i="9"/>
  <c r="A74" i="9"/>
  <c r="A23" i="26"/>
  <c r="A69" i="15"/>
  <c r="A61" i="15"/>
  <c r="A57" i="15"/>
  <c r="A53" i="15"/>
  <c r="A81" i="13"/>
  <c r="A39" i="26"/>
  <c r="A35" i="26"/>
  <c r="A31" i="26"/>
  <c r="A27" i="26"/>
  <c r="A38" i="25"/>
  <c r="A38" i="23"/>
  <c r="A34" i="23"/>
  <c r="A61" i="21"/>
  <c r="A53" i="21"/>
  <c r="A49" i="21"/>
  <c r="A45" i="21"/>
  <c r="A76" i="17"/>
  <c r="A80" i="15"/>
  <c r="A76" i="15"/>
  <c r="A96" i="13"/>
  <c r="A88" i="13"/>
  <c r="A101" i="9"/>
  <c r="A97" i="9"/>
  <c r="A93" i="9"/>
  <c r="A89" i="9"/>
  <c r="A71" i="13"/>
  <c r="A79" i="13"/>
  <c r="A54" i="9"/>
  <c r="A70" i="9"/>
  <c r="A32" i="7"/>
  <c r="N23" i="23"/>
  <c r="A74" i="13"/>
  <c r="A76" i="13"/>
  <c r="A78" i="13"/>
  <c r="A75" i="13"/>
  <c r="A70" i="13"/>
  <c r="A67" i="9"/>
  <c r="A61" i="9"/>
  <c r="A73" i="9"/>
  <c r="A72" i="9"/>
  <c r="A55" i="9"/>
  <c r="A69" i="9"/>
  <c r="A62" i="9"/>
  <c r="A58" i="9"/>
  <c r="A68" i="9"/>
  <c r="A63" i="9"/>
  <c r="A64" i="9"/>
  <c r="A59" i="9"/>
  <c r="A66" i="9"/>
  <c r="A65" i="9"/>
  <c r="A60" i="9"/>
  <c r="A56" i="9"/>
  <c r="A57" i="9"/>
  <c r="A39" i="7"/>
  <c r="A31" i="7"/>
  <c r="A24" i="7"/>
  <c r="A33" i="7"/>
  <c r="A34" i="7"/>
  <c r="A40" i="7"/>
  <c r="A37" i="7"/>
  <c r="A36" i="7"/>
  <c r="A27" i="7"/>
  <c r="A38" i="7"/>
  <c r="A26" i="7"/>
  <c r="A28" i="7"/>
  <c r="N16" i="26"/>
  <c r="N18" i="26"/>
  <c r="N22" i="26"/>
  <c r="N26" i="26"/>
  <c r="N30" i="26"/>
  <c r="N34" i="26"/>
  <c r="N38" i="26"/>
  <c r="N25" i="26"/>
  <c r="N28" i="23"/>
  <c r="N31" i="23"/>
  <c r="N33" i="23"/>
  <c r="N37" i="23"/>
  <c r="N39" i="23"/>
  <c r="N15" i="26"/>
  <c r="N36" i="25"/>
  <c r="N25" i="23"/>
  <c r="N26" i="23"/>
  <c r="N41" i="19"/>
  <c r="N43" i="19"/>
  <c r="N64" i="17"/>
  <c r="N70" i="17"/>
  <c r="N65" i="17"/>
  <c r="N68" i="17"/>
  <c r="N75" i="17"/>
  <c r="N77" i="15"/>
  <c r="N79" i="15"/>
  <c r="N39" i="15"/>
  <c r="N62" i="15"/>
  <c r="N29" i="15"/>
  <c r="N19" i="15"/>
  <c r="N10" i="15"/>
  <c r="N5" i="15"/>
  <c r="N16" i="15"/>
  <c r="N31" i="15"/>
  <c r="N44" i="15"/>
  <c r="N28" i="15"/>
  <c r="N27" i="15"/>
  <c r="N20" i="15"/>
  <c r="N32" i="15"/>
  <c r="N46" i="15"/>
  <c r="N47" i="15"/>
  <c r="N51" i="15"/>
  <c r="N55" i="15"/>
  <c r="N59" i="15"/>
  <c r="N65" i="15"/>
  <c r="N67" i="15"/>
  <c r="N75" i="15"/>
  <c r="N6" i="13"/>
  <c r="N28" i="13"/>
  <c r="N37" i="13"/>
  <c r="N43" i="13"/>
  <c r="N19" i="13"/>
  <c r="N12" i="13"/>
  <c r="N45" i="13"/>
  <c r="N35" i="13"/>
  <c r="N56" i="13"/>
  <c r="N73" i="13"/>
  <c r="N67" i="13"/>
  <c r="N31" i="13"/>
  <c r="N65" i="13"/>
  <c r="N59" i="13"/>
  <c r="N64" i="13"/>
  <c r="N77" i="13"/>
  <c r="N85" i="13"/>
  <c r="N87" i="13"/>
  <c r="N93" i="13"/>
  <c r="N30" i="13"/>
  <c r="N72" i="13"/>
  <c r="N92" i="13"/>
  <c r="N9" i="11"/>
  <c r="N22" i="11"/>
  <c r="N4" i="11"/>
  <c r="N51" i="11"/>
  <c r="N5" i="11"/>
  <c r="N6" i="11"/>
  <c r="N40" i="11"/>
  <c r="N14" i="11"/>
  <c r="N15" i="11"/>
  <c r="N29" i="11"/>
  <c r="N53" i="11"/>
  <c r="N57" i="11"/>
  <c r="N94" i="9"/>
  <c r="N26" i="9"/>
  <c r="N53" i="9"/>
  <c r="N42" i="9"/>
  <c r="N33" i="9"/>
  <c r="N40" i="9"/>
  <c r="N19" i="9"/>
  <c r="N6" i="9"/>
  <c r="N51" i="9"/>
  <c r="N25" i="9"/>
  <c r="N71" i="9"/>
  <c r="N78" i="9"/>
  <c r="N17" i="9"/>
  <c r="N88" i="9"/>
  <c r="N35" i="7"/>
  <c r="N3" i="7"/>
  <c r="N22" i="7"/>
  <c r="N15" i="7"/>
  <c r="N29" i="7"/>
  <c r="N9" i="7"/>
  <c r="N12" i="7"/>
  <c r="N25" i="7"/>
  <c r="N6" i="7"/>
  <c r="N16" i="7"/>
  <c r="N30" i="7"/>
  <c r="O15" i="5"/>
  <c r="O44" i="5"/>
  <c r="O54" i="5"/>
  <c r="O25" i="5"/>
  <c r="V51" i="17" l="1"/>
  <c r="N44" i="5"/>
  <c r="N54" i="5"/>
  <c r="N25" i="5"/>
  <c r="N15" i="5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5" i="17"/>
  <c r="T65" i="17"/>
  <c r="V64" i="17"/>
  <c r="T64" i="17"/>
  <c r="V63" i="17"/>
  <c r="T63" i="17"/>
  <c r="V60" i="17"/>
  <c r="T60" i="17"/>
  <c r="V59" i="17"/>
  <c r="T59" i="17"/>
  <c r="V57" i="17"/>
  <c r="T57" i="17"/>
  <c r="V56" i="17"/>
  <c r="T56" i="17"/>
  <c r="V55" i="17"/>
  <c r="T55" i="17"/>
  <c r="V54" i="17"/>
  <c r="T54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27" i="5"/>
  <c r="O61" i="5"/>
  <c r="O31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T40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T13" i="5"/>
  <c r="V11" i="5"/>
  <c r="T11" i="5"/>
  <c r="T10" i="5"/>
  <c r="O81" i="5"/>
  <c r="N81" i="5" l="1"/>
  <c r="A81" i="5"/>
  <c r="N61" i="5"/>
  <c r="A61" i="5"/>
  <c r="N27" i="5"/>
  <c r="N31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I23" i="27" s="1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H23" i="27" s="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3" i="3"/>
  <c r="V32" i="3"/>
  <c r="V31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5" i="1"/>
  <c r="C65" i="28" s="1"/>
  <c r="V64" i="1"/>
  <c r="V63" i="1"/>
  <c r="V62" i="1"/>
  <c r="V60" i="1"/>
  <c r="V59" i="1"/>
  <c r="V55" i="1"/>
  <c r="V54" i="1"/>
  <c r="V52" i="1"/>
  <c r="V50" i="1"/>
  <c r="V49" i="1"/>
  <c r="V48" i="1"/>
  <c r="V46" i="1"/>
  <c r="V45" i="1"/>
  <c r="V44" i="1"/>
  <c r="V43" i="1"/>
  <c r="V41" i="1"/>
  <c r="V40" i="1"/>
  <c r="V39" i="1"/>
  <c r="V38" i="1"/>
  <c r="V37" i="1"/>
  <c r="V36" i="1"/>
  <c r="V34" i="1"/>
  <c r="V33" i="1"/>
  <c r="V32" i="1"/>
  <c r="V27" i="1"/>
  <c r="V26" i="1"/>
  <c r="V25" i="1"/>
  <c r="V24" i="1"/>
  <c r="V23" i="1"/>
  <c r="V21" i="1"/>
  <c r="V20" i="1"/>
  <c r="V14" i="1"/>
  <c r="V13" i="1"/>
  <c r="V12" i="1"/>
  <c r="V11" i="1"/>
  <c r="V8" i="1"/>
  <c r="T65" i="1"/>
  <c r="C65" i="27" s="1"/>
  <c r="T64" i="1"/>
  <c r="T63" i="1"/>
  <c r="T62" i="1"/>
  <c r="T60" i="1"/>
  <c r="T59" i="1"/>
  <c r="T55" i="1"/>
  <c r="T54" i="1"/>
  <c r="T53" i="1"/>
  <c r="T52" i="1"/>
  <c r="T50" i="1"/>
  <c r="T49" i="1"/>
  <c r="T48" i="1"/>
  <c r="T46" i="1"/>
  <c r="T45" i="1"/>
  <c r="T44" i="1"/>
  <c r="T43" i="1"/>
  <c r="T41" i="1"/>
  <c r="T40" i="1"/>
  <c r="T39" i="1"/>
  <c r="T38" i="1"/>
  <c r="T37" i="1"/>
  <c r="T36" i="1"/>
  <c r="T34" i="1"/>
  <c r="T33" i="1"/>
  <c r="T32" i="1"/>
  <c r="T31" i="1"/>
  <c r="T30" i="1"/>
  <c r="T29" i="1"/>
  <c r="T28" i="1"/>
  <c r="T27" i="1"/>
  <c r="T26" i="1"/>
  <c r="T25" i="1"/>
  <c r="T24" i="1"/>
  <c r="T23" i="1"/>
  <c r="T21" i="1"/>
  <c r="T20" i="1"/>
  <c r="T19" i="1"/>
  <c r="T18" i="1"/>
  <c r="T14" i="1"/>
  <c r="T13" i="1"/>
  <c r="T12" i="1"/>
  <c r="T11" i="1"/>
  <c r="T10" i="1"/>
  <c r="T8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11" i="1"/>
  <c r="A11" i="1" s="1"/>
  <c r="O32" i="1"/>
  <c r="O16" i="1"/>
  <c r="A16" i="1" s="1"/>
  <c r="O18" i="1"/>
  <c r="O31" i="1"/>
  <c r="O30" i="1"/>
  <c r="O29" i="1"/>
  <c r="O9" i="1"/>
  <c r="O13" i="1"/>
  <c r="A13" i="1" s="1"/>
  <c r="O7" i="1"/>
  <c r="N7" i="1" s="1"/>
  <c r="O25" i="1"/>
  <c r="O26" i="1"/>
  <c r="O4" i="1"/>
  <c r="O19" i="1"/>
  <c r="O23" i="1"/>
  <c r="O22" i="1"/>
  <c r="O6" i="1"/>
  <c r="O27" i="1"/>
  <c r="O28" i="1"/>
  <c r="O24" i="1"/>
  <c r="O17" i="1"/>
  <c r="A17" i="1" s="1"/>
  <c r="O20" i="1"/>
  <c r="O21" i="1"/>
  <c r="O10" i="1"/>
  <c r="N10" i="1" s="1"/>
  <c r="O15" i="1"/>
  <c r="A15" i="1" s="1"/>
  <c r="O14" i="1"/>
  <c r="A14" i="1" s="1"/>
  <c r="O5" i="1"/>
  <c r="O12" i="1"/>
  <c r="A12" i="1" s="1"/>
  <c r="V42" i="1"/>
  <c r="N22" i="1" l="1"/>
  <c r="A22" i="1"/>
  <c r="N33" i="1"/>
  <c r="A33" i="1"/>
  <c r="N41" i="1"/>
  <c r="A41" i="1"/>
  <c r="N49" i="1"/>
  <c r="A49" i="1"/>
  <c r="N28" i="1"/>
  <c r="A28" i="1"/>
  <c r="N23" i="1"/>
  <c r="A23" i="1"/>
  <c r="N25" i="1"/>
  <c r="A25" i="1"/>
  <c r="N29" i="1"/>
  <c r="A29" i="1"/>
  <c r="N34" i="1"/>
  <c r="A34" i="1"/>
  <c r="N38" i="1"/>
  <c r="A38" i="1"/>
  <c r="N42" i="1"/>
  <c r="A42" i="1"/>
  <c r="N46" i="1"/>
  <c r="A46" i="1"/>
  <c r="N50" i="1"/>
  <c r="A50" i="1"/>
  <c r="N54" i="1"/>
  <c r="A54" i="1"/>
  <c r="N21" i="1"/>
  <c r="A21" i="1"/>
  <c r="N20" i="1"/>
  <c r="A20" i="1"/>
  <c r="N27" i="1"/>
  <c r="A27" i="1"/>
  <c r="N30" i="1"/>
  <c r="A30" i="1"/>
  <c r="N32" i="1"/>
  <c r="A32" i="1"/>
  <c r="N35" i="1"/>
  <c r="A35" i="1"/>
  <c r="N39" i="1"/>
  <c r="A39" i="1"/>
  <c r="N43" i="1"/>
  <c r="A43" i="1"/>
  <c r="N47" i="1"/>
  <c r="A47" i="1"/>
  <c r="N51" i="1"/>
  <c r="A51" i="1"/>
  <c r="N55" i="1"/>
  <c r="A55" i="1"/>
  <c r="N24" i="1"/>
  <c r="A24" i="1"/>
  <c r="N26" i="1"/>
  <c r="A26" i="1"/>
  <c r="N37" i="1"/>
  <c r="A37" i="1"/>
  <c r="N45" i="1"/>
  <c r="A45" i="1"/>
  <c r="N53" i="1"/>
  <c r="A53" i="1"/>
  <c r="N31" i="1"/>
  <c r="A31" i="1"/>
  <c r="N36" i="1"/>
  <c r="A36" i="1"/>
  <c r="N40" i="1"/>
  <c r="A40" i="1"/>
  <c r="N44" i="1"/>
  <c r="A44" i="1"/>
  <c r="N48" i="1"/>
  <c r="A48" i="1"/>
  <c r="N52" i="1"/>
  <c r="A52" i="1"/>
  <c r="N14" i="1"/>
  <c r="N19" i="1"/>
  <c r="A19" i="1"/>
  <c r="N5" i="1"/>
  <c r="N16" i="1"/>
  <c r="N12" i="1"/>
  <c r="V31" i="1"/>
  <c r="N9" i="1"/>
  <c r="N18" i="1"/>
  <c r="A18" i="1"/>
  <c r="N15" i="1"/>
  <c r="N17" i="1"/>
  <c r="N6" i="1"/>
  <c r="N4" i="1"/>
  <c r="N13" i="1"/>
  <c r="N11" i="1"/>
  <c r="V51" i="1" s="1"/>
  <c r="V53" i="1"/>
  <c r="V28" i="1"/>
  <c r="V30" i="1"/>
  <c r="V6" i="1"/>
  <c r="V58" i="1"/>
  <c r="V61" i="1"/>
  <c r="V15" i="1"/>
  <c r="V17" i="1"/>
  <c r="V16" i="1"/>
  <c r="V57" i="1"/>
  <c r="V6" i="7"/>
  <c r="V52" i="7"/>
  <c r="V5" i="7"/>
  <c r="T5" i="7"/>
  <c r="V16" i="7"/>
  <c r="V29" i="9"/>
  <c r="T29" i="9"/>
  <c r="V56" i="1"/>
  <c r="V35" i="1"/>
  <c r="V29" i="1" l="1"/>
  <c r="C29" i="28" s="1"/>
  <c r="V10" i="1"/>
  <c r="C10" i="28" s="1"/>
  <c r="V18" i="1"/>
  <c r="C18" i="28" s="1"/>
  <c r="V9" i="1"/>
  <c r="C9" i="28" s="1"/>
  <c r="V7" i="1"/>
  <c r="V47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O79" i="5"/>
  <c r="O78" i="5"/>
  <c r="O77" i="5"/>
  <c r="O76" i="5"/>
  <c r="O3" i="5"/>
  <c r="O84" i="5"/>
  <c r="O83" i="5"/>
  <c r="O82" i="5"/>
  <c r="O11" i="5"/>
  <c r="O24" i="5"/>
  <c r="O13" i="5"/>
  <c r="O75" i="5"/>
  <c r="E64" i="28"/>
  <c r="E64" i="27"/>
  <c r="O58" i="5"/>
  <c r="E63" i="28"/>
  <c r="E63" i="27"/>
  <c r="O74" i="5"/>
  <c r="E62" i="28"/>
  <c r="E62" i="27"/>
  <c r="O56" i="5"/>
  <c r="E61" i="28"/>
  <c r="E61" i="27"/>
  <c r="O73" i="5"/>
  <c r="E60" i="27"/>
  <c r="O72" i="5"/>
  <c r="E59" i="28"/>
  <c r="E59" i="27"/>
  <c r="O26" i="5"/>
  <c r="O71" i="5"/>
  <c r="O70" i="5"/>
  <c r="O69" i="5"/>
  <c r="O68" i="5"/>
  <c r="E54" i="28"/>
  <c r="E54" i="27"/>
  <c r="O38" i="5"/>
  <c r="O57" i="5"/>
  <c r="O20" i="5"/>
  <c r="E51" i="27"/>
  <c r="O67" i="5"/>
  <c r="O35" i="5"/>
  <c r="O66" i="5"/>
  <c r="O65" i="5"/>
  <c r="O64" i="5"/>
  <c r="E46" i="28"/>
  <c r="E46" i="27"/>
  <c r="O63" i="5"/>
  <c r="E45" i="27"/>
  <c r="O62" i="5"/>
  <c r="O59" i="5"/>
  <c r="E43" i="28"/>
  <c r="E43" i="27"/>
  <c r="O45" i="5"/>
  <c r="O52" i="5"/>
  <c r="E41" i="27"/>
  <c r="O43" i="5"/>
  <c r="E40" i="27"/>
  <c r="O60" i="5"/>
  <c r="E39" i="28"/>
  <c r="E39" i="27"/>
  <c r="O29" i="5"/>
  <c r="E38" i="28"/>
  <c r="E38" i="27"/>
  <c r="O16" i="5"/>
  <c r="E37" i="27"/>
  <c r="O51" i="5"/>
  <c r="E36" i="27"/>
  <c r="O55" i="5"/>
  <c r="O49" i="5"/>
  <c r="E34" i="28"/>
  <c r="E34" i="27"/>
  <c r="O23" i="5"/>
  <c r="E33" i="28"/>
  <c r="E33" i="27"/>
  <c r="O18" i="5"/>
  <c r="E32" i="28"/>
  <c r="E32" i="27"/>
  <c r="O32" i="5"/>
  <c r="O19" i="5"/>
  <c r="E30" i="27"/>
  <c r="O12" i="5"/>
  <c r="E29" i="27"/>
  <c r="O37" i="5"/>
  <c r="O39" i="5"/>
  <c r="N39" i="5" s="1"/>
  <c r="E27" i="28"/>
  <c r="E27" i="27"/>
  <c r="O21" i="5"/>
  <c r="E26" i="28"/>
  <c r="E26" i="27"/>
  <c r="O8" i="5"/>
  <c r="E25" i="28"/>
  <c r="E25" i="27"/>
  <c r="O33" i="5"/>
  <c r="E24" i="28"/>
  <c r="E24" i="27"/>
  <c r="O47" i="5"/>
  <c r="E23" i="28"/>
  <c r="E23" i="27"/>
  <c r="O7" i="5"/>
  <c r="O42" i="5"/>
  <c r="O48" i="5"/>
  <c r="E20" i="28"/>
  <c r="E20" i="27"/>
  <c r="O10" i="5"/>
  <c r="E19" i="27"/>
  <c r="O50" i="5"/>
  <c r="E18" i="27"/>
  <c r="O28" i="5"/>
  <c r="O46" i="5"/>
  <c r="E16" i="27"/>
  <c r="O22" i="5"/>
  <c r="O41" i="5"/>
  <c r="E14" i="27"/>
  <c r="O5" i="5"/>
  <c r="O30" i="5"/>
  <c r="E12" i="28"/>
  <c r="E12" i="27"/>
  <c r="O9" i="5"/>
  <c r="E11" i="27"/>
  <c r="O17" i="5"/>
  <c r="O34" i="5"/>
  <c r="O4" i="5"/>
  <c r="O53" i="5"/>
  <c r="O36" i="5"/>
  <c r="O40" i="5"/>
  <c r="O6" i="5"/>
  <c r="O14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D50" i="28"/>
  <c r="D50" i="27"/>
  <c r="O49" i="3"/>
  <c r="D49" i="28"/>
  <c r="D49" i="27"/>
  <c r="O48" i="3"/>
  <c r="D48" i="28"/>
  <c r="D48" i="27"/>
  <c r="O47" i="3"/>
  <c r="O46" i="3"/>
  <c r="D46" i="28"/>
  <c r="D46" i="27"/>
  <c r="O45" i="3"/>
  <c r="D45" i="27"/>
  <c r="O44" i="3"/>
  <c r="D44" i="28"/>
  <c r="D44" i="27"/>
  <c r="O43" i="3"/>
  <c r="D43" i="28"/>
  <c r="D43" i="27"/>
  <c r="O42" i="3"/>
  <c r="D42" i="28"/>
  <c r="D42" i="27"/>
  <c r="O41" i="3"/>
  <c r="D41" i="28"/>
  <c r="D41" i="27"/>
  <c r="O40" i="3"/>
  <c r="D40" i="28"/>
  <c r="D40" i="27"/>
  <c r="O39" i="3"/>
  <c r="D39" i="28"/>
  <c r="D39" i="27"/>
  <c r="O38" i="3"/>
  <c r="D38" i="28"/>
  <c r="D38" i="27"/>
  <c r="O37" i="3"/>
  <c r="D37" i="28"/>
  <c r="D37" i="27"/>
  <c r="O36" i="3"/>
  <c r="D36" i="28"/>
  <c r="D36" i="27"/>
  <c r="O35" i="3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5" i="3"/>
  <c r="O7" i="3"/>
  <c r="D21" i="28"/>
  <c r="D21" i="27"/>
  <c r="O4" i="3"/>
  <c r="O11" i="3"/>
  <c r="D19" i="27"/>
  <c r="O21" i="3"/>
  <c r="D18" i="27"/>
  <c r="O19" i="3"/>
  <c r="D17" i="28"/>
  <c r="D17" i="27"/>
  <c r="O20" i="3"/>
  <c r="D16" i="27"/>
  <c r="O15" i="3"/>
  <c r="D15" i="28"/>
  <c r="D15" i="27"/>
  <c r="O12" i="3"/>
  <c r="A12" i="3" s="1"/>
  <c r="D14" i="28"/>
  <c r="D14" i="27"/>
  <c r="O8" i="3"/>
  <c r="D13" i="28"/>
  <c r="D13" i="27"/>
  <c r="O6" i="3"/>
  <c r="D12" i="28"/>
  <c r="D12" i="27"/>
  <c r="O13" i="3"/>
  <c r="A13" i="3" s="1"/>
  <c r="D11" i="28"/>
  <c r="D11" i="27"/>
  <c r="O22" i="3"/>
  <c r="D10" i="28"/>
  <c r="D10" i="27"/>
  <c r="O18" i="3"/>
  <c r="D9" i="27"/>
  <c r="O3" i="3"/>
  <c r="D8" i="28"/>
  <c r="D8" i="27"/>
  <c r="O14" i="3"/>
  <c r="A14" i="3" s="1"/>
  <c r="D7" i="27"/>
  <c r="O16" i="3"/>
  <c r="O10" i="3"/>
  <c r="O17" i="3"/>
  <c r="O9" i="3"/>
  <c r="C64" i="28"/>
  <c r="C64" i="27"/>
  <c r="C63" i="28"/>
  <c r="C63" i="27"/>
  <c r="C62" i="28"/>
  <c r="C62" i="27"/>
  <c r="C60" i="28"/>
  <c r="C60" i="27"/>
  <c r="C59" i="28"/>
  <c r="C59" i="27"/>
  <c r="B56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O3" i="1"/>
  <c r="Q14" i="27" l="1"/>
  <c r="N17" i="3"/>
  <c r="A17" i="3"/>
  <c r="N15" i="3"/>
  <c r="A15" i="3"/>
  <c r="N24" i="3"/>
  <c r="A24" i="3"/>
  <c r="N28" i="3"/>
  <c r="A28" i="3"/>
  <c r="N30" i="3"/>
  <c r="A30" i="3"/>
  <c r="N32" i="3"/>
  <c r="A32" i="3"/>
  <c r="N36" i="3"/>
  <c r="A36" i="3"/>
  <c r="N40" i="3"/>
  <c r="A40" i="3"/>
  <c r="N44" i="3"/>
  <c r="A44" i="3"/>
  <c r="N49" i="3"/>
  <c r="A49" i="3"/>
  <c r="N60" i="5"/>
  <c r="A60" i="5"/>
  <c r="N64" i="5"/>
  <c r="A64" i="5"/>
  <c r="N67" i="5"/>
  <c r="A67" i="5"/>
  <c r="N69" i="5"/>
  <c r="A69" i="5"/>
  <c r="N73" i="5"/>
  <c r="A73" i="5"/>
  <c r="N75" i="5"/>
  <c r="A75" i="5"/>
  <c r="N82" i="5"/>
  <c r="A82" i="5"/>
  <c r="N76" i="5"/>
  <c r="A76" i="5"/>
  <c r="N80" i="5"/>
  <c r="A80" i="5"/>
  <c r="N22" i="3"/>
  <c r="A22" i="3"/>
  <c r="N19" i="3"/>
  <c r="A19" i="3"/>
  <c r="N23" i="3"/>
  <c r="A23" i="3"/>
  <c r="N27" i="3"/>
  <c r="A27" i="3"/>
  <c r="N31" i="3"/>
  <c r="A31" i="3"/>
  <c r="N35" i="3"/>
  <c r="A35" i="3"/>
  <c r="N39" i="3"/>
  <c r="A39" i="3"/>
  <c r="N43" i="3"/>
  <c r="A43" i="3"/>
  <c r="N46" i="3"/>
  <c r="A46" i="3"/>
  <c r="N48" i="3"/>
  <c r="A48" i="3"/>
  <c r="N63" i="5"/>
  <c r="A63" i="5"/>
  <c r="N65" i="5"/>
  <c r="A65" i="5"/>
  <c r="N70" i="5"/>
  <c r="A70" i="5"/>
  <c r="N83" i="5"/>
  <c r="A83" i="5"/>
  <c r="N77" i="5"/>
  <c r="A77" i="5"/>
  <c r="N16" i="3"/>
  <c r="A16" i="3"/>
  <c r="N18" i="3"/>
  <c r="A18" i="3"/>
  <c r="N20" i="3"/>
  <c r="A20" i="3"/>
  <c r="N26" i="3"/>
  <c r="A26" i="3"/>
  <c r="N34" i="3"/>
  <c r="A34" i="3"/>
  <c r="N38" i="3"/>
  <c r="A38" i="3"/>
  <c r="N42" i="3"/>
  <c r="A42" i="3"/>
  <c r="N45" i="3"/>
  <c r="A45" i="3"/>
  <c r="N47" i="3"/>
  <c r="A47" i="3"/>
  <c r="N66" i="5"/>
  <c r="A66" i="5"/>
  <c r="N71" i="5"/>
  <c r="A71" i="5"/>
  <c r="N72" i="5"/>
  <c r="A72" i="5"/>
  <c r="N74" i="5"/>
  <c r="A74" i="5"/>
  <c r="N84" i="5"/>
  <c r="A84" i="5"/>
  <c r="N78" i="5"/>
  <c r="A78" i="5"/>
  <c r="N21" i="3"/>
  <c r="A21" i="3"/>
  <c r="N25" i="3"/>
  <c r="A25" i="3"/>
  <c r="N29" i="3"/>
  <c r="A29" i="3"/>
  <c r="N33" i="3"/>
  <c r="A33" i="3"/>
  <c r="N37" i="3"/>
  <c r="A37" i="3"/>
  <c r="N41" i="3"/>
  <c r="A41" i="3"/>
  <c r="N50" i="3"/>
  <c r="A50" i="3"/>
  <c r="N62" i="5"/>
  <c r="A62" i="5"/>
  <c r="N68" i="5"/>
  <c r="A68" i="5"/>
  <c r="N79" i="5"/>
  <c r="A79" i="5"/>
  <c r="N3" i="1"/>
  <c r="N4" i="3"/>
  <c r="N5" i="3"/>
  <c r="V34" i="3" s="1"/>
  <c r="D35" i="28" s="1"/>
  <c r="N7" i="3"/>
  <c r="N3" i="3"/>
  <c r="N10" i="3"/>
  <c r="N11" i="3"/>
  <c r="N9" i="3"/>
  <c r="N59" i="5"/>
  <c r="A59" i="5"/>
  <c r="N58" i="5"/>
  <c r="A58" i="5"/>
  <c r="N57" i="5"/>
  <c r="A57" i="5"/>
  <c r="N56" i="5"/>
  <c r="A56" i="5"/>
  <c r="N55" i="5"/>
  <c r="A55" i="5"/>
  <c r="N14" i="5"/>
  <c r="N40" i="5"/>
  <c r="N34" i="5"/>
  <c r="N9" i="5"/>
  <c r="N5" i="5"/>
  <c r="N22" i="5"/>
  <c r="N10" i="5"/>
  <c r="N42" i="5"/>
  <c r="N47" i="5"/>
  <c r="V27" i="5"/>
  <c r="E28" i="28" s="1"/>
  <c r="N23" i="5"/>
  <c r="N16" i="5"/>
  <c r="N52" i="5"/>
  <c r="N20" i="5"/>
  <c r="N24" i="5"/>
  <c r="N6" i="5"/>
  <c r="N4" i="5"/>
  <c r="N30" i="5"/>
  <c r="V13" i="5" s="1"/>
  <c r="E14" i="28" s="1"/>
  <c r="S14" i="28" s="1"/>
  <c r="C50" i="31" s="1"/>
  <c r="N41" i="5"/>
  <c r="V40" i="5" s="1"/>
  <c r="E41" i="28" s="1"/>
  <c r="S41" i="28" s="1"/>
  <c r="C60" i="31" s="1"/>
  <c r="N28" i="5"/>
  <c r="N48" i="5"/>
  <c r="N33" i="5"/>
  <c r="N12" i="5"/>
  <c r="N49" i="5"/>
  <c r="N29" i="5"/>
  <c r="N13" i="5"/>
  <c r="N53" i="5"/>
  <c r="N46" i="5"/>
  <c r="N8" i="5"/>
  <c r="N32" i="5"/>
  <c r="N51" i="5"/>
  <c r="N38" i="5"/>
  <c r="N36" i="5"/>
  <c r="N17" i="5"/>
  <c r="N50" i="5"/>
  <c r="N7" i="5"/>
  <c r="A53" i="5"/>
  <c r="N21" i="5"/>
  <c r="V10" i="5" s="1"/>
  <c r="E11" i="28" s="1"/>
  <c r="N37" i="5"/>
  <c r="N19" i="5"/>
  <c r="N18" i="5"/>
  <c r="N43" i="5"/>
  <c r="N45" i="5"/>
  <c r="N35" i="5"/>
  <c r="N26" i="5"/>
  <c r="N11" i="5"/>
  <c r="A52" i="5"/>
  <c r="N3" i="5"/>
  <c r="A54" i="5"/>
  <c r="N6" i="3"/>
  <c r="V18" i="3" s="1"/>
  <c r="D19" i="28" s="1"/>
  <c r="N13" i="3"/>
  <c r="V50" i="3" s="1"/>
  <c r="D51" i="28" s="1"/>
  <c r="N14" i="3"/>
  <c r="N12" i="3"/>
  <c r="N8" i="3"/>
  <c r="S33" i="27"/>
  <c r="B27" i="30" s="1"/>
  <c r="D27" i="30" s="1"/>
  <c r="S46" i="27"/>
  <c r="B61" i="30" s="1"/>
  <c r="D61" i="30" s="1"/>
  <c r="S26" i="27"/>
  <c r="B58" i="30" s="1"/>
  <c r="D58" i="30" s="1"/>
  <c r="S40" i="27"/>
  <c r="B33" i="30" s="1"/>
  <c r="D33" i="30" s="1"/>
  <c r="S54" i="27"/>
  <c r="B28" i="30" s="1"/>
  <c r="D28" i="30" s="1"/>
  <c r="S34" i="27"/>
  <c r="B60" i="30" s="1"/>
  <c r="D60" i="30" s="1"/>
  <c r="S36" i="27"/>
  <c r="B30" i="30" s="1"/>
  <c r="D30" i="30" s="1"/>
  <c r="S25" i="27"/>
  <c r="B57" i="30" s="1"/>
  <c r="D57" i="30" s="1"/>
  <c r="S32" i="27"/>
  <c r="B44" i="30" s="1"/>
  <c r="D44" i="30" s="1"/>
  <c r="S14" i="27"/>
  <c r="B19" i="30" s="1"/>
  <c r="D19" i="30" s="1"/>
  <c r="S24" i="27"/>
  <c r="B56" i="30" s="1"/>
  <c r="D56" i="30" s="1"/>
  <c r="S38" i="27"/>
  <c r="B23" i="30" s="1"/>
  <c r="D23" i="30" s="1"/>
  <c r="S19" i="27"/>
  <c r="S27" i="27"/>
  <c r="B59" i="30" s="1"/>
  <c r="D59" i="30" s="1"/>
  <c r="S41" i="27"/>
  <c r="B32" i="30" s="1"/>
  <c r="D32" i="30" s="1"/>
  <c r="S45" i="27"/>
  <c r="B42" i="30" s="1"/>
  <c r="D42" i="30" s="1"/>
  <c r="S59" i="27"/>
  <c r="B54" i="30" s="1"/>
  <c r="D54" i="30" s="1"/>
  <c r="V44" i="5"/>
  <c r="E45" i="28" s="1"/>
  <c r="V51" i="5"/>
  <c r="E52" i="28" s="1"/>
  <c r="V35" i="5"/>
  <c r="E36" i="28" s="1"/>
  <c r="Q36" i="28" s="1"/>
  <c r="B58" i="31" s="1"/>
  <c r="V48" i="5"/>
  <c r="E49" i="28" s="1"/>
  <c r="V29" i="5"/>
  <c r="E30" i="28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B39" i="32" s="1"/>
  <c r="E39" i="32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9" i="30" s="1"/>
  <c r="D29" i="30" s="1"/>
  <c r="T22" i="1"/>
  <c r="V14" i="7"/>
  <c r="F15" i="28" s="1"/>
  <c r="V64" i="7"/>
  <c r="F65" i="28" s="1"/>
  <c r="T64" i="7"/>
  <c r="F65" i="27" s="1"/>
  <c r="V9" i="11"/>
  <c r="H10" i="28" s="1"/>
  <c r="S25" i="28"/>
  <c r="C53" i="31" s="1"/>
  <c r="S33" i="28"/>
  <c r="C57" i="31" s="1"/>
  <c r="S26" i="28"/>
  <c r="C54" i="31" s="1"/>
  <c r="S27" i="28"/>
  <c r="C55" i="31" s="1"/>
  <c r="S38" i="28"/>
  <c r="C59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2" i="17"/>
  <c r="K52" i="28" s="1"/>
  <c r="V58" i="17"/>
  <c r="K58" i="28" s="1"/>
  <c r="T58" i="28" s="1"/>
  <c r="D18" i="31" s="1"/>
  <c r="V53" i="17"/>
  <c r="K53" i="28" s="1"/>
  <c r="T53" i="28" s="1"/>
  <c r="D33" i="31" s="1"/>
  <c r="V39" i="17"/>
  <c r="K40" i="28" s="1"/>
  <c r="V48" i="17"/>
  <c r="K49" i="28" s="1"/>
  <c r="T50" i="17"/>
  <c r="K51" i="27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L4" i="27" s="1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T24" i="27"/>
  <c r="T36" i="27"/>
  <c r="T41" i="25"/>
  <c r="O42" i="27" s="1"/>
  <c r="T32" i="27"/>
  <c r="T33" i="27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1" i="1"/>
  <c r="C51" i="27" s="1"/>
  <c r="T58" i="1"/>
  <c r="C58" i="27" s="1"/>
  <c r="T61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B20" i="32" s="1"/>
  <c r="E20" i="32" s="1"/>
  <c r="T64" i="27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46" i="28"/>
  <c r="B62" i="31" s="1"/>
  <c r="T51" i="5"/>
  <c r="T49" i="7"/>
  <c r="Q24" i="28"/>
  <c r="B52" i="31" s="1"/>
  <c r="Q33" i="28"/>
  <c r="B57" i="31" s="1"/>
  <c r="T48" i="5"/>
  <c r="T12" i="7"/>
  <c r="T38" i="9"/>
  <c r="T63" i="9"/>
  <c r="G64" i="27" s="1"/>
  <c r="T41" i="17"/>
  <c r="K42" i="27" s="1"/>
  <c r="T33" i="19"/>
  <c r="L34" i="27" s="1"/>
  <c r="Q34" i="27" s="1"/>
  <c r="T38" i="27"/>
  <c r="B45" i="32" s="1"/>
  <c r="E45" i="32" s="1"/>
  <c r="T6" i="21"/>
  <c r="T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T16" i="1"/>
  <c r="C16" i="27" s="1"/>
  <c r="T47" i="1"/>
  <c r="C47" i="27" s="1"/>
  <c r="T17" i="1"/>
  <c r="C17" i="27" s="1"/>
  <c r="Q36" i="27"/>
  <c r="Q38" i="27"/>
  <c r="Q41" i="27"/>
  <c r="C57" i="28"/>
  <c r="C56" i="28"/>
  <c r="T61" i="21"/>
  <c r="Q41" i="28" l="1"/>
  <c r="B60" i="31" s="1"/>
  <c r="V36" i="5"/>
  <c r="E37" i="28" s="1"/>
  <c r="V39" i="5"/>
  <c r="E40" i="28" s="1"/>
  <c r="S40" i="28" s="1"/>
  <c r="C48" i="31" s="1"/>
  <c r="B3" i="30"/>
  <c r="D3" i="30" s="1"/>
  <c r="Q14" i="28"/>
  <c r="B50" i="31" s="1"/>
  <c r="V5" i="1"/>
  <c r="C5" i="28" s="1"/>
  <c r="V19" i="1"/>
  <c r="C19" i="28" s="1"/>
  <c r="V6" i="3"/>
  <c r="D7" i="28" s="1"/>
  <c r="V28" i="5"/>
  <c r="E29" i="28" s="1"/>
  <c r="V18" i="5"/>
  <c r="E19" i="28" s="1"/>
  <c r="V28" i="3"/>
  <c r="D29" i="28" s="1"/>
  <c r="B30" i="32"/>
  <c r="E30" i="32" s="1"/>
  <c r="B25" i="32"/>
  <c r="E25" i="32" s="1"/>
  <c r="B34" i="32"/>
  <c r="E34" i="32" s="1"/>
  <c r="B31" i="32"/>
  <c r="E31" i="32" s="1"/>
  <c r="B29" i="32"/>
  <c r="E29" i="32" s="1"/>
  <c r="B56" i="32"/>
  <c r="E56" i="32" s="1"/>
  <c r="B42" i="32"/>
  <c r="E42" i="32" s="1"/>
  <c r="B60" i="32"/>
  <c r="E60" i="32" s="1"/>
  <c r="B32" i="32"/>
  <c r="E32" i="32" s="1"/>
  <c r="B16" i="32"/>
  <c r="E16" i="32" s="1"/>
  <c r="B28" i="32"/>
  <c r="E28" i="32" s="1"/>
  <c r="B55" i="32"/>
  <c r="E55" i="32" s="1"/>
  <c r="B61" i="32"/>
  <c r="E61" i="32" s="1"/>
  <c r="B35" i="32"/>
  <c r="E35" i="32" s="1"/>
  <c r="B52" i="32"/>
  <c r="E52" i="32" s="1"/>
  <c r="B14" i="32"/>
  <c r="E14" i="32" s="1"/>
  <c r="B57" i="32"/>
  <c r="E57" i="32" s="1"/>
  <c r="B62" i="32"/>
  <c r="E62" i="32" s="1"/>
  <c r="B40" i="32"/>
  <c r="E40" i="32" s="1"/>
  <c r="B58" i="32"/>
  <c r="E58" i="32" s="1"/>
  <c r="B48" i="32"/>
  <c r="E48" i="32" s="1"/>
  <c r="B2" i="32"/>
  <c r="E2" i="32" s="1"/>
  <c r="B33" i="32"/>
  <c r="E33" i="32" s="1"/>
  <c r="V59" i="5"/>
  <c r="E60" i="28" s="1"/>
  <c r="S60" i="28" s="1"/>
  <c r="C38" i="31" s="1"/>
  <c r="V17" i="3"/>
  <c r="D18" i="28" s="1"/>
  <c r="V3" i="3"/>
  <c r="D4" i="28" s="1"/>
  <c r="V50" i="5"/>
  <c r="E51" i="28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V17" i="5"/>
  <c r="E18" i="28" s="1"/>
  <c r="V30" i="5"/>
  <c r="E31" i="28" s="1"/>
  <c r="T15" i="28"/>
  <c r="D25" i="31" s="1"/>
  <c r="S64" i="27"/>
  <c r="B62" i="30" s="1"/>
  <c r="D62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2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V50" i="23" s="1"/>
  <c r="N51" i="28" s="1"/>
  <c r="T51" i="28" s="1"/>
  <c r="D16" i="31" s="1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T40" i="28"/>
  <c r="D48" i="31" s="1"/>
  <c r="T48" i="17"/>
  <c r="K49" i="27" s="1"/>
  <c r="T22" i="17"/>
  <c r="K23" i="27" s="1"/>
  <c r="T14" i="17"/>
  <c r="K15" i="27" s="1"/>
  <c r="T34" i="17"/>
  <c r="K35" i="27" s="1"/>
  <c r="T53" i="17"/>
  <c r="K53" i="27" s="1"/>
  <c r="T53" i="27" s="1"/>
  <c r="T52" i="17"/>
  <c r="K52" i="27" s="1"/>
  <c r="T39" i="17"/>
  <c r="K40" i="27" s="1"/>
  <c r="V20" i="17"/>
  <c r="K21" i="28" s="1"/>
  <c r="V12" i="17"/>
  <c r="K13" i="28" s="1"/>
  <c r="V19" i="17"/>
  <c r="K20" i="28" s="1"/>
  <c r="T62" i="17"/>
  <c r="K62" i="27" s="1"/>
  <c r="T36" i="17"/>
  <c r="K37" i="27" s="1"/>
  <c r="T30" i="17"/>
  <c r="K31" i="27" s="1"/>
  <c r="T15" i="17"/>
  <c r="V30" i="17"/>
  <c r="K31" i="28" s="1"/>
  <c r="V61" i="17"/>
  <c r="K61" i="28" s="1"/>
  <c r="T61" i="17"/>
  <c r="K61" i="27" s="1"/>
  <c r="V5" i="17"/>
  <c r="K6" i="28" s="1"/>
  <c r="V62" i="17"/>
  <c r="K62" i="28" s="1"/>
  <c r="V36" i="17"/>
  <c r="K37" i="28" s="1"/>
  <c r="T58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T12" i="17"/>
  <c r="K13" i="27" s="1"/>
  <c r="T10" i="17"/>
  <c r="K11" i="27" s="1"/>
  <c r="T3" i="17"/>
  <c r="K4" i="27" s="1"/>
  <c r="N76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V12" i="19"/>
  <c r="L13" i="28" s="1"/>
  <c r="T12" i="19"/>
  <c r="L13" i="27" s="1"/>
  <c r="V4" i="19"/>
  <c r="L5" i="28" s="1"/>
  <c r="T5" i="28" s="1"/>
  <c r="D4" i="31" s="1"/>
  <c r="T4" i="19"/>
  <c r="A56" i="19"/>
  <c r="N56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36" i="30" s="1"/>
  <c r="D36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B14" i="30" s="1"/>
  <c r="D14" i="30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I4" i="27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5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34" i="30" s="1"/>
  <c r="D34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48" i="30" s="1"/>
  <c r="D48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8" i="30" s="1"/>
  <c r="D38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V57" i="3"/>
  <c r="D58" i="28" s="1"/>
  <c r="T56" i="1"/>
  <c r="C56" i="27" s="1"/>
  <c r="T7" i="1"/>
  <c r="C7" i="27" s="1"/>
  <c r="T6" i="1"/>
  <c r="C6" i="27" s="1"/>
  <c r="T5" i="1"/>
  <c r="C5" i="27" s="1"/>
  <c r="T35" i="1"/>
  <c r="C35" i="27" s="1"/>
  <c r="T42" i="1"/>
  <c r="C42" i="27" s="1"/>
  <c r="T9" i="1"/>
  <c r="C9" i="27" s="1"/>
  <c r="T57" i="1"/>
  <c r="Q64" i="27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8" i="30" s="1"/>
  <c r="D8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6" i="1"/>
  <c r="P97" i="13"/>
  <c r="P56" i="1"/>
  <c r="C22" i="27"/>
  <c r="C15" i="28"/>
  <c r="P42" i="26"/>
  <c r="N56" i="1"/>
  <c r="Q40" i="28" l="1"/>
  <c r="B48" i="31" s="1"/>
  <c r="Q19" i="28"/>
  <c r="B51" i="31" s="1"/>
  <c r="S19" i="28"/>
  <c r="C51" i="31" s="1"/>
  <c r="K16" i="27"/>
  <c r="T16" i="27" s="1"/>
  <c r="B12" i="32" s="1"/>
  <c r="E12" i="32" s="1"/>
  <c r="B59" i="32"/>
  <c r="E59" i="32" s="1"/>
  <c r="B49" i="32"/>
  <c r="E49" i="32" s="1"/>
  <c r="B10" i="32"/>
  <c r="E10" i="32" s="1"/>
  <c r="B50" i="32"/>
  <c r="E50" i="32" s="1"/>
  <c r="B38" i="32"/>
  <c r="E38" i="32" s="1"/>
  <c r="B27" i="32"/>
  <c r="E27" i="32" s="1"/>
  <c r="S18" i="28"/>
  <c r="C41" i="31" s="1"/>
  <c r="S51" i="28"/>
  <c r="C16" i="31" s="1"/>
  <c r="Q18" i="28"/>
  <c r="B41" i="31" s="1"/>
  <c r="T42" i="28"/>
  <c r="D9" i="31" s="1"/>
  <c r="S62" i="27"/>
  <c r="B52" i="30" s="1"/>
  <c r="D52" i="30" s="1"/>
  <c r="S61" i="27"/>
  <c r="B43" i="30" s="1"/>
  <c r="D43" i="30" s="1"/>
  <c r="S43" i="27"/>
  <c r="S35" i="27"/>
  <c r="B7" i="30" s="1"/>
  <c r="D7" i="30" s="1"/>
  <c r="S16" i="28"/>
  <c r="C10" i="31" s="1"/>
  <c r="S60" i="27"/>
  <c r="B45" i="30" s="1"/>
  <c r="D45" i="30" s="1"/>
  <c r="S16" i="27"/>
  <c r="B24" i="30" s="1"/>
  <c r="D24" i="30" s="1"/>
  <c r="S39" i="27"/>
  <c r="B39" i="30" s="1"/>
  <c r="D39" i="30" s="1"/>
  <c r="S8" i="27"/>
  <c r="B46" i="30" s="1"/>
  <c r="D46" i="30" s="1"/>
  <c r="S29" i="27"/>
  <c r="B11" i="30" s="1"/>
  <c r="D11" i="30" s="1"/>
  <c r="S51" i="27"/>
  <c r="B15" i="30" s="1"/>
  <c r="D15" i="30" s="1"/>
  <c r="S48" i="27"/>
  <c r="B26" i="30" s="1"/>
  <c r="D26" i="30" s="1"/>
  <c r="S31" i="27"/>
  <c r="B16" i="30" s="1"/>
  <c r="D16" i="30" s="1"/>
  <c r="S52" i="27"/>
  <c r="B55" i="30" s="1"/>
  <c r="D55" i="30" s="1"/>
  <c r="S65" i="27"/>
  <c r="B22" i="30" s="1"/>
  <c r="D22" i="30" s="1"/>
  <c r="S17" i="27"/>
  <c r="B50" i="30" s="1"/>
  <c r="D50" i="30" s="1"/>
  <c r="S7" i="27"/>
  <c r="B4" i="30" s="1"/>
  <c r="D4" i="30" s="1"/>
  <c r="S15" i="27"/>
  <c r="B21" i="30" s="1"/>
  <c r="D21" i="30" s="1"/>
  <c r="S56" i="27"/>
  <c r="B49" i="30" s="1"/>
  <c r="D49" i="30" s="1"/>
  <c r="S44" i="27"/>
  <c r="B53" i="30" s="1"/>
  <c r="D53" i="30" s="1"/>
  <c r="S50" i="27"/>
  <c r="B31" i="30" s="1"/>
  <c r="D31" i="30" s="1"/>
  <c r="S47" i="27"/>
  <c r="B12" i="30" s="1"/>
  <c r="D12" i="30" s="1"/>
  <c r="Q55" i="27"/>
  <c r="S55" i="27"/>
  <c r="B20" i="30" s="1"/>
  <c r="D20" i="30" s="1"/>
  <c r="Q52" i="28"/>
  <c r="B35" i="31" s="1"/>
  <c r="T61" i="28"/>
  <c r="D21" i="31" s="1"/>
  <c r="T31" i="28"/>
  <c r="D22" i="31" s="1"/>
  <c r="Q51" i="28"/>
  <c r="B16" i="31" s="1"/>
  <c r="V66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T35" i="28"/>
  <c r="D13" i="31" s="1"/>
  <c r="T7" i="25"/>
  <c r="O8" i="27" s="1"/>
  <c r="T19" i="25"/>
  <c r="P42" i="25"/>
  <c r="T15" i="27"/>
  <c r="T19" i="23"/>
  <c r="N20" i="27" s="1"/>
  <c r="T63" i="27"/>
  <c r="T52" i="27"/>
  <c r="P42" i="23"/>
  <c r="T50" i="23" s="1"/>
  <c r="N51" i="27" s="1"/>
  <c r="T51" i="27" s="1"/>
  <c r="B13" i="32" s="1"/>
  <c r="E13" i="32" s="1"/>
  <c r="T6" i="23"/>
  <c r="N7" i="27" s="1"/>
  <c r="T21" i="23"/>
  <c r="N22" i="27" s="1"/>
  <c r="T22" i="27" s="1"/>
  <c r="B6" i="32" s="1"/>
  <c r="E6" i="32" s="1"/>
  <c r="T22" i="28"/>
  <c r="D2" i="31" s="1"/>
  <c r="V65" i="23"/>
  <c r="T5" i="23"/>
  <c r="N6" i="27" s="1"/>
  <c r="Q60" i="28"/>
  <c r="B38" i="31" s="1"/>
  <c r="T47" i="27"/>
  <c r="T31" i="27"/>
  <c r="V65" i="21"/>
  <c r="T12" i="28"/>
  <c r="D20" i="31" s="1"/>
  <c r="T56" i="27"/>
  <c r="P63" i="21"/>
  <c r="T6" i="28"/>
  <c r="D8" i="31" s="1"/>
  <c r="T49" i="27"/>
  <c r="T65" i="21"/>
  <c r="T4" i="27"/>
  <c r="Q40" i="27"/>
  <c r="T40" i="27"/>
  <c r="T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V66" i="17"/>
  <c r="T11" i="28"/>
  <c r="D28" i="31" s="1"/>
  <c r="T12" i="27"/>
  <c r="P76" i="17"/>
  <c r="T5" i="17"/>
  <c r="K6" i="27" s="1"/>
  <c r="T13" i="27"/>
  <c r="B19" i="32" s="1"/>
  <c r="E19" i="32" s="1"/>
  <c r="T37" i="27"/>
  <c r="T61" i="27"/>
  <c r="T59" i="27"/>
  <c r="T8" i="19"/>
  <c r="L9" i="27" s="1"/>
  <c r="T21" i="27"/>
  <c r="T10" i="19"/>
  <c r="L11" i="27" s="1"/>
  <c r="V65" i="19"/>
  <c r="L66" i="28"/>
  <c r="P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T8" i="15"/>
  <c r="J9" i="27" s="1"/>
  <c r="Q9" i="28"/>
  <c r="B5" i="31" s="1"/>
  <c r="T62" i="15"/>
  <c r="J63" i="27" s="1"/>
  <c r="S63" i="27" s="1"/>
  <c r="B35" i="30" s="1"/>
  <c r="D35" i="30" s="1"/>
  <c r="T36" i="15"/>
  <c r="J37" i="27" s="1"/>
  <c r="S37" i="27" s="1"/>
  <c r="B18" i="30" s="1"/>
  <c r="D18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Q57" i="28"/>
  <c r="B19" i="31" s="1"/>
  <c r="T12" i="5"/>
  <c r="E13" i="27" s="1"/>
  <c r="S13" i="27" s="1"/>
  <c r="B13" i="30" s="1"/>
  <c r="D13" i="30" s="1"/>
  <c r="T9" i="5"/>
  <c r="E10" i="27" s="1"/>
  <c r="S10" i="27" s="1"/>
  <c r="B9" i="30" s="1"/>
  <c r="D9" i="30" s="1"/>
  <c r="Q17" i="28"/>
  <c r="B32" i="31" s="1"/>
  <c r="T57" i="5"/>
  <c r="E58" i="27" s="1"/>
  <c r="S58" i="27" s="1"/>
  <c r="B51" i="30" s="1"/>
  <c r="D51" i="30" s="1"/>
  <c r="T4" i="5"/>
  <c r="E5" i="27" s="1"/>
  <c r="E4" i="27"/>
  <c r="T20" i="5"/>
  <c r="E21" i="27" s="1"/>
  <c r="S21" i="27" s="1"/>
  <c r="B17" i="30" s="1"/>
  <c r="D17" i="30" s="1"/>
  <c r="E66" i="28"/>
  <c r="T66" i="1"/>
  <c r="V65" i="3"/>
  <c r="D5" i="28"/>
  <c r="Q65" i="28"/>
  <c r="B37" i="31" s="1"/>
  <c r="M66" i="27"/>
  <c r="J4" i="28"/>
  <c r="J66" i="28" s="1"/>
  <c r="V65" i="15"/>
  <c r="Q62" i="27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41" i="30" s="1"/>
  <c r="D41" i="30" s="1"/>
  <c r="Q61" i="27"/>
  <c r="Q18" i="27"/>
  <c r="Q35" i="28"/>
  <c r="B13" i="31" s="1"/>
  <c r="T19" i="13"/>
  <c r="Q43" i="28"/>
  <c r="B14" i="31" s="1"/>
  <c r="Q56" i="27"/>
  <c r="Q17" i="27"/>
  <c r="T48" i="11"/>
  <c r="H49" i="27" s="1"/>
  <c r="S49" i="27" s="1"/>
  <c r="B37" i="30" s="1"/>
  <c r="D37" i="30" s="1"/>
  <c r="Q16" i="28"/>
  <c r="B10" i="31" s="1"/>
  <c r="T3" i="11"/>
  <c r="T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P51" i="3"/>
  <c r="Q50" i="27"/>
  <c r="Q31" i="27"/>
  <c r="Q15" i="27"/>
  <c r="G4" i="27"/>
  <c r="G66" i="27" s="1"/>
  <c r="I6" i="27"/>
  <c r="S6" i="27" s="1"/>
  <c r="B25" i="30" s="1"/>
  <c r="D25" i="30" s="1"/>
  <c r="K9" i="27"/>
  <c r="L8" i="27"/>
  <c r="T60" i="27"/>
  <c r="Q60" i="27"/>
  <c r="N5" i="27"/>
  <c r="Q16" i="27" l="1"/>
  <c r="T65" i="13"/>
  <c r="I20" i="27"/>
  <c r="S9" i="27"/>
  <c r="B6" i="30" s="1"/>
  <c r="D6" i="30" s="1"/>
  <c r="T9" i="27"/>
  <c r="Q9" i="27"/>
  <c r="Q51" i="27"/>
  <c r="B53" i="32"/>
  <c r="E53" i="32" s="1"/>
  <c r="B41" i="32"/>
  <c r="E41" i="32" s="1"/>
  <c r="B22" i="32"/>
  <c r="E22" i="32" s="1"/>
  <c r="B21" i="32"/>
  <c r="E21" i="32" s="1"/>
  <c r="B36" i="32"/>
  <c r="E36" i="32" s="1"/>
  <c r="B3" i="32"/>
  <c r="E3" i="32" s="1"/>
  <c r="B18" i="32"/>
  <c r="E18" i="32" s="1"/>
  <c r="B37" i="32"/>
  <c r="E37" i="32" s="1"/>
  <c r="B43" i="32"/>
  <c r="E43" i="32" s="1"/>
  <c r="B46" i="32"/>
  <c r="E46" i="32" s="1"/>
  <c r="B51" i="32"/>
  <c r="E51" i="32" s="1"/>
  <c r="B8" i="32"/>
  <c r="E8" i="32" s="1"/>
  <c r="B17" i="32"/>
  <c r="E17" i="32" s="1"/>
  <c r="B23" i="32"/>
  <c r="E23" i="32" s="1"/>
  <c r="B7" i="32"/>
  <c r="E7" i="32" s="1"/>
  <c r="B54" i="32"/>
  <c r="E54" i="32" s="1"/>
  <c r="S42" i="27"/>
  <c r="Q22" i="28"/>
  <c r="B2" i="31" s="1"/>
  <c r="C66" i="28"/>
  <c r="T65" i="25"/>
  <c r="T65" i="23"/>
  <c r="S4" i="28"/>
  <c r="C3" i="31" s="1"/>
  <c r="Q10" i="27"/>
  <c r="T65" i="26"/>
  <c r="T35" i="27"/>
  <c r="P66" i="27"/>
  <c r="O20" i="27"/>
  <c r="O66" i="27" s="1"/>
  <c r="Q7" i="27"/>
  <c r="T7" i="27"/>
  <c r="T6" i="27"/>
  <c r="T66" i="17"/>
  <c r="K66" i="27"/>
  <c r="T65" i="19"/>
  <c r="T11" i="27"/>
  <c r="Q11" i="27"/>
  <c r="D66" i="28"/>
  <c r="S5" i="28"/>
  <c r="C4" i="31" s="1"/>
  <c r="D3" i="31"/>
  <c r="T66" i="28"/>
  <c r="Q63" i="27"/>
  <c r="Q37" i="27"/>
  <c r="Q4" i="28"/>
  <c r="Q42" i="27"/>
  <c r="T65" i="7"/>
  <c r="Q58" i="27"/>
  <c r="Q13" i="27"/>
  <c r="Q21" i="27"/>
  <c r="E66" i="27"/>
  <c r="T65" i="5"/>
  <c r="Q57" i="27"/>
  <c r="Q5" i="28"/>
  <c r="B4" i="31" s="1"/>
  <c r="C66" i="27"/>
  <c r="L66" i="27"/>
  <c r="T65" i="27"/>
  <c r="Q65" i="27"/>
  <c r="J5" i="27"/>
  <c r="T65" i="15"/>
  <c r="Q49" i="27"/>
  <c r="H4" i="27"/>
  <c r="S4" i="27" s="1"/>
  <c r="T65" i="11"/>
  <c r="T65" i="3"/>
  <c r="N66" i="27"/>
  <c r="D22" i="27"/>
  <c r="D66" i="27" s="1"/>
  <c r="T5" i="27"/>
  <c r="B15" i="32" s="1"/>
  <c r="E15" i="32" s="1"/>
  <c r="T8" i="27"/>
  <c r="Q8" i="27"/>
  <c r="Q6" i="27"/>
  <c r="B2" i="30" l="1"/>
  <c r="D2" i="30" s="1"/>
  <c r="J66" i="27"/>
  <c r="S5" i="27"/>
  <c r="B10" i="30" s="1"/>
  <c r="D10" i="30" s="1"/>
  <c r="B5" i="32"/>
  <c r="E5" i="32" s="1"/>
  <c r="B4" i="32"/>
  <c r="E4" i="32" s="1"/>
  <c r="B11" i="32"/>
  <c r="E11" i="32" s="1"/>
  <c r="B24" i="32"/>
  <c r="E24" i="32" s="1"/>
  <c r="B9" i="32"/>
  <c r="E9" i="32" s="1"/>
  <c r="B26" i="32"/>
  <c r="E26" i="32" s="1"/>
  <c r="B44" i="32"/>
  <c r="E44" i="32" s="1"/>
  <c r="S22" i="27"/>
  <c r="B5" i="30" s="1"/>
  <c r="D5" i="30" s="1"/>
  <c r="I66" i="27"/>
  <c r="S20" i="27"/>
  <c r="B40" i="30" s="1"/>
  <c r="D40" i="30" s="1"/>
  <c r="Q67" i="28"/>
  <c r="Q4" i="27"/>
  <c r="T20" i="27"/>
  <c r="S66" i="28"/>
  <c r="B3" i="31"/>
  <c r="Q66" i="28"/>
  <c r="Q5" i="27"/>
  <c r="H66" i="27"/>
  <c r="Q20" i="27"/>
  <c r="Q22" i="27"/>
  <c r="B47" i="32" l="1"/>
  <c r="E47" i="32" s="1"/>
  <c r="Q67" i="27"/>
  <c r="Q66" i="27"/>
</calcChain>
</file>

<file path=xl/sharedStrings.xml><?xml version="1.0" encoding="utf-8"?>
<sst xmlns="http://schemas.openxmlformats.org/spreadsheetml/2006/main" count="3416" uniqueCount="710">
  <si>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</si>
  <si>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</si>
  <si>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</si>
  <si>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</si>
  <si>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</si>
  <si>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</si>
  <si>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</si>
  <si>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</si>
  <si>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</si>
  <si>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</si>
  <si>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</si>
  <si>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</si>
  <si>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</si>
  <si>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</si>
  <si>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</si>
  <si>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</si>
  <si>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</si>
  <si>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</si>
  <si>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</si>
  <si>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</si>
  <si>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</si>
  <si>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</si>
  <si>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</si>
  <si>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</si>
  <si>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</si>
  <si>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</si>
  <si>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</si>
  <si>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</si>
  <si>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</si>
  <si>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</si>
  <si>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</si>
  <si>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</si>
  <si>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</si>
  <si>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</si>
  <si>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</si>
  <si>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</si>
  <si>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</si>
  <si>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</si>
  <si>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</si>
  <si>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</si>
  <si>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</si>
  <si>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</si>
  <si>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</si>
  <si>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</si>
  <si>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</si>
  <si>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</si>
  <si>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</si>
  <si>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</si>
  <si>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</si>
  <si>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</si>
  <si>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</si>
  <si>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</si>
  <si>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</si>
  <si>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</si>
  <si>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</si>
  <si>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</si>
  <si>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</si>
  <si>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</si>
  <si>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</si>
  <si>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</si>
  <si>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</si>
  <si>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</si>
  <si>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</si>
  <si>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</si>
  <si>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</si>
  <si>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</si>
  <si>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</si>
  <si>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</si>
  <si>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</si>
  <si>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</si>
  <si>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</si>
  <si>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</si>
  <si>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</si>
  <si>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</si>
  <si>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</si>
  <si>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</si>
  <si>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</si>
  <si>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</si>
  <si>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</si>
  <si>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</si>
  <si>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</si>
  <si>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</si>
  <si>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</si>
  <si>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</si>
  <si>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</si>
  <si>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</si>
  <si>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</si>
  <si>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</si>
  <si>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</si>
  <si>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</si>
  <si>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</si>
  <si>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</si>
  <si>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</si>
  <si>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</si>
  <si>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</si>
  <si>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</si>
  <si>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</si>
  <si>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</si>
  <si>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</si>
  <si>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</si>
  <si>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</si>
  <si>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</si>
  <si>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</si>
  <si>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</si>
  <si>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</si>
  <si>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</si>
  <si>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</si>
  <si>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</si>
  <si>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</si>
  <si>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</si>
  <si>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</si>
  <si>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</si>
  <si>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</si>
  <si>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</si>
  <si>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</si>
  <si>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</si>
  <si>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</si>
  <si>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</si>
  <si>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</si>
  <si>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</si>
  <si>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</si>
  <si>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</si>
  <si>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</si>
  <si>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</si>
  <si>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</si>
  <si>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MAPELLI JACOPO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</si>
  <si>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</si>
  <si>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</si>
  <si>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</si>
  <si>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</si>
  <si>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</si>
  <si>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</si>
  <si>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</si>
  <si>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</si>
  <si>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</si>
  <si>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VILLA ALESSANDRO</t>
  </si>
  <si>
    <t>GERBI CHRISTIAN</t>
  </si>
  <si>
    <t>2310</t>
  </si>
  <si>
    <t>BORNATICI FILIPPO</t>
  </si>
  <si>
    <t>1180</t>
  </si>
  <si>
    <t>2057</t>
  </si>
  <si>
    <t>PANIGADA RICCARDO</t>
  </si>
  <si>
    <t>1589</t>
  </si>
  <si>
    <t>TENDERINI MATTEO</t>
  </si>
  <si>
    <t>NEGRATO GABRIELE</t>
  </si>
  <si>
    <t>2144</t>
  </si>
  <si>
    <t>BELLUCCO IGOR</t>
  </si>
  <si>
    <t>LUINETTI RICCARDO</t>
  </si>
  <si>
    <t>MARCHETTI PIETRO</t>
  </si>
  <si>
    <t>MOTTA FEDERICO</t>
  </si>
  <si>
    <t>COLOMBO MASSIMO</t>
  </si>
  <si>
    <t>SBIRZIOLA MATTEO</t>
  </si>
  <si>
    <t>2027</t>
  </si>
  <si>
    <t>BERTAZZONI GABRIELE</t>
  </si>
  <si>
    <t>SACCHI RICCARDO</t>
  </si>
  <si>
    <t>PERIN PIETRO</t>
  </si>
  <si>
    <t>VECCHIA ALBERTO</t>
  </si>
  <si>
    <t>PASINI MATTEO</t>
  </si>
  <si>
    <t>STRIPPOLI MATTIA</t>
  </si>
  <si>
    <t>BERRI ELIA</t>
  </si>
  <si>
    <t>ROSSI RICCARDO</t>
  </si>
  <si>
    <t>SCHIARATURA CRISTIANO</t>
  </si>
  <si>
    <t>MAESTRI EMANUELE</t>
  </si>
  <si>
    <t>CANDILORO DANIELE</t>
  </si>
  <si>
    <t>DELL'ORO CESARE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</si>
  <si>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</si>
  <si>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</si>
  <si>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</si>
  <si>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</si>
  <si>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</si>
  <si>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</si>
  <si>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</si>
  <si>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</si>
  <si>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</si>
  <si>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 xml:space="preserve">gara8        </t>
  </si>
  <si>
    <t>SI</t>
  </si>
  <si>
    <t xml:space="preserve">gara9        </t>
  </si>
  <si>
    <t>BALDO SARA</t>
  </si>
  <si>
    <t>MORINO SARA</t>
  </si>
  <si>
    <t>ALDROVANDI GAIA</t>
  </si>
  <si>
    <t>GIAVARINI GIORGIA</t>
  </si>
  <si>
    <t>BORA CAMILLA</t>
  </si>
  <si>
    <t>BANFI BEATRICE</t>
  </si>
  <si>
    <t>PIURI ANGELICA</t>
  </si>
  <si>
    <t>TERZAGHI NOEMI</t>
  </si>
  <si>
    <t>2074</t>
  </si>
  <si>
    <t>POOL CANTU' 1999 A.S</t>
  </si>
  <si>
    <t>ZANE IOANA CLAUDIA</t>
  </si>
  <si>
    <t>FEBBI SERENA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</si>
  <si>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</si>
  <si>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</si>
  <si>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</si>
  <si>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</si>
  <si>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</si>
  <si>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</si>
  <si>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GORINI CECILIA</t>
  </si>
  <si>
    <t>FABI MATILDE</t>
  </si>
  <si>
    <t>VENTURA MARIAJOLE</t>
  </si>
  <si>
    <t>GRECO REBECCA</t>
  </si>
  <si>
    <t>DRAGONI CHIARA</t>
  </si>
  <si>
    <t>GHIANI CAMILLA</t>
  </si>
  <si>
    <t>ZINI RACHELE</t>
  </si>
  <si>
    <t>ABELLI ALICE</t>
  </si>
  <si>
    <t>COLOMBO ALICE</t>
  </si>
  <si>
    <t>PERRELLA FEDERICO</t>
  </si>
  <si>
    <t>MORUZZI DANIELE</t>
  </si>
  <si>
    <t>INTERLANDI FRANCESCO</t>
  </si>
  <si>
    <t>BRUSELLES RICCARDO</t>
  </si>
  <si>
    <t>ZOPPI ALESSIO</t>
  </si>
  <si>
    <t>LAPOMARDA WILLIAM</t>
  </si>
  <si>
    <t>SALOGNI TOMMASO</t>
  </si>
  <si>
    <t>SPREAFICO PIETRO</t>
  </si>
  <si>
    <t>PATRIARCA GIOVANNI</t>
  </si>
  <si>
    <t>BALDO FLAVIO</t>
  </si>
  <si>
    <t>BATTAGLIA FILIPPO</t>
  </si>
  <si>
    <t>COLOMBO ALESSANDRO</t>
  </si>
  <si>
    <t>TOFANETTI NICOLO ENEA</t>
  </si>
  <si>
    <t>RESTELLI TOMMASO</t>
  </si>
  <si>
    <t>GRASSI MATTEO</t>
  </si>
  <si>
    <t>MUNER ALESSANDRO</t>
  </si>
  <si>
    <t>COLOMBO RICCARDO</t>
  </si>
  <si>
    <t>TENDERINI FILIPPO</t>
  </si>
  <si>
    <t>IMPIOMBATO ALESSANDRO</t>
  </si>
  <si>
    <t>CARRUBBA LORENZO</t>
  </si>
  <si>
    <t>VAGHI LORENZO</t>
  </si>
  <si>
    <t>PIRODDI FABRIZIO</t>
  </si>
  <si>
    <t>FENOCCHIO SARDUY JAVIER</t>
  </si>
  <si>
    <t>FACCHINETTI DIEGO</t>
  </si>
  <si>
    <t>ROMANO ANDREA</t>
  </si>
  <si>
    <t>LAFIF OMAR</t>
  </si>
  <si>
    <t>FULGONI EDOARDO</t>
  </si>
  <si>
    <t>MAZZETTI MARCO</t>
  </si>
  <si>
    <t>SALA GABRIELE</t>
  </si>
  <si>
    <t>PREVIDE MASSARA ALBERTO</t>
  </si>
  <si>
    <t>ZAINA ARIEN</t>
  </si>
  <si>
    <t>PONTI MATTEO</t>
  </si>
  <si>
    <t>MAZZOLDI MATTIA</t>
  </si>
  <si>
    <t>LOGGIA RICCARDO</t>
  </si>
  <si>
    <t>GIORGINI GIACOMO</t>
  </si>
  <si>
    <t>DE MAIO EMANUELE</t>
  </si>
  <si>
    <t>A.S. AUTONOSATE</t>
  </si>
  <si>
    <t>ULIANO ANNA</t>
  </si>
  <si>
    <t>LAZZARI GRETA</t>
  </si>
  <si>
    <t>1317</t>
  </si>
  <si>
    <t>RASCHIANI TRIATHLON</t>
  </si>
  <si>
    <t>OLDRATI MARTA</t>
  </si>
  <si>
    <t>GEROLIN REBECCA</t>
  </si>
  <si>
    <t>GUASTI CHIARA</t>
  </si>
  <si>
    <t>BERGAMIN GIULIA</t>
  </si>
  <si>
    <t>PASHA AURORA</t>
  </si>
  <si>
    <t>CATTINA SARA</t>
  </si>
  <si>
    <t>GRECCHI NICOLETTA</t>
  </si>
  <si>
    <t>POPA MARIA ALEXANDRA</t>
  </si>
  <si>
    <t>POLITI LAVINIA CRISTINA</t>
  </si>
  <si>
    <t>PINNA MARIA SOFIA</t>
  </si>
  <si>
    <t>SBIRZIOLA REBECCA</t>
  </si>
  <si>
    <t>MARGARITI CLAUDIA</t>
  </si>
  <si>
    <t>AMBROSINI LETIZIA</t>
  </si>
  <si>
    <t>ZANONI CHIARA</t>
  </si>
  <si>
    <t>CREPALDI GIADA</t>
  </si>
  <si>
    <t>DRAGONI EMMA</t>
  </si>
  <si>
    <t>FERRARI EMMA</t>
  </si>
  <si>
    <t>TESSARIN ALESSANDRA</t>
  </si>
  <si>
    <t>ROTONDI VALENTINA</t>
  </si>
  <si>
    <t>MACRI' EDOARDO</t>
  </si>
  <si>
    <t>ARCHI MATTEO</t>
  </si>
  <si>
    <t>GEROLIN LORENZO</t>
  </si>
  <si>
    <t>GATTI GABRIELE</t>
  </si>
  <si>
    <t>BALESTRERI ANDREA</t>
  </si>
  <si>
    <t>ULIANO LORENZO</t>
  </si>
  <si>
    <t>BRUSCHI FABIO</t>
  </si>
  <si>
    <t>MANZONI ANDREA</t>
  </si>
  <si>
    <t>DI GENOVA ERIC</t>
  </si>
  <si>
    <t>TOFFANIN EDOARDO</t>
  </si>
  <si>
    <t>MIGNACCA SIMONE BARTOLOMEO</t>
  </si>
  <si>
    <t>DI GIORGI GIORGIO</t>
  </si>
  <si>
    <t>OSTINI RICCARDO</t>
  </si>
  <si>
    <t>BELLINO PAOLO</t>
  </si>
  <si>
    <t>TWEDIE LEONARDO</t>
  </si>
  <si>
    <t>PARISI SVEVA</t>
  </si>
  <si>
    <t>FABRIS MARGHERITA</t>
  </si>
  <si>
    <t>GATTI MARIS</t>
  </si>
  <si>
    <t>GUASTI ELENA</t>
  </si>
  <si>
    <t>RUZZO EMMA</t>
  </si>
  <si>
    <t>VAGHI SARA</t>
  </si>
  <si>
    <t>AMBROSINI LUCREZIA</t>
  </si>
  <si>
    <t>BALESTRA COLLADIO ALICE</t>
  </si>
  <si>
    <t>MELLONE ALESSANDRO</t>
  </si>
  <si>
    <t>SCHULZE PATRICK</t>
  </si>
  <si>
    <t>GROSSI JACOPO</t>
  </si>
  <si>
    <t>MORINO LORENZO</t>
  </si>
  <si>
    <t>MAESTRI NICCOLO'</t>
  </si>
  <si>
    <t>RUZZO DIEGO</t>
  </si>
  <si>
    <t>ZAMBONIN CARLO</t>
  </si>
  <si>
    <t>MILIZIANO LORENZO</t>
  </si>
  <si>
    <t>MERLI FRANCESCA</t>
  </si>
  <si>
    <t>ALLIERI FEDERICO</t>
  </si>
  <si>
    <t>DOTTI AUGUSTO</t>
  </si>
  <si>
    <t>SANA TOMMASO</t>
  </si>
  <si>
    <t>COFFERATI RICCARDO</t>
  </si>
  <si>
    <t>MERLI ALESSANDRO</t>
  </si>
  <si>
    <t>STRIPPOLI RICCARDO</t>
  </si>
  <si>
    <t>BASSI ALESSANDRO</t>
  </si>
  <si>
    <t>MAESTRONI MARTINA MARIAGRAZIA</t>
  </si>
  <si>
    <t>VALOTA ELISA</t>
  </si>
  <si>
    <t>TOGNALLI GRETA</t>
  </si>
  <si>
    <t>CATTANEO MAURO</t>
  </si>
  <si>
    <t>D'ANGELO MATTEO</t>
  </si>
  <si>
    <t xml:space="preserve">gara9     </t>
  </si>
  <si>
    <t>POOL CANTU'</t>
  </si>
  <si>
    <t>BELLAVITI CECILIA</t>
  </si>
  <si>
    <t>RIZZARDI GIULIA</t>
  </si>
  <si>
    <t>CANOTTIERI SALO'</t>
  </si>
  <si>
    <t>BEGNI ARIANNA</t>
  </si>
  <si>
    <t>RHO TRIATHLON</t>
  </si>
  <si>
    <t xml:space="preserve">RHO TRIATHLON </t>
  </si>
  <si>
    <t>VEZZOLA ANDREA</t>
  </si>
  <si>
    <t>PREDA BEATRICE</t>
  </si>
  <si>
    <t>COLOMBO CATERINA</t>
  </si>
  <si>
    <t>FUMAGALLI SAMUELE</t>
  </si>
  <si>
    <t>GALASSO FLAVIO</t>
  </si>
  <si>
    <t>ZANNI LUCA</t>
  </si>
  <si>
    <t>BALESTRERI MARCO</t>
  </si>
  <si>
    <t>MANCONI GIUSEPPE ANTONIO</t>
  </si>
  <si>
    <t>CEDDIA LAURA</t>
  </si>
  <si>
    <t>VTT</t>
  </si>
  <si>
    <t>VERGANI ANDREA</t>
  </si>
  <si>
    <t>NO</t>
  </si>
  <si>
    <t>TODISCO AURELIA</t>
  </si>
  <si>
    <t>ALINI LUCA</t>
  </si>
  <si>
    <t>ALDROVANDI MATTIA</t>
  </si>
  <si>
    <t>PRANDINI TOMMASO</t>
  </si>
  <si>
    <t>MASETTA MILONE MATTIA</t>
  </si>
  <si>
    <t>MAFFIONE FRANCESCO</t>
  </si>
  <si>
    <t>FORNONI EMANUELE</t>
  </si>
  <si>
    <t>PRINCIOTTA ANDREA</t>
  </si>
  <si>
    <t>GIUSTI ANDREA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</si>
  <si>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</si>
  <si>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</si>
  <si>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</si>
  <si>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</si>
  <si>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</si>
  <si>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</si>
  <si>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</si>
  <si>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</si>
  <si>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</si>
  <si>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TRENTAROSSI MARTINA</t>
  </si>
  <si>
    <t>PELLEGRINI ANNA</t>
  </si>
  <si>
    <t>Bonus YB-JU</t>
  </si>
  <si>
    <t>TOT</t>
  </si>
  <si>
    <t>CIVETTINI FEDERICO</t>
  </si>
  <si>
    <t>CIVETTINI MARCO AURELIO</t>
  </si>
  <si>
    <t>LUINETTI AGNESE</t>
  </si>
  <si>
    <t>SACCHI BIANCA</t>
  </si>
  <si>
    <t>GRASSI GIACOMO</t>
  </si>
  <si>
    <t>PALAZZO ALEX</t>
  </si>
  <si>
    <t>FLANDERS LOVE SPORT</t>
  </si>
  <si>
    <t>SALA STEFANO</t>
  </si>
  <si>
    <t>LAGUARDIA CHRISTIAN</t>
  </si>
  <si>
    <t>POOL CANTU</t>
  </si>
  <si>
    <t>ANDREOLLI ELISA</t>
  </si>
  <si>
    <t xml:space="preserve">Totale Punti </t>
  </si>
  <si>
    <t xml:space="preserve">gara1  Vigevano </t>
  </si>
  <si>
    <t>2521</t>
  </si>
  <si>
    <t>INVICTUS TEAM ASD</t>
  </si>
  <si>
    <t xml:space="preserve">MENASSI MATTEO </t>
  </si>
  <si>
    <t>FERAZZINI MATTEO</t>
  </si>
  <si>
    <t>TESTA JACOPO</t>
  </si>
  <si>
    <t>gara1       Barzano</t>
  </si>
  <si>
    <t>gara2    Vigevano</t>
  </si>
  <si>
    <t>INVICTUS TEAM</t>
  </si>
  <si>
    <t>PILLONI LORENZO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</si>
  <si>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</si>
  <si>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</si>
  <si>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</si>
  <si>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</si>
  <si>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</si>
  <si>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</si>
  <si>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PINI MARCO</t>
  </si>
  <si>
    <t>LA FRANCA LEONARDO</t>
  </si>
  <si>
    <t>SOLDANO TAKUMI</t>
  </si>
  <si>
    <t>1174</t>
  </si>
  <si>
    <t>PRECISVALLE DANIELE</t>
  </si>
  <si>
    <t>ANZANI PIETRO</t>
  </si>
  <si>
    <t>GROPPO GIORGIO</t>
  </si>
  <si>
    <t>CALISSI RICCARDO</t>
  </si>
  <si>
    <t>CICOZZI ANDREA</t>
  </si>
  <si>
    <t>TERZAGHI DAVIDE</t>
  </si>
  <si>
    <t>BOSTICCO JOHN</t>
  </si>
  <si>
    <t>GIANFREDA MARINO</t>
  </si>
  <si>
    <t>VACCARI ENEA</t>
  </si>
  <si>
    <t>SAULI LUCA</t>
  </si>
  <si>
    <t>DEHIA OMAR</t>
  </si>
  <si>
    <t>BERTI FEDERICO</t>
  </si>
  <si>
    <t>TANGHETTI PIETRO</t>
  </si>
  <si>
    <t>SALERIO SEBASTIANO</t>
  </si>
  <si>
    <t>BODINI DAVIDE</t>
  </si>
  <si>
    <t>BORGHISANI ALEX</t>
  </si>
  <si>
    <t>SILIPRANDI LUDOVICO</t>
  </si>
  <si>
    <t>VENTURINI JACOPO</t>
  </si>
  <si>
    <t>MAURI PETRA MARIA</t>
  </si>
  <si>
    <t>CAPPA SERENA</t>
  </si>
  <si>
    <t>2072</t>
  </si>
  <si>
    <t>PINNA SARA</t>
  </si>
  <si>
    <t>BRANDINALI ELEONORA</t>
  </si>
  <si>
    <t>BALLERINI GIORGIA</t>
  </si>
  <si>
    <t>SOMMARIVA FEDERICA</t>
  </si>
  <si>
    <t>CAROLA ILARIA</t>
  </si>
  <si>
    <t>BALESTRINO LAVINIA</t>
  </si>
  <si>
    <t>BESANA BIANCA RAFFAELLA</t>
  </si>
  <si>
    <t>BANFI RICCARDO</t>
  </si>
  <si>
    <t>RICCA JACOPO</t>
  </si>
  <si>
    <t>BEGNI DAVIDE</t>
  </si>
  <si>
    <t>GIORGINI STEFANO</t>
  </si>
  <si>
    <t>PEDRATTI PIETRO GIUSEPPE MARIA</t>
  </si>
  <si>
    <t>VETTORELLO ALESSIO</t>
  </si>
  <si>
    <t>SALVETTI ANDREA</t>
  </si>
  <si>
    <t>MUTTI EDOARDO</t>
  </si>
  <si>
    <t>DI GIOVANNI MICHELE MARIA</t>
  </si>
  <si>
    <t>BRANDINALI FEDERICO SIMONE</t>
  </si>
  <si>
    <t>DE MITRI  ANDREA</t>
  </si>
  <si>
    <t>TORRIANI  EDOARDO</t>
  </si>
  <si>
    <t>ZIGLIOLI PIETRO</t>
  </si>
  <si>
    <t>SOMMARIVA GABRIELE</t>
  </si>
  <si>
    <t>DE ZAN ALESSANDRO LUIGI</t>
  </si>
  <si>
    <t>BRAGHERI  EDOARDO</t>
  </si>
  <si>
    <t>BOSTICCO LEON</t>
  </si>
  <si>
    <t>BALESTRINO LUDOVICO</t>
  </si>
  <si>
    <t>RATTI KIDUS</t>
  </si>
  <si>
    <t>DE ACUTIS FEDERICO</t>
  </si>
  <si>
    <t>DE PAOLI FEDERICO</t>
  </si>
  <si>
    <t>VAROTTO LORENZO</t>
  </si>
  <si>
    <t>BOTTACIN DIEGO</t>
  </si>
  <si>
    <t>DI CEGLIE NICCOLO'</t>
  </si>
  <si>
    <t>RANIERI SAMUELE</t>
  </si>
  <si>
    <t>SILIPRANDI EDOARDO</t>
  </si>
  <si>
    <t>BONETTI TOMMASO</t>
  </si>
  <si>
    <t>SANDRINI MATTIA</t>
  </si>
  <si>
    <t>CARRABBA ANTONIO</t>
  </si>
  <si>
    <t>FRANCHI GIULIO</t>
  </si>
  <si>
    <t>SAULI SAMUELE</t>
  </si>
  <si>
    <t>PASINI SIMONE</t>
  </si>
  <si>
    <t>SAGLIMBENI GIORGIO TANCREDI</t>
  </si>
  <si>
    <t>ASHCHEULOV ARKHIP</t>
  </si>
  <si>
    <t>SUMMA ALBERTO</t>
  </si>
  <si>
    <t>NEGRATO BEATRICE</t>
  </si>
  <si>
    <t>FORMILLO CARLOTTA</t>
  </si>
  <si>
    <t>LAHLAL SAMAR</t>
  </si>
  <si>
    <t>GRIGALIUNAITE ELENA</t>
  </si>
  <si>
    <t>FORNONI CAMILLA</t>
  </si>
  <si>
    <t>NORRITO FEDERICA</t>
  </si>
  <si>
    <t>RUGGERI ALICE</t>
  </si>
  <si>
    <t>MAZZOCCHI OLIVIA</t>
  </si>
  <si>
    <t>BODINI MARTA</t>
  </si>
  <si>
    <t>CECCATO GIULIA</t>
  </si>
  <si>
    <t>SANIT· GIULIA NINA</t>
  </si>
  <si>
    <t>DI FEBO EMMA</t>
  </si>
  <si>
    <t>MENGHI MARTA VIRGINIA</t>
  </si>
  <si>
    <t>DAOLIO CHIARA</t>
  </si>
  <si>
    <t>ANTONINI DILETTA</t>
  </si>
  <si>
    <t>ADOLFINI ELENA JUSTINE</t>
  </si>
  <si>
    <t>SALA ILARIA</t>
  </si>
  <si>
    <t>ONTINI CHRISTEL</t>
  </si>
  <si>
    <t>CACCIATORE SOFIA</t>
  </si>
  <si>
    <t>RUSCONI PAULINE</t>
  </si>
  <si>
    <t>RANZENIGO MATILDE</t>
  </si>
  <si>
    <t>PAIERI FRANCESCA</t>
  </si>
  <si>
    <t>CAROLA ELISA</t>
  </si>
  <si>
    <t>ABELLI GIULIA</t>
  </si>
  <si>
    <t>POLITI ISABELLA MARIA</t>
  </si>
  <si>
    <t>VIVIANI CAROLA</t>
  </si>
  <si>
    <t>LAMANNA GIORGIA</t>
  </si>
  <si>
    <t>RODA ALICE</t>
  </si>
  <si>
    <t>GIROTTO ELISA</t>
  </si>
  <si>
    <t>GIRIMONTE AZZURRA</t>
  </si>
  <si>
    <t>BRETTERBAUER VITTORIA</t>
  </si>
  <si>
    <t>PALMA MARTINA</t>
  </si>
  <si>
    <t>SALA ANGELICA</t>
  </si>
  <si>
    <t>SOMMI CLEO</t>
  </si>
  <si>
    <t>URBANI ALICE</t>
  </si>
  <si>
    <t>MAFFIONE SERENA</t>
  </si>
  <si>
    <t>SIGNORINI  ELEONORA</t>
  </si>
  <si>
    <t>LOCATELLI MARCO</t>
  </si>
  <si>
    <t>MARANDIUC LUCA</t>
  </si>
  <si>
    <t>SESTINI GIORGIA FRANCESCA</t>
  </si>
  <si>
    <t>SOLDANO KINARI</t>
  </si>
  <si>
    <t>LISSONI STELLA</t>
  </si>
  <si>
    <t>RICCA SOFIA</t>
  </si>
  <si>
    <t>CAPPA ALESSIA</t>
  </si>
  <si>
    <t>PITONZO MINA</t>
  </si>
  <si>
    <t>PALMA LETIZIA</t>
  </si>
  <si>
    <t>DI CEGLIE CECILIA</t>
  </si>
  <si>
    <t>ACANFORA MATTIA</t>
  </si>
  <si>
    <t>PINI LORENZO</t>
  </si>
  <si>
    <t>FACCHINETTI ALEX</t>
  </si>
  <si>
    <t>BADINOTTI MARCO</t>
  </si>
  <si>
    <t>PERIN GIOVANNI</t>
  </si>
  <si>
    <t>MARANDIUC SERGIU</t>
  </si>
  <si>
    <t>CECCATO MATTEO</t>
  </si>
  <si>
    <t>RUCIRETA MATTIA</t>
  </si>
  <si>
    <t>FOGLIAMANZILLO MARCO</t>
  </si>
  <si>
    <t>DAOLIO GIUSEPPE</t>
  </si>
  <si>
    <t>SESTINI LUCA FRANCESCO</t>
  </si>
  <si>
    <t>BANFI STEFANO</t>
  </si>
  <si>
    <t>MONGINI ENRICO</t>
  </si>
  <si>
    <t>MICHELI  FILIPPO</t>
  </si>
  <si>
    <t>RADICE CLAUDIO</t>
  </si>
  <si>
    <t>BAGGI MATTEO</t>
  </si>
  <si>
    <t>BRAMANTE MATTEO</t>
  </si>
  <si>
    <t>CROITORU ANDREI EDUARD</t>
  </si>
  <si>
    <t>BRANDINALI EMANUELE IVAN</t>
  </si>
  <si>
    <t>DEHIA YASSIN</t>
  </si>
  <si>
    <t>STELLA LEON</t>
  </si>
  <si>
    <t>LAURIA RICCARDO</t>
  </si>
  <si>
    <t>TESSARIN RICCARDO GRAZIANO</t>
  </si>
  <si>
    <t>BERGAMIN ALESSANDRO</t>
  </si>
  <si>
    <t>PATANIA ALESSANDRO</t>
  </si>
  <si>
    <t>PAVIA TOMMASO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</si>
  <si>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</si>
  <si>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</si>
  <si>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</si>
  <si>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</si>
  <si>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</si>
  <si>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</si>
  <si>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</si>
  <si>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</si>
  <si>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DI GIOVANNI CAMILLA MARIA</t>
  </si>
  <si>
    <t>BRIGLIADORI  CESARE</t>
  </si>
  <si>
    <t>ARTUSO FEDERICO MARIA</t>
  </si>
  <si>
    <t>NEMBRO LEONARDO</t>
  </si>
  <si>
    <t>BRAGHERI MAIA</t>
  </si>
  <si>
    <t>PELLICIARDI  LORENZO</t>
  </si>
  <si>
    <t>BOFFINO ALESSANDRO</t>
  </si>
  <si>
    <t>BODO LEONARDO CHRISTIAN</t>
  </si>
  <si>
    <t>ROCCHINI MATTEO</t>
  </si>
  <si>
    <t>MARAZZI LEONARDO</t>
  </si>
  <si>
    <t>TRENTIN BENEDETTA MARIA</t>
  </si>
  <si>
    <t>ZANONI CRISTIANO</t>
  </si>
  <si>
    <t>BRESCIANI TANIA</t>
  </si>
  <si>
    <t>SOCIETA' CANOTTIERI SALO'</t>
  </si>
  <si>
    <t>DESENZANO TRIATHLO</t>
  </si>
  <si>
    <t>DESENZANO TRIATHLON</t>
  </si>
  <si>
    <t>CUS PRO PATRIA MILANO</t>
  </si>
  <si>
    <t>A.S.D. NPV VAREDO</t>
  </si>
  <si>
    <t>gara2   Grumello</t>
  </si>
  <si>
    <t>gara2      Grumello</t>
  </si>
  <si>
    <t>gara2          Grumello</t>
  </si>
  <si>
    <t>BARONI ALESSIO</t>
  </si>
  <si>
    <t>BRETTERBAUER LORENZO</t>
  </si>
  <si>
    <t>PICONE LORENZO</t>
  </si>
  <si>
    <t>MODINA FILIPPO</t>
  </si>
  <si>
    <t>2522</t>
  </si>
  <si>
    <t>GAVAZZENI NICOLO</t>
  </si>
  <si>
    <t>ANANIA FRANCESCO</t>
  </si>
  <si>
    <t>gara2        Grumello</t>
  </si>
  <si>
    <t>NEGRETTI ALLEGRA</t>
  </si>
  <si>
    <t>MARSETTI MARTINA</t>
  </si>
  <si>
    <t>VINCI ARIANNA</t>
  </si>
  <si>
    <t>SCOLAMIERO VIOLA</t>
  </si>
  <si>
    <t>MAINARDI INES</t>
  </si>
  <si>
    <t>ALGHISI MARCO</t>
  </si>
  <si>
    <t>PEDRONI RICCARDO</t>
  </si>
  <si>
    <t>ETTORRE EMANUELE</t>
  </si>
  <si>
    <t>PATRIARCA VITTORIA</t>
  </si>
  <si>
    <t>PARINI SIMONE</t>
  </si>
  <si>
    <t>CASON DAVIDE</t>
  </si>
  <si>
    <t>ALONGI GABRIELE</t>
  </si>
  <si>
    <t>CANDILORO FEDERICO</t>
  </si>
  <si>
    <t>MORI EDOARDO</t>
  </si>
  <si>
    <t>VEZZOLA VITTORIA</t>
  </si>
  <si>
    <t>ACRI IRIS</t>
  </si>
  <si>
    <t>VINCI AURORA</t>
  </si>
  <si>
    <t>BRUSSELLES SARA</t>
  </si>
  <si>
    <t xml:space="preserve">TOGNOLI EMMA </t>
  </si>
  <si>
    <t>GRAMEGNA MARTINA</t>
  </si>
  <si>
    <t>PANIZZA GLORIA</t>
  </si>
  <si>
    <t>BELLI MATTEO</t>
  </si>
  <si>
    <t>MARTEGANI MANUEL</t>
  </si>
  <si>
    <t>MADURERI ANDREA</t>
  </si>
  <si>
    <t>CROTTA SAMUELE</t>
  </si>
  <si>
    <t>ROSA GAIA</t>
  </si>
  <si>
    <t>VENTURA ELENA</t>
  </si>
  <si>
    <t>gara3  Varedo</t>
  </si>
  <si>
    <t xml:space="preserve">LAZZARI ARIANNA </t>
  </si>
  <si>
    <t>gara 3 Varedo</t>
  </si>
  <si>
    <t>NASUELLI GIACOMO</t>
  </si>
  <si>
    <t>BETTINELLI NICOLO</t>
  </si>
  <si>
    <t>FLANDRES LOVE SPORTL</t>
  </si>
  <si>
    <t>GHEZZI FRANCESCA CRISTINA</t>
  </si>
  <si>
    <t>DELL'AQUILA ALICE</t>
  </si>
  <si>
    <t>PRIVITERA ALESSIA</t>
  </si>
  <si>
    <t xml:space="preserve">TOMASONI BEATRICE </t>
  </si>
  <si>
    <t>LAZZARI NOELIA</t>
  </si>
  <si>
    <t>GHEORGHIU MATTEO</t>
  </si>
  <si>
    <t>ASTARITA SAMUEL</t>
  </si>
  <si>
    <t>SANDU ANTHONY</t>
  </si>
  <si>
    <t xml:space="preserve">VINDIGNI RICCARDO </t>
  </si>
  <si>
    <t>TORINO MARGHERITA</t>
  </si>
  <si>
    <t>VENTURINI GINEVRA</t>
  </si>
  <si>
    <t>BRUNI FABIO</t>
  </si>
  <si>
    <t>SPORT 64</t>
  </si>
  <si>
    <t>GUSSONI MASSIMILIANO</t>
  </si>
  <si>
    <t>LAZZARI MATTIA</t>
  </si>
  <si>
    <t>CAVINA LEONARDO</t>
  </si>
  <si>
    <t>FERRARI STELLA</t>
  </si>
  <si>
    <t>gara3   Varedo</t>
  </si>
  <si>
    <t>GIGLI ALESSANDRO</t>
  </si>
  <si>
    <t>gara3 Varedo</t>
  </si>
  <si>
    <t>BIESUZ LUCREZIA</t>
  </si>
  <si>
    <t>GIRIMONTE ASIA</t>
  </si>
  <si>
    <t>CASTELLI DANIELE</t>
  </si>
  <si>
    <t>SACCOMAN GABRIELE</t>
  </si>
  <si>
    <t xml:space="preserve">S.S.D. SCHIANTARELLI </t>
  </si>
  <si>
    <t>MARZORATI MARCO</t>
  </si>
  <si>
    <t>COSTADANCHE THEOPHIL ANDREI</t>
  </si>
  <si>
    <t>TOMASONI FILIPPO</t>
  </si>
  <si>
    <t>PIATTI ELISA</t>
  </si>
  <si>
    <t>GILARDONI STEFANO</t>
  </si>
  <si>
    <t>MOTTA ALESSANDRO</t>
  </si>
  <si>
    <t>CAZZANIGA ALESSANDRO</t>
  </si>
  <si>
    <t>GAIOTTO FILIPPO</t>
  </si>
  <si>
    <t>S.S.D. SHIANTARELLI</t>
  </si>
  <si>
    <t>S.S.D. SCHIANTARELLI</t>
  </si>
  <si>
    <t xml:space="preserve">gara4        DJ </t>
  </si>
  <si>
    <t>gara4          DJ</t>
  </si>
  <si>
    <t>BELLIA ACHILLE</t>
  </si>
  <si>
    <t>NC MILANO</t>
  </si>
  <si>
    <t>NFL</t>
  </si>
  <si>
    <t>DIOGUARDI LAPO</t>
  </si>
  <si>
    <t>BASILI FILIPPO</t>
  </si>
  <si>
    <t>SILIPRANDI LUPO</t>
  </si>
  <si>
    <t xml:space="preserve">BRAMATI PAOLO </t>
  </si>
  <si>
    <t>ARDUINI MARIA VITTORIA</t>
  </si>
  <si>
    <t>TIVERON MATTIA</t>
  </si>
  <si>
    <t>SANDU SAM</t>
  </si>
  <si>
    <t>ESPOSTI ARIANNA</t>
  </si>
  <si>
    <t>BATTAGLIA REBECCA</t>
  </si>
  <si>
    <t>VENTURA FRANCESCO</t>
  </si>
  <si>
    <t>DONINELLI GIULIA</t>
  </si>
  <si>
    <t>PATURZIO MARTINA</t>
  </si>
  <si>
    <t>BELLINI STEFANIA</t>
  </si>
  <si>
    <t>ORLANDINI RIDINI SOFIA</t>
  </si>
  <si>
    <t>gara4       DJ</t>
  </si>
  <si>
    <t>gara4              DJ</t>
  </si>
  <si>
    <t>gara4         DJ</t>
  </si>
  <si>
    <t>ARIENTI GIORGIO</t>
  </si>
  <si>
    <t>TONANI LORENZO</t>
  </si>
  <si>
    <t>UNA TRIAHTLON TEAM</t>
  </si>
  <si>
    <t>TONNI ALESSANDRO</t>
  </si>
  <si>
    <t>CANTE' GIOVANNI</t>
  </si>
  <si>
    <t>TRICOMI EUGENIO</t>
  </si>
  <si>
    <t>TRIATHLON TREVIGLIO</t>
  </si>
  <si>
    <t>BIGATTI LORENZO</t>
  </si>
  <si>
    <t>gara4        DJ</t>
  </si>
  <si>
    <t>SPREAFICO SOFIA</t>
  </si>
  <si>
    <t>BELLAVITI AURELIA</t>
  </si>
  <si>
    <t>MANZONI ALICE</t>
  </si>
  <si>
    <t xml:space="preserve">TONNI SOFIA </t>
  </si>
  <si>
    <t>PAGANI GIORGIA</t>
  </si>
  <si>
    <t>ZEROTRI 1 COMO</t>
  </si>
  <si>
    <t xml:space="preserve">SPORT 64 </t>
  </si>
  <si>
    <t>gara5     Cesate</t>
  </si>
  <si>
    <t>ROSSINI MIA ELENA</t>
  </si>
  <si>
    <t>RUGGIERI LEONARDO</t>
  </si>
  <si>
    <t>ROSSINI NOEL</t>
  </si>
  <si>
    <t>REPICE LUDOVCA</t>
  </si>
  <si>
    <t>gara5       Cesate</t>
  </si>
  <si>
    <t>LOSMA CAMILLA</t>
  </si>
  <si>
    <t>LUCARELLI MARIA GRAZIA</t>
  </si>
  <si>
    <t>gara5      Cesate</t>
  </si>
  <si>
    <t>GIUSTI ALESSANDRO</t>
  </si>
  <si>
    <t>MONTRASI GIULIA</t>
  </si>
  <si>
    <t>RUSSO ALESSANDRO</t>
  </si>
  <si>
    <t>LUCARELLI MATTEO</t>
  </si>
  <si>
    <t>gara6  Lecco</t>
  </si>
  <si>
    <t>gara6        Lecco</t>
  </si>
  <si>
    <t>gara5     Lecco</t>
  </si>
  <si>
    <t>GALLI NICOLO'</t>
  </si>
  <si>
    <t>BARZAGHI GABRIELE</t>
  </si>
  <si>
    <t>gara5       Lecco</t>
  </si>
  <si>
    <t>VARALLI ELEONORA</t>
  </si>
  <si>
    <t>SAMVERGA TRI</t>
  </si>
  <si>
    <t>SAMVERGATRI</t>
  </si>
  <si>
    <t>LUCARELLI MICHELE</t>
  </si>
  <si>
    <t xml:space="preserve">gara6     Vercurago   </t>
  </si>
  <si>
    <t>gara6        Vercurago</t>
  </si>
  <si>
    <t>BOVIO AURORA</t>
  </si>
  <si>
    <t>DI MALTA CAMILLA</t>
  </si>
  <si>
    <t>GABBA CHRISTIAN</t>
  </si>
  <si>
    <t>gara7        Vercurago</t>
  </si>
  <si>
    <t>GABELLINI VICTOR</t>
  </si>
  <si>
    <t>gara7        Lodi</t>
  </si>
  <si>
    <t>gara8        Lodi</t>
  </si>
  <si>
    <t>CIUTI COSTANZA MARIA</t>
  </si>
  <si>
    <t>gara7      Lodi</t>
  </si>
  <si>
    <t xml:space="preserve">gara8         Telgate </t>
  </si>
  <si>
    <t>NICODANO ROMEO FELICE</t>
  </si>
  <si>
    <t>gara8           Telgate</t>
  </si>
  <si>
    <t>gara8            Telgate</t>
  </si>
  <si>
    <t>GABBA LUCA</t>
  </si>
  <si>
    <t>ARMENI IACOPINO NICO</t>
  </si>
  <si>
    <t>gara8         Telgate</t>
  </si>
  <si>
    <t>CONVERSA GIONA</t>
  </si>
  <si>
    <t>UNA TRIATHLON</t>
  </si>
  <si>
    <t>gara8                  Telgate</t>
  </si>
  <si>
    <t>BIANCHI FRANCESCO</t>
  </si>
  <si>
    <t>gara8          Telgate</t>
  </si>
  <si>
    <t>gara9     Telgate</t>
  </si>
  <si>
    <t>gara9        Telgate</t>
  </si>
  <si>
    <t>Bonus Partecipazione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</si>
</sst>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9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1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2" xfId="0" applyNumberFormat="1" applyFont="1" applyBorder="1" applyAlignment="1"/>
    <xf numFmtId="49" fontId="10" fillId="4" borderId="43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1" fontId="4" fillId="0" borderId="44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45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3" xfId="0" applyNumberFormat="1" applyFont="1" applyFill="1" applyBorder="1" applyAlignment="1">
      <alignment horizontal="right"/>
    </xf>
    <xf numFmtId="49" fontId="11" fillId="4" borderId="12" xfId="0" applyNumberFormat="1" applyFont="1" applyFill="1" applyBorder="1" applyAlignment="1"/>
    <xf numFmtId="49" fontId="11" fillId="2" borderId="46" xfId="0" applyNumberFormat="1" applyFont="1" applyFill="1" applyBorder="1" applyAlignment="1"/>
    <xf numFmtId="1" fontId="12" fillId="2" borderId="43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49" xfId="0" applyNumberFormat="1" applyFont="1" applyBorder="1" applyAlignment="1"/>
    <xf numFmtId="1" fontId="3" fillId="0" borderId="49" xfId="0" applyNumberFormat="1" applyFont="1" applyBorder="1" applyAlignment="1"/>
    <xf numFmtId="0" fontId="9" fillId="4" borderId="50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47" xfId="0" applyFont="1" applyFill="1" applyBorder="1" applyAlignment="1"/>
    <xf numFmtId="49" fontId="3" fillId="0" borderId="47" xfId="0" applyNumberFormat="1" applyFont="1" applyBorder="1" applyAlignment="1"/>
    <xf numFmtId="1" fontId="3" fillId="0" borderId="52" xfId="0" applyNumberFormat="1" applyFont="1" applyBorder="1" applyAlignment="1">
      <alignment horizontal="center"/>
    </xf>
    <xf numFmtId="1" fontId="3" fillId="0" borderId="53" xfId="0" applyNumberFormat="1" applyFont="1" applyBorder="1" applyAlignment="1"/>
    <xf numFmtId="0" fontId="3" fillId="0" borderId="53" xfId="0" applyFont="1" applyBorder="1" applyAlignment="1">
      <alignment horizontal="left"/>
    </xf>
    <xf numFmtId="0" fontId="3" fillId="0" borderId="51" xfId="0" applyNumberFormat="1" applyFont="1" applyFill="1" applyBorder="1" applyAlignment="1"/>
    <xf numFmtId="49" fontId="3" fillId="0" borderId="51" xfId="0" applyNumberFormat="1" applyFont="1" applyFill="1" applyBorder="1" applyAlignment="1"/>
    <xf numFmtId="0" fontId="3" fillId="0" borderId="47" xfId="0" applyFont="1" applyBorder="1" applyAlignment="1"/>
    <xf numFmtId="49" fontId="3" fillId="0" borderId="53" xfId="0" applyNumberFormat="1" applyFont="1" applyBorder="1" applyAlignment="1"/>
    <xf numFmtId="49" fontId="3" fillId="0" borderId="51" xfId="0" applyNumberFormat="1" applyFont="1" applyBorder="1" applyAlignment="1"/>
    <xf numFmtId="1" fontId="3" fillId="0" borderId="51" xfId="0" applyNumberFormat="1" applyFont="1" applyBorder="1" applyAlignment="1"/>
    <xf numFmtId="49" fontId="3" fillId="0" borderId="53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47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53" xfId="0" applyNumberFormat="1" applyFont="1" applyBorder="1" applyAlignment="1">
      <alignment horizontal="center" vertical="center"/>
    </xf>
    <xf numFmtId="0" fontId="18" fillId="0" borderId="51" xfId="0" applyFont="1" applyBorder="1" applyAlignment="1"/>
    <xf numFmtId="1" fontId="14" fillId="0" borderId="52" xfId="0" applyNumberFormat="1" applyFont="1" applyBorder="1" applyAlignment="1">
      <alignment horizontal="center"/>
    </xf>
    <xf numFmtId="0" fontId="17" fillId="0" borderId="51" xfId="0" applyFont="1" applyBorder="1" applyAlignment="1"/>
    <xf numFmtId="0" fontId="17" fillId="0" borderId="51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1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0" xfId="0" applyNumberFormat="1" applyFont="1" applyFill="1" applyBorder="1" applyAlignment="1"/>
    <xf numFmtId="1" fontId="9" fillId="6" borderId="55" xfId="0" applyNumberFormat="1" applyFont="1" applyFill="1" applyBorder="1" applyAlignment="1"/>
    <xf numFmtId="0" fontId="14" fillId="0" borderId="51" xfId="0" applyFont="1" applyBorder="1" applyAlignment="1"/>
    <xf numFmtId="1" fontId="14" fillId="0" borderId="52" xfId="0" applyNumberFormat="1" applyFont="1" applyFill="1" applyBorder="1" applyAlignment="1">
      <alignment horizontal="center"/>
    </xf>
    <xf numFmtId="0" fontId="19" fillId="0" borderId="51" xfId="0" applyFont="1" applyBorder="1" applyAlignment="1"/>
    <xf numFmtId="1" fontId="3" fillId="0" borderId="56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/>
    </xf>
    <xf numFmtId="0" fontId="1" fillId="0" borderId="51" xfId="0" applyNumberFormat="1" applyFont="1" applyBorder="1">
      <alignment vertical="top" wrapText="1"/>
    </xf>
    <xf numFmtId="1" fontId="3" fillId="0" borderId="51" xfId="0" applyNumberFormat="1" applyFont="1" applyBorder="1" applyAlignment="1">
      <alignment horizontal="center"/>
    </xf>
    <xf numFmtId="1" fontId="14" fillId="0" borderId="51" xfId="0" applyNumberFormat="1" applyFont="1" applyBorder="1" applyAlignment="1">
      <alignment horizontal="center"/>
    </xf>
    <xf numFmtId="0" fontId="19" fillId="0" borderId="51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9" fillId="0" borderId="51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Alignment="1">
      <alignment horizontal="center" vertical="top" wrapText="1"/>
    </xf>
    <xf numFmtId="0" fontId="1" fillId="0" borderId="57" xfId="0" applyNumberFormat="1" applyFont="1" applyBorder="1">
      <alignment vertical="top" wrapText="1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/>
    <xf numFmtId="1" fontId="3" fillId="0" borderId="8" xfId="0" applyNumberFormat="1" applyFont="1" applyFill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0" fontId="1" fillId="0" borderId="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47" xfId="0" applyNumberFormat="1" applyFont="1" applyBorder="1" applyAlignment="1">
      <alignment horizontal="center"/>
    </xf>
    <xf numFmtId="1" fontId="14" fillId="0" borderId="47" xfId="0" applyNumberFormat="1" applyFont="1" applyFill="1" applyBorder="1" applyAlignment="1">
      <alignment horizontal="center"/>
    </xf>
    <xf numFmtId="0" fontId="1" fillId="0" borderId="60" xfId="0" applyNumberFormat="1" applyFont="1" applyBorder="1">
      <alignment vertical="top" wrapText="1"/>
    </xf>
    <xf numFmtId="1" fontId="3" fillId="0" borderId="51" xfId="0" applyNumberFormat="1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49" fontId="3" fillId="0" borderId="51" xfId="0" applyNumberFormat="1" applyFont="1" applyBorder="1" applyAlignment="1">
      <alignment horizontal="left"/>
    </xf>
    <xf numFmtId="1" fontId="14" fillId="0" borderId="9" xfId="0" applyNumberFormat="1" applyFont="1" applyBorder="1" applyAlignment="1">
      <alignment horizontal="center"/>
    </xf>
    <xf numFmtId="1" fontId="9" fillId="5" borderId="61" xfId="0" applyNumberFormat="1" applyFont="1" applyFill="1" applyBorder="1" applyAlignment="1"/>
    <xf numFmtId="49" fontId="10" fillId="7" borderId="10" xfId="0" applyNumberFormat="1" applyFont="1" applyFill="1" applyBorder="1" applyAlignment="1"/>
    <xf numFmtId="49" fontId="10" fillId="8" borderId="10" xfId="0" applyNumberFormat="1" applyFont="1" applyFill="1" applyBorder="1" applyAlignment="1"/>
    <xf numFmtId="49" fontId="10" fillId="9" borderId="10" xfId="0" applyNumberFormat="1" applyFont="1" applyFill="1" applyBorder="1" applyAlignment="1"/>
    <xf numFmtId="49" fontId="9" fillId="5" borderId="62" xfId="0" applyNumberFormat="1" applyFont="1" applyFill="1" applyBorder="1" applyAlignment="1">
      <alignment horizontal="center" vertical="center" wrapText="1"/>
    </xf>
    <xf numFmtId="49" fontId="9" fillId="6" borderId="54" xfId="0" applyNumberFormat="1" applyFont="1" applyFill="1" applyBorder="1" applyAlignment="1">
      <alignment horizontal="center" vertical="center" wrapText="1"/>
    </xf>
    <xf numFmtId="1" fontId="9" fillId="5" borderId="45" xfId="0" applyNumberFormat="1" applyFont="1" applyFill="1" applyBorder="1" applyAlignment="1"/>
    <xf numFmtId="49" fontId="9" fillId="4" borderId="50" xfId="0" applyNumberFormat="1" applyFont="1" applyFill="1" applyBorder="1" applyAlignment="1"/>
    <xf numFmtId="49" fontId="9" fillId="5" borderId="5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9" fontId="10" fillId="10" borderId="10" xfId="0" applyNumberFormat="1" applyFont="1" applyFill="1" applyBorder="1" applyAlignment="1"/>
  </cellXfs>
  <cellStyles count="1">
    <cellStyle name="Normale" xfId="0" builtinId="0"/>
  </cellStyles>
  <dxfs count="3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4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10" sqref="H10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85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33" t="s">
        <v>0</v>
      </c>
      <c r="B1" s="234"/>
      <c r="C1" s="234"/>
      <c r="D1" s="234"/>
      <c r="E1" s="234"/>
      <c r="F1" s="235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25">
      <c r="A2" s="7"/>
      <c r="B2" s="173" t="s">
        <v>1</v>
      </c>
      <c r="C2" s="195" t="s">
        <v>2</v>
      </c>
      <c r="D2" s="173" t="s">
        <v>3</v>
      </c>
      <c r="E2" s="9" t="s">
        <v>362</v>
      </c>
      <c r="F2" s="9" t="s">
        <v>545</v>
      </c>
      <c r="G2" s="9" t="s">
        <v>582</v>
      </c>
      <c r="H2" s="9" t="s">
        <v>623</v>
      </c>
      <c r="I2" s="9" t="s">
        <v>661</v>
      </c>
      <c r="J2" s="9" t="s">
        <v>685</v>
      </c>
      <c r="K2" s="9" t="s">
        <v>691</v>
      </c>
      <c r="L2" s="9" t="s">
        <v>695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54" t="s">
        <v>175</v>
      </c>
      <c r="B3" s="193" t="s">
        <v>332</v>
      </c>
      <c r="C3" s="193" t="s">
        <v>145</v>
      </c>
      <c r="D3" s="193" t="s">
        <v>173</v>
      </c>
      <c r="E3" s="192">
        <v>40</v>
      </c>
      <c r="F3" s="186">
        <v>40</v>
      </c>
      <c r="G3" s="186">
        <v>40</v>
      </c>
      <c r="H3" s="186">
        <v>40</v>
      </c>
      <c r="I3" s="186">
        <v>40</v>
      </c>
      <c r="J3" s="186">
        <v>40</v>
      </c>
      <c r="K3" s="186">
        <v>40</v>
      </c>
      <c r="L3" s="186">
        <v>40</v>
      </c>
      <c r="M3" s="166"/>
      <c r="N3" s="25">
        <f t="shared" ref="N3:N10" si="0">IF(O3=9,SUM(E3:M3)-SMALL(E3:M3,1)-SMALL(E3:M3,2),IF(O3=8,SUM(E3:M3)-SMALL(E3:M3,1),SUM(E3:M3)))</f>
        <v>280</v>
      </c>
      <c r="O3" s="26">
        <f t="shared" ref="O3:O10" si="1">COUNTA(E3:M3)</f>
        <v>8</v>
      </c>
      <c r="P3" s="149">
        <f>SUM(E3:M3)</f>
        <v>320</v>
      </c>
      <c r="Q3" s="27"/>
      <c r="R3" s="28">
        <v>1213</v>
      </c>
      <c r="S3" s="29" t="s">
        <v>114</v>
      </c>
      <c r="T3" s="30">
        <f>SUMIF($C$3:$C$77,R3,$P$3:$P$77)</f>
        <v>0</v>
      </c>
      <c r="U3" s="31"/>
      <c r="V3" s="32">
        <f>SUMIF($C$3:$C$77,R3,$N$3:$N$77)</f>
        <v>0</v>
      </c>
      <c r="W3" s="19"/>
      <c r="X3" s="6"/>
      <c r="Y3" s="33"/>
      <c r="Z3" s="33"/>
      <c r="AA3" s="33"/>
    </row>
    <row r="4" spans="1:27" ht="29.1" customHeight="1" thickBot="1" x14ac:dyDescent="0.45">
      <c r="A4" s="154" t="s">
        <v>175</v>
      </c>
      <c r="B4" s="193" t="s">
        <v>482</v>
      </c>
      <c r="C4" s="193" t="s">
        <v>363</v>
      </c>
      <c r="D4" s="193" t="s">
        <v>364</v>
      </c>
      <c r="E4" s="192">
        <v>30</v>
      </c>
      <c r="F4" s="186">
        <v>30</v>
      </c>
      <c r="G4" s="186">
        <v>30</v>
      </c>
      <c r="H4" s="166"/>
      <c r="I4" s="186"/>
      <c r="J4" s="167"/>
      <c r="K4" s="167"/>
      <c r="L4" s="218">
        <v>30</v>
      </c>
      <c r="M4" s="168"/>
      <c r="N4" s="25">
        <f t="shared" si="0"/>
        <v>120</v>
      </c>
      <c r="O4" s="26">
        <f t="shared" si="1"/>
        <v>4</v>
      </c>
      <c r="P4" s="149">
        <f>SUM(E4:M4)</f>
        <v>120</v>
      </c>
      <c r="Q4" s="27"/>
      <c r="R4" s="28">
        <v>2310</v>
      </c>
      <c r="S4" s="29" t="s">
        <v>169</v>
      </c>
      <c r="T4" s="30">
        <f t="shared" ref="T4" si="2">SUMIF($C$3:$C$77,R4,$P$3:$P$77)</f>
        <v>0</v>
      </c>
      <c r="U4" s="31"/>
      <c r="V4" s="32">
        <f t="shared" ref="V4" si="3">SUMIF($C$3:$C$77,R4,$N$3:$N$77)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154" t="s">
        <v>175</v>
      </c>
      <c r="B5" s="193" t="s">
        <v>337</v>
      </c>
      <c r="C5" s="193" t="s">
        <v>381</v>
      </c>
      <c r="D5" s="193" t="s">
        <v>338</v>
      </c>
      <c r="E5" s="156">
        <v>20</v>
      </c>
      <c r="F5" s="23"/>
      <c r="G5" s="23"/>
      <c r="H5" s="23">
        <v>30</v>
      </c>
      <c r="I5" s="23"/>
      <c r="J5" s="144"/>
      <c r="K5" s="144"/>
      <c r="L5" s="144"/>
      <c r="M5" s="24"/>
      <c r="N5" s="25">
        <f t="shared" si="0"/>
        <v>50</v>
      </c>
      <c r="O5" s="26">
        <f t="shared" si="1"/>
        <v>2</v>
      </c>
      <c r="P5" s="149">
        <f>SUM(E5:M5)</f>
        <v>50</v>
      </c>
      <c r="Q5" s="27"/>
      <c r="R5" s="28">
        <v>2310</v>
      </c>
      <c r="S5" s="29" t="s">
        <v>169</v>
      </c>
      <c r="T5" s="30">
        <f t="shared" ref="T5:T65" si="4">SUMIF($C$3:$C$77,R5,$P$3:$P$77)</f>
        <v>0</v>
      </c>
      <c r="U5" s="31"/>
      <c r="V5" s="32">
        <f t="shared" ref="V5:V65" si="5">SUMIF($C$3:$C$77,R5,$N$3:$N$77)</f>
        <v>0</v>
      </c>
      <c r="W5" s="19"/>
      <c r="X5" s="6"/>
      <c r="Y5" s="33"/>
      <c r="Z5" s="33"/>
      <c r="AA5" s="33"/>
    </row>
    <row r="6" spans="1:27" ht="29.1" customHeight="1" x14ac:dyDescent="0.35">
      <c r="A6" s="154" t="s">
        <v>175</v>
      </c>
      <c r="B6" s="193" t="s">
        <v>483</v>
      </c>
      <c r="C6" s="193" t="s">
        <v>142</v>
      </c>
      <c r="D6" s="193" t="s">
        <v>172</v>
      </c>
      <c r="E6" s="156">
        <v>12</v>
      </c>
      <c r="F6" s="23"/>
      <c r="G6" s="23"/>
      <c r="H6" s="23"/>
      <c r="I6" s="23">
        <v>12</v>
      </c>
      <c r="J6" s="144"/>
      <c r="K6" s="144"/>
      <c r="L6" s="144">
        <v>12</v>
      </c>
      <c r="M6" s="24"/>
      <c r="N6" s="25">
        <f t="shared" si="0"/>
        <v>36</v>
      </c>
      <c r="O6" s="26">
        <f t="shared" si="1"/>
        <v>3</v>
      </c>
      <c r="P6" s="149">
        <f>SUM(E6:M6)</f>
        <v>36</v>
      </c>
      <c r="Q6" s="27"/>
      <c r="R6" s="28">
        <v>2232</v>
      </c>
      <c r="S6" s="29" t="s">
        <v>119</v>
      </c>
      <c r="T6" s="30">
        <f t="shared" si="4"/>
        <v>0</v>
      </c>
      <c r="U6" s="31"/>
      <c r="V6" s="32">
        <f t="shared" si="5"/>
        <v>0</v>
      </c>
      <c r="W6" s="19"/>
      <c r="X6" s="6"/>
      <c r="Y6" s="33"/>
      <c r="Z6" s="33"/>
      <c r="AA6" s="33"/>
    </row>
    <row r="7" spans="1:27" ht="29.1" customHeight="1" x14ac:dyDescent="0.4">
      <c r="A7" s="154" t="s">
        <v>175</v>
      </c>
      <c r="B7" s="193" t="s">
        <v>663</v>
      </c>
      <c r="C7" s="193" t="s">
        <v>145</v>
      </c>
      <c r="D7" s="193" t="s">
        <v>173</v>
      </c>
      <c r="E7" s="192"/>
      <c r="F7" s="166"/>
      <c r="G7" s="186"/>
      <c r="H7" s="166"/>
      <c r="I7" s="186">
        <v>20</v>
      </c>
      <c r="J7" s="167"/>
      <c r="K7" s="167"/>
      <c r="L7" s="218">
        <v>9</v>
      </c>
      <c r="M7" s="168"/>
      <c r="N7" s="25">
        <f t="shared" si="0"/>
        <v>29</v>
      </c>
      <c r="O7" s="26">
        <f t="shared" si="1"/>
        <v>2</v>
      </c>
      <c r="P7" s="149">
        <v>29</v>
      </c>
      <c r="Q7" s="27"/>
      <c r="R7" s="28">
        <v>1180</v>
      </c>
      <c r="S7" s="29" t="s">
        <v>14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x14ac:dyDescent="0.4">
      <c r="A8" s="154" t="s">
        <v>175</v>
      </c>
      <c r="B8" s="193" t="s">
        <v>683</v>
      </c>
      <c r="C8" s="193" t="s">
        <v>129</v>
      </c>
      <c r="D8" s="193" t="s">
        <v>167</v>
      </c>
      <c r="E8" s="192"/>
      <c r="F8" s="186"/>
      <c r="G8" s="186"/>
      <c r="H8" s="166"/>
      <c r="I8" s="186">
        <v>30</v>
      </c>
      <c r="J8" s="167"/>
      <c r="K8" s="167"/>
      <c r="L8" s="218"/>
      <c r="M8" s="168"/>
      <c r="N8" s="25">
        <f t="shared" si="0"/>
        <v>30</v>
      </c>
      <c r="O8" s="26">
        <f t="shared" si="1"/>
        <v>1</v>
      </c>
      <c r="P8" s="149"/>
      <c r="Q8" s="27"/>
      <c r="R8" s="28">
        <v>1115</v>
      </c>
      <c r="S8" s="29" t="s">
        <v>15</v>
      </c>
      <c r="T8" s="30">
        <f t="shared" si="4"/>
        <v>0</v>
      </c>
      <c r="U8" s="31"/>
      <c r="V8" s="32">
        <f t="shared" si="5"/>
        <v>0</v>
      </c>
      <c r="W8" s="19"/>
      <c r="X8" s="6"/>
      <c r="Y8" s="33"/>
      <c r="Z8" s="33"/>
      <c r="AA8" s="33"/>
    </row>
    <row r="9" spans="1:27" ht="29.1" customHeight="1" x14ac:dyDescent="0.35">
      <c r="A9" s="154" t="s">
        <v>175</v>
      </c>
      <c r="B9" s="193" t="s">
        <v>696</v>
      </c>
      <c r="C9" s="193" t="s">
        <v>129</v>
      </c>
      <c r="D9" s="193" t="s">
        <v>167</v>
      </c>
      <c r="E9" s="156"/>
      <c r="F9" s="23"/>
      <c r="G9" s="23"/>
      <c r="H9" s="23"/>
      <c r="I9" s="213"/>
      <c r="J9" s="144"/>
      <c r="K9" s="144"/>
      <c r="L9" s="144">
        <v>20</v>
      </c>
      <c r="M9" s="24"/>
      <c r="N9" s="25">
        <f t="shared" si="0"/>
        <v>20</v>
      </c>
      <c r="O9" s="26">
        <f t="shared" si="1"/>
        <v>1</v>
      </c>
      <c r="P9" s="149"/>
      <c r="Q9" s="27"/>
      <c r="R9" s="28">
        <v>10</v>
      </c>
      <c r="S9" s="29" t="s">
        <v>16</v>
      </c>
      <c r="T9" s="30">
        <f t="shared" si="4"/>
        <v>0</v>
      </c>
      <c r="U9" s="31"/>
      <c r="V9" s="32">
        <f t="shared" si="5"/>
        <v>50</v>
      </c>
      <c r="W9" s="19"/>
      <c r="X9" s="6"/>
      <c r="Y9" s="33"/>
      <c r="Z9" s="33"/>
      <c r="AA9" s="33"/>
    </row>
    <row r="10" spans="1:27" ht="29.1" customHeight="1" x14ac:dyDescent="0.35">
      <c r="A10" s="154" t="s">
        <v>175</v>
      </c>
      <c r="B10" s="193" t="s">
        <v>664</v>
      </c>
      <c r="C10" s="193" t="s">
        <v>145</v>
      </c>
      <c r="D10" s="193" t="s">
        <v>173</v>
      </c>
      <c r="E10" s="156"/>
      <c r="F10" s="23"/>
      <c r="G10" s="23"/>
      <c r="H10" s="23"/>
      <c r="I10" s="23">
        <v>9</v>
      </c>
      <c r="J10" s="144"/>
      <c r="K10" s="144"/>
      <c r="L10" s="144"/>
      <c r="M10" s="24"/>
      <c r="N10" s="25">
        <f t="shared" si="0"/>
        <v>9</v>
      </c>
      <c r="O10" s="26">
        <f t="shared" si="1"/>
        <v>1</v>
      </c>
      <c r="P10" s="149"/>
      <c r="Q10" s="27"/>
      <c r="R10" s="28">
        <v>1589</v>
      </c>
      <c r="S10" s="29" t="s">
        <v>18</v>
      </c>
      <c r="T10" s="30">
        <f t="shared" si="4"/>
        <v>36</v>
      </c>
      <c r="U10" s="31"/>
      <c r="V10" s="32">
        <f t="shared" si="5"/>
        <v>36</v>
      </c>
      <c r="W10" s="19"/>
      <c r="X10" s="6"/>
      <c r="Y10" s="33"/>
      <c r="Z10" s="33"/>
      <c r="AA10" s="33"/>
    </row>
    <row r="11" spans="1:27" ht="29.1" customHeight="1" x14ac:dyDescent="0.4">
      <c r="A11" s="154" t="str">
        <f t="shared" ref="A11:A15" si="6">IF(O11&lt;2,"NO","SI")</f>
        <v>NO</v>
      </c>
      <c r="B11" s="193"/>
      <c r="C11" s="193"/>
      <c r="D11" s="193"/>
      <c r="E11" s="192"/>
      <c r="F11" s="166"/>
      <c r="G11" s="186"/>
      <c r="H11" s="166"/>
      <c r="I11" s="166"/>
      <c r="J11" s="167"/>
      <c r="K11" s="167"/>
      <c r="L11" s="167"/>
      <c r="M11" s="168"/>
      <c r="N11" s="25">
        <f t="shared" ref="N11:N17" si="7">IF(O11=9,SUM(E11:M11)-SMALL(E11:M11,1)-SMALL(E11:M11,2),IF(O11=8,SUM(E11:M11)-SMALL(E11:M11,1),SUM(E11:M11)))</f>
        <v>0</v>
      </c>
      <c r="O11" s="26">
        <f t="shared" ref="O11:O17" si="8">COUNTA(E11:M11)</f>
        <v>0</v>
      </c>
      <c r="P11" s="149">
        <f t="shared" ref="P11:P17" si="9">SUM(E11:M11)</f>
        <v>0</v>
      </c>
      <c r="Q11" s="27"/>
      <c r="R11" s="28">
        <v>2074</v>
      </c>
      <c r="S11" s="29" t="s">
        <v>309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x14ac:dyDescent="0.35">
      <c r="A12" s="154" t="str">
        <f t="shared" si="6"/>
        <v>NO</v>
      </c>
      <c r="B12" s="193"/>
      <c r="C12" s="193"/>
      <c r="D12" s="193"/>
      <c r="E12" s="156"/>
      <c r="F12" s="23"/>
      <c r="G12" s="23"/>
      <c r="H12" s="23"/>
      <c r="I12" s="23"/>
      <c r="J12" s="144"/>
      <c r="K12" s="144"/>
      <c r="L12" s="144"/>
      <c r="M12" s="24"/>
      <c r="N12" s="25">
        <f t="shared" si="7"/>
        <v>0</v>
      </c>
      <c r="O12" s="26">
        <f t="shared" si="8"/>
        <v>0</v>
      </c>
      <c r="P12" s="149">
        <f t="shared" si="9"/>
        <v>0</v>
      </c>
      <c r="Q12" s="27"/>
      <c r="R12" s="28">
        <v>1590</v>
      </c>
      <c r="S12" s="29" t="s">
        <v>21</v>
      </c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x14ac:dyDescent="0.35">
      <c r="A13" s="154" t="str">
        <f t="shared" si="6"/>
        <v>NO</v>
      </c>
      <c r="B13" s="193"/>
      <c r="C13" s="193"/>
      <c r="D13" s="193"/>
      <c r="E13" s="194"/>
      <c r="F13" s="23"/>
      <c r="G13" s="23"/>
      <c r="H13" s="23"/>
      <c r="I13" s="23"/>
      <c r="J13" s="144"/>
      <c r="K13" s="144"/>
      <c r="L13" s="144"/>
      <c r="M13" s="24"/>
      <c r="N13" s="25">
        <f t="shared" si="7"/>
        <v>0</v>
      </c>
      <c r="O13" s="26">
        <f t="shared" si="8"/>
        <v>0</v>
      </c>
      <c r="P13" s="149">
        <f t="shared" si="9"/>
        <v>0</v>
      </c>
      <c r="Q13" s="27"/>
      <c r="R13" s="28">
        <v>1172</v>
      </c>
      <c r="S13" s="29" t="s">
        <v>314</v>
      </c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x14ac:dyDescent="0.35">
      <c r="A14" s="154" t="str">
        <f t="shared" si="6"/>
        <v>NO</v>
      </c>
      <c r="B14" s="193"/>
      <c r="C14" s="193"/>
      <c r="D14" s="193"/>
      <c r="E14" s="156"/>
      <c r="F14" s="23"/>
      <c r="G14" s="23"/>
      <c r="H14" s="23"/>
      <c r="I14" s="23"/>
      <c r="J14" s="144"/>
      <c r="K14" s="144"/>
      <c r="L14" s="144"/>
      <c r="M14" s="24"/>
      <c r="N14" s="25">
        <f t="shared" si="7"/>
        <v>0</v>
      </c>
      <c r="O14" s="26">
        <f t="shared" si="8"/>
        <v>0</v>
      </c>
      <c r="P14" s="149">
        <f t="shared" si="9"/>
        <v>0</v>
      </c>
      <c r="Q14" s="27"/>
      <c r="R14" s="28">
        <v>2513</v>
      </c>
      <c r="S14" s="29" t="s">
        <v>356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x14ac:dyDescent="0.35">
      <c r="A15" s="154" t="str">
        <f t="shared" si="6"/>
        <v>NO</v>
      </c>
      <c r="B15" s="193"/>
      <c r="C15" s="193"/>
      <c r="D15" s="193"/>
      <c r="E15" s="156"/>
      <c r="F15" s="23"/>
      <c r="G15" s="23"/>
      <c r="H15" s="23"/>
      <c r="I15" s="23"/>
      <c r="J15" s="144"/>
      <c r="K15" s="144"/>
      <c r="L15" s="144"/>
      <c r="M15" s="24"/>
      <c r="N15" s="25">
        <f t="shared" si="7"/>
        <v>0</v>
      </c>
      <c r="O15" s="26">
        <f t="shared" si="8"/>
        <v>0</v>
      </c>
      <c r="P15" s="149">
        <f t="shared" si="9"/>
        <v>0</v>
      </c>
      <c r="Q15" s="27"/>
      <c r="R15" s="28">
        <v>1843</v>
      </c>
      <c r="S15" s="29" t="s">
        <v>27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33"/>
      <c r="Z15" s="33"/>
      <c r="AA15" s="33"/>
    </row>
    <row r="16" spans="1:27" ht="29.1" customHeight="1" x14ac:dyDescent="0.35">
      <c r="A16" s="154" t="str">
        <f t="shared" ref="A16:A19" si="10">IF(O16&lt;2,"NO","SI")</f>
        <v>NO</v>
      </c>
      <c r="B16" s="174"/>
      <c r="C16" s="177"/>
      <c r="D16" s="174"/>
      <c r="E16" s="23"/>
      <c r="F16" s="23"/>
      <c r="G16" s="23"/>
      <c r="H16" s="23"/>
      <c r="I16" s="23"/>
      <c r="J16" s="144"/>
      <c r="K16" s="144"/>
      <c r="L16" s="144"/>
      <c r="M16" s="24"/>
      <c r="N16" s="25">
        <f t="shared" si="7"/>
        <v>0</v>
      </c>
      <c r="O16" s="26">
        <f t="shared" si="8"/>
        <v>0</v>
      </c>
      <c r="P16" s="149">
        <f t="shared" si="9"/>
        <v>0</v>
      </c>
      <c r="Q16" s="27"/>
      <c r="R16" s="28">
        <v>1317</v>
      </c>
      <c r="S16" s="29" t="s">
        <v>28</v>
      </c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54" t="str">
        <f t="shared" si="10"/>
        <v>NO</v>
      </c>
      <c r="B17" s="174"/>
      <c r="C17" s="177"/>
      <c r="D17" s="174"/>
      <c r="E17" s="23"/>
      <c r="F17" s="23"/>
      <c r="G17" s="23"/>
      <c r="H17" s="23"/>
      <c r="I17" s="23"/>
      <c r="J17" s="144"/>
      <c r="K17" s="144"/>
      <c r="L17" s="144"/>
      <c r="M17" s="24"/>
      <c r="N17" s="25">
        <f t="shared" si="7"/>
        <v>0</v>
      </c>
      <c r="O17" s="26">
        <f t="shared" si="8"/>
        <v>0</v>
      </c>
      <c r="P17" s="149">
        <f t="shared" si="9"/>
        <v>0</v>
      </c>
      <c r="Q17" s="27"/>
      <c r="R17" s="28"/>
      <c r="S17" s="29"/>
      <c r="T17" s="30">
        <f t="shared" si="4"/>
        <v>0</v>
      </c>
      <c r="U17" s="31"/>
      <c r="V17" s="32">
        <f t="shared" si="5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54" t="str">
        <f t="shared" si="10"/>
        <v>NO</v>
      </c>
      <c r="B18" s="174"/>
      <c r="C18" s="177"/>
      <c r="D18" s="174"/>
      <c r="E18" s="23"/>
      <c r="F18" s="23"/>
      <c r="G18" s="23"/>
      <c r="H18" s="23"/>
      <c r="I18" s="23"/>
      <c r="J18" s="144"/>
      <c r="K18" s="144"/>
      <c r="L18" s="144"/>
      <c r="M18" s="24"/>
      <c r="N18" s="25">
        <f t="shared" ref="N18:N19" si="11">IF(O18=9,SUM(E18:M18)-SMALL(E18:M18,1)-SMALL(E18:M18,2),IF(O18=8,SUM(E18:M18)-SMALL(E18:M18,1),SUM(E18:M18)))</f>
        <v>0</v>
      </c>
      <c r="O18" s="26">
        <f t="shared" ref="O18:O19" si="12">COUNTA(E18:M18)</f>
        <v>0</v>
      </c>
      <c r="P18" s="149">
        <f t="shared" ref="P18:P19" si="13">SUM(E18:M18)</f>
        <v>0</v>
      </c>
      <c r="Q18" s="27"/>
      <c r="R18" s="28">
        <v>2521</v>
      </c>
      <c r="S18" s="29" t="s">
        <v>370</v>
      </c>
      <c r="T18" s="30">
        <f t="shared" si="4"/>
        <v>120</v>
      </c>
      <c r="U18" s="31"/>
      <c r="V18" s="32">
        <f t="shared" si="5"/>
        <v>120</v>
      </c>
      <c r="W18" s="19"/>
      <c r="X18" s="6"/>
      <c r="Y18" s="33"/>
      <c r="Z18" s="33"/>
      <c r="AA18" s="33"/>
    </row>
    <row r="19" spans="1:27" ht="29.1" customHeight="1" thickBot="1" x14ac:dyDescent="0.4">
      <c r="A19" s="154" t="str">
        <f t="shared" si="10"/>
        <v>NO</v>
      </c>
      <c r="B19" s="174"/>
      <c r="C19" s="177"/>
      <c r="D19" s="174"/>
      <c r="E19" s="23"/>
      <c r="F19" s="23"/>
      <c r="G19" s="23"/>
      <c r="H19" s="23"/>
      <c r="I19" s="23"/>
      <c r="J19" s="144"/>
      <c r="K19" s="144"/>
      <c r="L19" s="144"/>
      <c r="M19" s="24"/>
      <c r="N19" s="25">
        <f t="shared" si="11"/>
        <v>0</v>
      </c>
      <c r="O19" s="26">
        <f t="shared" si="12"/>
        <v>0</v>
      </c>
      <c r="P19" s="149">
        <f t="shared" si="13"/>
        <v>0</v>
      </c>
      <c r="Q19" s="27"/>
      <c r="R19" s="28">
        <v>2144</v>
      </c>
      <c r="S19" s="146" t="s">
        <v>107</v>
      </c>
      <c r="T19" s="30">
        <f t="shared" si="4"/>
        <v>349</v>
      </c>
      <c r="U19" s="31"/>
      <c r="V19" s="32">
        <f t="shared" si="5"/>
        <v>318</v>
      </c>
      <c r="W19" s="19"/>
      <c r="X19" s="6"/>
      <c r="Y19" s="33"/>
      <c r="Z19" s="33"/>
      <c r="AA19" s="33"/>
    </row>
    <row r="20" spans="1:27" ht="29.1" customHeight="1" thickBot="1" x14ac:dyDescent="0.4">
      <c r="A20" s="154" t="str">
        <f t="shared" ref="A20:A55" si="14">IF(O20&lt;2,"NO","SI")</f>
        <v>NO</v>
      </c>
      <c r="B20" s="174"/>
      <c r="C20" s="177"/>
      <c r="D20" s="174"/>
      <c r="E20" s="23"/>
      <c r="F20" s="23"/>
      <c r="G20" s="23"/>
      <c r="H20" s="23"/>
      <c r="I20" s="23"/>
      <c r="J20" s="144"/>
      <c r="K20" s="144"/>
      <c r="L20" s="144"/>
      <c r="M20" s="24"/>
      <c r="N20" s="25">
        <f t="shared" ref="N20:N35" si="15">IF(O20=9,SUM(E20:M20)-SMALL(E20:M20,1)-SMALL(E20:M20,2),IF(O20=8,SUM(E20:M20)-SMALL(E20:M20,1),SUM(E20:M20)))</f>
        <v>0</v>
      </c>
      <c r="O20" s="26">
        <f t="shared" ref="O20:O35" si="16">COUNTA(E20:M20)</f>
        <v>0</v>
      </c>
      <c r="P20" s="149">
        <f t="shared" ref="P20:P35" si="17">SUM(E20:M20)</f>
        <v>0</v>
      </c>
      <c r="Q20" s="27"/>
      <c r="R20" s="28"/>
      <c r="S20" s="29"/>
      <c r="T20" s="30">
        <f t="shared" si="4"/>
        <v>0</v>
      </c>
      <c r="U20" s="31"/>
      <c r="V20" s="32">
        <f t="shared" si="5"/>
        <v>0</v>
      </c>
      <c r="W20" s="19"/>
      <c r="X20" s="6"/>
      <c r="Y20" s="33"/>
      <c r="Z20" s="33"/>
      <c r="AA20" s="33"/>
    </row>
    <row r="21" spans="1:27" ht="29.1" customHeight="1" x14ac:dyDescent="0.35">
      <c r="A21" s="154" t="str">
        <f t="shared" si="14"/>
        <v>NO</v>
      </c>
      <c r="B21" s="174"/>
      <c r="C21" s="177"/>
      <c r="D21" s="174"/>
      <c r="E21" s="23"/>
      <c r="F21" s="23"/>
      <c r="G21" s="23"/>
      <c r="H21" s="23"/>
      <c r="I21" s="23"/>
      <c r="J21" s="144"/>
      <c r="K21" s="144"/>
      <c r="L21" s="144"/>
      <c r="M21" s="24"/>
      <c r="N21" s="25">
        <f t="shared" si="15"/>
        <v>0</v>
      </c>
      <c r="O21" s="26">
        <f t="shared" si="16"/>
        <v>0</v>
      </c>
      <c r="P21" s="149">
        <f t="shared" si="17"/>
        <v>0</v>
      </c>
      <c r="Q21" s="27"/>
      <c r="R21" s="28">
        <v>1298</v>
      </c>
      <c r="S21" s="29" t="s">
        <v>35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33"/>
      <c r="Z21" s="33"/>
      <c r="AA21" s="33"/>
    </row>
    <row r="22" spans="1:27" ht="29.1" customHeight="1" x14ac:dyDescent="0.35">
      <c r="A22" s="154" t="str">
        <f t="shared" si="14"/>
        <v>NO</v>
      </c>
      <c r="B22" s="174"/>
      <c r="C22" s="177"/>
      <c r="D22" s="174"/>
      <c r="E22" s="23"/>
      <c r="F22" s="23"/>
      <c r="G22" s="23"/>
      <c r="H22" s="23"/>
      <c r="I22" s="23"/>
      <c r="J22" s="144"/>
      <c r="K22" s="144"/>
      <c r="L22" s="144"/>
      <c r="M22" s="24"/>
      <c r="N22" s="25">
        <f t="shared" si="15"/>
        <v>0</v>
      </c>
      <c r="O22" s="26">
        <f t="shared" si="16"/>
        <v>0</v>
      </c>
      <c r="P22" s="149">
        <f t="shared" si="17"/>
        <v>0</v>
      </c>
      <c r="Q22" s="27"/>
      <c r="R22" s="28">
        <v>2271</v>
      </c>
      <c r="S22" s="29" t="s">
        <v>120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x14ac:dyDescent="0.35">
      <c r="A23" s="154" t="str">
        <f t="shared" si="14"/>
        <v>NO</v>
      </c>
      <c r="B23" s="174"/>
      <c r="C23" s="177"/>
      <c r="D23" s="174"/>
      <c r="E23" s="23"/>
      <c r="F23" s="23"/>
      <c r="G23" s="23"/>
      <c r="H23" s="23"/>
      <c r="I23" s="23"/>
      <c r="J23" s="144"/>
      <c r="K23" s="144"/>
      <c r="L23" s="144"/>
      <c r="M23" s="24"/>
      <c r="N23" s="25">
        <f t="shared" si="15"/>
        <v>0</v>
      </c>
      <c r="O23" s="26">
        <f t="shared" si="16"/>
        <v>0</v>
      </c>
      <c r="P23" s="149">
        <f t="shared" si="17"/>
        <v>0</v>
      </c>
      <c r="Q23" s="27"/>
      <c r="R23" s="28">
        <v>2186</v>
      </c>
      <c r="S23" s="29" t="s">
        <v>122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x14ac:dyDescent="0.35">
      <c r="A24" s="154" t="str">
        <f t="shared" si="14"/>
        <v>NO</v>
      </c>
      <c r="B24" s="174"/>
      <c r="C24" s="177"/>
      <c r="D24" s="174"/>
      <c r="E24" s="23"/>
      <c r="F24" s="23"/>
      <c r="G24" s="23"/>
      <c r="H24" s="23"/>
      <c r="I24" s="23"/>
      <c r="J24" s="144"/>
      <c r="K24" s="144"/>
      <c r="L24" s="144"/>
      <c r="M24" s="24"/>
      <c r="N24" s="25">
        <f t="shared" si="15"/>
        <v>0</v>
      </c>
      <c r="O24" s="26">
        <f t="shared" si="16"/>
        <v>0</v>
      </c>
      <c r="P24" s="149">
        <f t="shared" si="17"/>
        <v>0</v>
      </c>
      <c r="Q24" s="27"/>
      <c r="R24" s="28">
        <v>1756</v>
      </c>
      <c r="S24" s="29" t="s">
        <v>37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x14ac:dyDescent="0.35">
      <c r="A25" s="154" t="str">
        <f t="shared" si="14"/>
        <v>NO</v>
      </c>
      <c r="B25" s="174"/>
      <c r="C25" s="177"/>
      <c r="D25" s="174"/>
      <c r="E25" s="23"/>
      <c r="F25" s="23"/>
      <c r="G25" s="23"/>
      <c r="H25" s="23"/>
      <c r="I25" s="23"/>
      <c r="J25" s="144"/>
      <c r="K25" s="144"/>
      <c r="L25" s="144"/>
      <c r="M25" s="24"/>
      <c r="N25" s="25">
        <f t="shared" si="15"/>
        <v>0</v>
      </c>
      <c r="O25" s="26">
        <f t="shared" si="16"/>
        <v>0</v>
      </c>
      <c r="P25" s="149">
        <f t="shared" si="17"/>
        <v>0</v>
      </c>
      <c r="Q25" s="27"/>
      <c r="R25" s="28">
        <v>1177</v>
      </c>
      <c r="S25" s="29" t="s">
        <v>38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x14ac:dyDescent="0.35">
      <c r="A26" s="154" t="str">
        <f t="shared" si="14"/>
        <v>NO</v>
      </c>
      <c r="B26" s="20"/>
      <c r="C26" s="34"/>
      <c r="D26" s="22"/>
      <c r="E26" s="23"/>
      <c r="F26" s="23"/>
      <c r="G26" s="23"/>
      <c r="H26" s="23"/>
      <c r="I26" s="23"/>
      <c r="J26" s="144"/>
      <c r="K26" s="144"/>
      <c r="L26" s="144"/>
      <c r="M26" s="24"/>
      <c r="N26" s="25">
        <f t="shared" si="15"/>
        <v>0</v>
      </c>
      <c r="O26" s="26">
        <f t="shared" si="16"/>
        <v>0</v>
      </c>
      <c r="P26" s="149">
        <f t="shared" si="17"/>
        <v>0</v>
      </c>
      <c r="Q26" s="27"/>
      <c r="R26" s="28">
        <v>1266</v>
      </c>
      <c r="S26" s="29" t="s">
        <v>39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x14ac:dyDescent="0.35">
      <c r="A27" s="154" t="str">
        <f t="shared" si="14"/>
        <v>NO</v>
      </c>
      <c r="B27" s="20"/>
      <c r="C27" s="34"/>
      <c r="D27" s="22"/>
      <c r="E27" s="23"/>
      <c r="F27" s="23"/>
      <c r="G27" s="23"/>
      <c r="H27" s="23"/>
      <c r="I27" s="23"/>
      <c r="J27" s="144"/>
      <c r="K27" s="144"/>
      <c r="L27" s="144"/>
      <c r="M27" s="24"/>
      <c r="N27" s="25">
        <f t="shared" si="15"/>
        <v>0</v>
      </c>
      <c r="O27" s="26">
        <f t="shared" si="16"/>
        <v>0</v>
      </c>
      <c r="P27" s="149">
        <f t="shared" si="17"/>
        <v>0</v>
      </c>
      <c r="Q27" s="27"/>
      <c r="R27" s="28">
        <v>1757</v>
      </c>
      <c r="S27" s="29" t="s">
        <v>40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33"/>
      <c r="Z27" s="33"/>
      <c r="AA27" s="33"/>
    </row>
    <row r="28" spans="1:27" ht="29.1" customHeight="1" x14ac:dyDescent="0.35">
      <c r="A28" s="154" t="str">
        <f t="shared" si="14"/>
        <v>NO</v>
      </c>
      <c r="B28" s="20"/>
      <c r="C28" s="34"/>
      <c r="D28" s="22"/>
      <c r="E28" s="23"/>
      <c r="F28" s="23"/>
      <c r="G28" s="23"/>
      <c r="H28" s="23"/>
      <c r="I28" s="23"/>
      <c r="J28" s="144"/>
      <c r="K28" s="144"/>
      <c r="L28" s="144"/>
      <c r="M28" s="24"/>
      <c r="N28" s="25">
        <f t="shared" si="15"/>
        <v>0</v>
      </c>
      <c r="O28" s="26">
        <f t="shared" si="16"/>
        <v>0</v>
      </c>
      <c r="P28" s="149">
        <f t="shared" si="17"/>
        <v>0</v>
      </c>
      <c r="Q28" s="27"/>
      <c r="R28" s="28">
        <v>1760</v>
      </c>
      <c r="S28" s="29" t="s">
        <v>41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x14ac:dyDescent="0.35">
      <c r="A29" s="154" t="str">
        <f t="shared" si="14"/>
        <v>NO</v>
      </c>
      <c r="B29" s="20"/>
      <c r="C29" s="34"/>
      <c r="D29" s="22"/>
      <c r="E29" s="23"/>
      <c r="F29" s="23"/>
      <c r="G29" s="23"/>
      <c r="H29" s="23"/>
      <c r="I29" s="23"/>
      <c r="J29" s="144"/>
      <c r="K29" s="144"/>
      <c r="L29" s="144"/>
      <c r="M29" s="24"/>
      <c r="N29" s="25">
        <f t="shared" si="15"/>
        <v>0</v>
      </c>
      <c r="O29" s="26">
        <f t="shared" si="16"/>
        <v>0</v>
      </c>
      <c r="P29" s="149">
        <f t="shared" si="17"/>
        <v>0</v>
      </c>
      <c r="Q29" s="27"/>
      <c r="R29" s="28">
        <v>1174</v>
      </c>
      <c r="S29" s="29" t="s">
        <v>121</v>
      </c>
      <c r="T29" s="30">
        <f t="shared" si="4"/>
        <v>50</v>
      </c>
      <c r="U29" s="31"/>
      <c r="V29" s="32">
        <f t="shared" si="5"/>
        <v>50</v>
      </c>
      <c r="W29" s="19"/>
      <c r="X29" s="6"/>
      <c r="Y29" s="6"/>
      <c r="Z29" s="6"/>
      <c r="AA29" s="6"/>
    </row>
    <row r="30" spans="1:27" ht="29.1" customHeight="1" x14ac:dyDescent="0.35">
      <c r="A30" s="154" t="str">
        <f t="shared" si="14"/>
        <v>NO</v>
      </c>
      <c r="B30" s="20"/>
      <c r="C30" s="34"/>
      <c r="D30" s="22"/>
      <c r="E30" s="23"/>
      <c r="F30" s="23"/>
      <c r="G30" s="23"/>
      <c r="H30" s="23"/>
      <c r="I30" s="23"/>
      <c r="J30" s="144"/>
      <c r="K30" s="144"/>
      <c r="L30" s="144"/>
      <c r="M30" s="24"/>
      <c r="N30" s="25">
        <f t="shared" si="15"/>
        <v>0</v>
      </c>
      <c r="O30" s="26">
        <f t="shared" si="16"/>
        <v>0</v>
      </c>
      <c r="P30" s="149">
        <f t="shared" si="17"/>
        <v>0</v>
      </c>
      <c r="Q30" s="27"/>
      <c r="R30" s="28">
        <v>1731</v>
      </c>
      <c r="S30" s="29" t="s">
        <v>43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x14ac:dyDescent="0.35">
      <c r="A31" s="154" t="str">
        <f t="shared" si="14"/>
        <v>NO</v>
      </c>
      <c r="B31" s="20"/>
      <c r="C31" s="34"/>
      <c r="D31" s="22"/>
      <c r="E31" s="23"/>
      <c r="F31" s="23"/>
      <c r="G31" s="23"/>
      <c r="H31" s="23"/>
      <c r="I31" s="23"/>
      <c r="J31" s="144"/>
      <c r="K31" s="144"/>
      <c r="L31" s="144"/>
      <c r="M31" s="24"/>
      <c r="N31" s="25">
        <f t="shared" si="15"/>
        <v>0</v>
      </c>
      <c r="O31" s="26">
        <f t="shared" si="16"/>
        <v>0</v>
      </c>
      <c r="P31" s="149">
        <f t="shared" si="17"/>
        <v>0</v>
      </c>
      <c r="Q31" s="27"/>
      <c r="R31" s="28">
        <v>1773</v>
      </c>
      <c r="S31" s="29" t="s">
        <v>71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x14ac:dyDescent="0.35">
      <c r="A32" s="154" t="str">
        <f t="shared" si="14"/>
        <v>NO</v>
      </c>
      <c r="B32" s="21"/>
      <c r="C32" s="34"/>
      <c r="D32" s="34"/>
      <c r="E32" s="23"/>
      <c r="F32" s="23"/>
      <c r="G32" s="23"/>
      <c r="H32" s="23"/>
      <c r="I32" s="23"/>
      <c r="J32" s="144"/>
      <c r="K32" s="144"/>
      <c r="L32" s="144"/>
      <c r="M32" s="24"/>
      <c r="N32" s="25">
        <f t="shared" si="15"/>
        <v>0</v>
      </c>
      <c r="O32" s="26">
        <f t="shared" si="16"/>
        <v>0</v>
      </c>
      <c r="P32" s="149">
        <f t="shared" si="17"/>
        <v>0</v>
      </c>
      <c r="Q32" s="27"/>
      <c r="R32" s="28">
        <v>1347</v>
      </c>
      <c r="S32" s="29" t="s">
        <v>45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x14ac:dyDescent="0.35">
      <c r="A33" s="154" t="str">
        <f t="shared" si="14"/>
        <v>NO</v>
      </c>
      <c r="B33" s="21"/>
      <c r="C33" s="34"/>
      <c r="D33" s="34"/>
      <c r="E33" s="23"/>
      <c r="F33" s="23"/>
      <c r="G33" s="23"/>
      <c r="H33" s="23"/>
      <c r="I33" s="23"/>
      <c r="J33" s="144"/>
      <c r="K33" s="144"/>
      <c r="L33" s="144"/>
      <c r="M33" s="24"/>
      <c r="N33" s="25">
        <f t="shared" si="15"/>
        <v>0</v>
      </c>
      <c r="O33" s="26">
        <f t="shared" si="16"/>
        <v>0</v>
      </c>
      <c r="P33" s="149">
        <f t="shared" si="17"/>
        <v>0</v>
      </c>
      <c r="Q33" s="27"/>
      <c r="R33" s="28">
        <v>1889</v>
      </c>
      <c r="S33" s="29" t="s">
        <v>115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x14ac:dyDescent="0.35">
      <c r="A34" s="154" t="str">
        <f t="shared" si="14"/>
        <v>NO</v>
      </c>
      <c r="B34" s="21"/>
      <c r="C34" s="34"/>
      <c r="D34" s="34"/>
      <c r="E34" s="23"/>
      <c r="F34" s="23"/>
      <c r="G34" s="23"/>
      <c r="H34" s="23"/>
      <c r="I34" s="23"/>
      <c r="J34" s="144"/>
      <c r="K34" s="144"/>
      <c r="L34" s="144"/>
      <c r="M34" s="24"/>
      <c r="N34" s="25">
        <f t="shared" si="15"/>
        <v>0</v>
      </c>
      <c r="O34" s="26">
        <f t="shared" si="16"/>
        <v>0</v>
      </c>
      <c r="P34" s="149">
        <f t="shared" si="17"/>
        <v>0</v>
      </c>
      <c r="Q34" s="27"/>
      <c r="R34" s="28">
        <v>1883</v>
      </c>
      <c r="S34" s="29" t="s">
        <v>47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x14ac:dyDescent="0.35">
      <c r="A35" s="154" t="str">
        <f t="shared" si="14"/>
        <v>NO</v>
      </c>
      <c r="B35" s="21"/>
      <c r="C35" s="34"/>
      <c r="D35" s="34"/>
      <c r="E35" s="23"/>
      <c r="F35" s="23"/>
      <c r="G35" s="23"/>
      <c r="H35" s="23"/>
      <c r="I35" s="23"/>
      <c r="J35" s="144"/>
      <c r="K35" s="144"/>
      <c r="L35" s="144"/>
      <c r="M35" s="24"/>
      <c r="N35" s="25">
        <f t="shared" si="15"/>
        <v>0</v>
      </c>
      <c r="O35" s="26">
        <f t="shared" si="16"/>
        <v>0</v>
      </c>
      <c r="P35" s="149">
        <f t="shared" si="17"/>
        <v>0</v>
      </c>
      <c r="Q35" s="27"/>
      <c r="R35" s="28">
        <v>2072</v>
      </c>
      <c r="S35" s="29" t="s">
        <v>109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x14ac:dyDescent="0.35">
      <c r="A36" s="154" t="str">
        <f t="shared" si="14"/>
        <v>NO</v>
      </c>
      <c r="B36" s="21"/>
      <c r="C36" s="34"/>
      <c r="D36" s="34"/>
      <c r="E36" s="23"/>
      <c r="F36" s="23"/>
      <c r="G36" s="23"/>
      <c r="H36" s="23"/>
      <c r="I36" s="23"/>
      <c r="J36" s="144"/>
      <c r="K36" s="144"/>
      <c r="L36" s="144"/>
      <c r="M36" s="24"/>
      <c r="N36" s="25">
        <f t="shared" ref="N36:N55" si="18">IF(O36=9,SUM(E36:M36)-SMALL(E36:M36,1)-SMALL(E36:M36,2),IF(O36=8,SUM(E36:M36)-SMALL(E36:M36,1),SUM(E36:M36)))</f>
        <v>0</v>
      </c>
      <c r="O36" s="26">
        <f t="shared" ref="O36:O55" si="19">COUNTA(E36:M36)</f>
        <v>0</v>
      </c>
      <c r="P36" s="149">
        <f t="shared" ref="P36:P55" si="20">SUM(E36:M36)</f>
        <v>0</v>
      </c>
      <c r="Q36" s="27"/>
      <c r="R36" s="28">
        <v>1615</v>
      </c>
      <c r="S36" s="29" t="s">
        <v>110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x14ac:dyDescent="0.35">
      <c r="A37" s="154" t="str">
        <f t="shared" si="14"/>
        <v>NO</v>
      </c>
      <c r="B37" s="21"/>
      <c r="C37" s="34"/>
      <c r="D37" s="34"/>
      <c r="E37" s="23"/>
      <c r="F37" s="23"/>
      <c r="G37" s="23"/>
      <c r="H37" s="23"/>
      <c r="I37" s="23"/>
      <c r="J37" s="144"/>
      <c r="K37" s="144"/>
      <c r="L37" s="144"/>
      <c r="M37" s="24"/>
      <c r="N37" s="25">
        <f t="shared" si="18"/>
        <v>0</v>
      </c>
      <c r="O37" s="26">
        <f t="shared" si="19"/>
        <v>0</v>
      </c>
      <c r="P37" s="149">
        <f t="shared" si="20"/>
        <v>0</v>
      </c>
      <c r="Q37" s="27"/>
      <c r="R37" s="28">
        <v>48</v>
      </c>
      <c r="S37" s="29" t="s">
        <v>111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x14ac:dyDescent="0.35">
      <c r="A38" s="154" t="str">
        <f t="shared" si="14"/>
        <v>NO</v>
      </c>
      <c r="B38" s="21"/>
      <c r="C38" s="34"/>
      <c r="D38" s="34"/>
      <c r="E38" s="23"/>
      <c r="F38" s="23"/>
      <c r="G38" s="23"/>
      <c r="H38" s="23"/>
      <c r="I38" s="23"/>
      <c r="J38" s="144"/>
      <c r="K38" s="144"/>
      <c r="L38" s="144"/>
      <c r="M38" s="24"/>
      <c r="N38" s="25">
        <f t="shared" si="18"/>
        <v>0</v>
      </c>
      <c r="O38" s="26">
        <f t="shared" si="19"/>
        <v>0</v>
      </c>
      <c r="P38" s="149">
        <f t="shared" si="20"/>
        <v>0</v>
      </c>
      <c r="Q38" s="27"/>
      <c r="R38" s="28">
        <v>1353</v>
      </c>
      <c r="S38" s="29" t="s">
        <v>112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x14ac:dyDescent="0.35">
      <c r="A39" s="154" t="str">
        <f t="shared" si="14"/>
        <v>NO</v>
      </c>
      <c r="B39" s="21"/>
      <c r="C39" s="34"/>
      <c r="D39" s="34"/>
      <c r="E39" s="23"/>
      <c r="F39" s="23"/>
      <c r="G39" s="23"/>
      <c r="H39" s="23"/>
      <c r="I39" s="23"/>
      <c r="J39" s="144"/>
      <c r="K39" s="144"/>
      <c r="L39" s="144"/>
      <c r="M39" s="24"/>
      <c r="N39" s="25">
        <f t="shared" si="18"/>
        <v>0</v>
      </c>
      <c r="O39" s="26">
        <f t="shared" si="19"/>
        <v>0</v>
      </c>
      <c r="P39" s="149">
        <f t="shared" si="20"/>
        <v>0</v>
      </c>
      <c r="Q39" s="27"/>
      <c r="R39" s="28">
        <v>1665</v>
      </c>
      <c r="S39" s="29" t="s">
        <v>113</v>
      </c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x14ac:dyDescent="0.35">
      <c r="A40" s="154" t="str">
        <f t="shared" si="14"/>
        <v>NO</v>
      </c>
      <c r="B40" s="21"/>
      <c r="C40" s="34"/>
      <c r="D40" s="34"/>
      <c r="E40" s="23"/>
      <c r="F40" s="23"/>
      <c r="G40" s="23"/>
      <c r="H40" s="23"/>
      <c r="I40" s="23"/>
      <c r="J40" s="144"/>
      <c r="K40" s="144"/>
      <c r="L40" s="144"/>
      <c r="M40" s="24"/>
      <c r="N40" s="25">
        <f t="shared" si="18"/>
        <v>0</v>
      </c>
      <c r="O40" s="26">
        <f t="shared" si="19"/>
        <v>0</v>
      </c>
      <c r="P40" s="149">
        <f t="shared" si="20"/>
        <v>0</v>
      </c>
      <c r="Q40" s="27"/>
      <c r="R40" s="28">
        <v>2438</v>
      </c>
      <c r="S40" s="29" t="s">
        <v>627</v>
      </c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x14ac:dyDescent="0.35">
      <c r="A41" s="154" t="str">
        <f t="shared" si="14"/>
        <v>NO</v>
      </c>
      <c r="B41" s="21"/>
      <c r="C41" s="34"/>
      <c r="D41" s="34"/>
      <c r="E41" s="23"/>
      <c r="F41" s="23"/>
      <c r="G41" s="23"/>
      <c r="H41" s="23"/>
      <c r="I41" s="23"/>
      <c r="J41" s="144"/>
      <c r="K41" s="144"/>
      <c r="L41" s="144"/>
      <c r="M41" s="24"/>
      <c r="N41" s="25">
        <f t="shared" si="18"/>
        <v>0</v>
      </c>
      <c r="O41" s="26">
        <f t="shared" si="19"/>
        <v>0</v>
      </c>
      <c r="P41" s="149">
        <f t="shared" si="20"/>
        <v>0</v>
      </c>
      <c r="Q41" s="27"/>
      <c r="R41" s="28">
        <v>2334</v>
      </c>
      <c r="S41" s="29" t="s">
        <v>626</v>
      </c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x14ac:dyDescent="0.35">
      <c r="A42" s="154" t="str">
        <f t="shared" si="14"/>
        <v>NO</v>
      </c>
      <c r="B42" s="21"/>
      <c r="C42" s="34"/>
      <c r="D42" s="34"/>
      <c r="E42" s="23"/>
      <c r="F42" s="23"/>
      <c r="G42" s="23"/>
      <c r="H42" s="23"/>
      <c r="I42" s="23"/>
      <c r="J42" s="144"/>
      <c r="K42" s="144"/>
      <c r="L42" s="144"/>
      <c r="M42" s="24"/>
      <c r="N42" s="25">
        <f t="shared" si="18"/>
        <v>0</v>
      </c>
      <c r="O42" s="26">
        <f t="shared" si="19"/>
        <v>0</v>
      </c>
      <c r="P42" s="149">
        <f t="shared" si="20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x14ac:dyDescent="0.35">
      <c r="A43" s="154" t="str">
        <f t="shared" si="14"/>
        <v>NO</v>
      </c>
      <c r="B43" s="21"/>
      <c r="C43" s="34"/>
      <c r="D43" s="34"/>
      <c r="E43" s="23"/>
      <c r="F43" s="23"/>
      <c r="G43" s="23"/>
      <c r="H43" s="23"/>
      <c r="I43" s="23"/>
      <c r="J43" s="144"/>
      <c r="K43" s="144"/>
      <c r="L43" s="144"/>
      <c r="M43" s="24"/>
      <c r="N43" s="25">
        <f t="shared" si="18"/>
        <v>0</v>
      </c>
      <c r="O43" s="26">
        <f t="shared" si="19"/>
        <v>0</v>
      </c>
      <c r="P43" s="149">
        <f t="shared" si="20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x14ac:dyDescent="0.35">
      <c r="A44" s="154" t="str">
        <f t="shared" si="14"/>
        <v>NO</v>
      </c>
      <c r="B44" s="21"/>
      <c r="C44" s="34"/>
      <c r="D44" s="34"/>
      <c r="E44" s="23"/>
      <c r="F44" s="23"/>
      <c r="G44" s="23"/>
      <c r="H44" s="23"/>
      <c r="I44" s="23"/>
      <c r="J44" s="144"/>
      <c r="K44" s="144"/>
      <c r="L44" s="144"/>
      <c r="M44" s="24"/>
      <c r="N44" s="25">
        <f t="shared" si="18"/>
        <v>0</v>
      </c>
      <c r="O44" s="26">
        <f t="shared" si="19"/>
        <v>0</v>
      </c>
      <c r="P44" s="149">
        <f t="shared" si="20"/>
        <v>0</v>
      </c>
      <c r="Q44" s="27"/>
      <c r="R44" s="28"/>
      <c r="S44" s="29"/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tr">
        <f t="shared" si="14"/>
        <v>NO</v>
      </c>
      <c r="B45" s="21"/>
      <c r="C45" s="34"/>
      <c r="D45" s="34"/>
      <c r="E45" s="23"/>
      <c r="F45" s="23"/>
      <c r="G45" s="23"/>
      <c r="H45" s="23"/>
      <c r="I45" s="23"/>
      <c r="J45" s="144"/>
      <c r="K45" s="144"/>
      <c r="L45" s="144"/>
      <c r="M45" s="24"/>
      <c r="N45" s="25">
        <f t="shared" si="18"/>
        <v>0</v>
      </c>
      <c r="O45" s="26">
        <f t="shared" si="19"/>
        <v>0</v>
      </c>
      <c r="P45" s="149">
        <f t="shared" si="20"/>
        <v>0</v>
      </c>
      <c r="Q45" s="27"/>
      <c r="R45" s="28">
        <v>2199</v>
      </c>
      <c r="S45" s="146" t="s">
        <v>106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tr">
        <f t="shared" si="14"/>
        <v>NO</v>
      </c>
      <c r="B46" s="21"/>
      <c r="C46" s="34"/>
      <c r="D46" s="34"/>
      <c r="E46" s="23"/>
      <c r="F46" s="23"/>
      <c r="G46" s="23"/>
      <c r="H46" s="23"/>
      <c r="I46" s="23"/>
      <c r="J46" s="144"/>
      <c r="K46" s="144"/>
      <c r="L46" s="144"/>
      <c r="M46" s="24"/>
      <c r="N46" s="25">
        <f t="shared" si="18"/>
        <v>0</v>
      </c>
      <c r="O46" s="26">
        <f t="shared" si="19"/>
        <v>0</v>
      </c>
      <c r="P46" s="149">
        <f t="shared" si="20"/>
        <v>0</v>
      </c>
      <c r="Q46" s="27"/>
      <c r="R46" s="28">
        <v>1908</v>
      </c>
      <c r="S46" s="29" t="s">
        <v>55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4" t="str">
        <f t="shared" si="14"/>
        <v>NO</v>
      </c>
      <c r="B47" s="21"/>
      <c r="C47" s="34"/>
      <c r="D47" s="34"/>
      <c r="E47" s="23"/>
      <c r="F47" s="23"/>
      <c r="G47" s="23"/>
      <c r="H47" s="23"/>
      <c r="I47" s="23"/>
      <c r="J47" s="144"/>
      <c r="K47" s="144"/>
      <c r="L47" s="144"/>
      <c r="M47" s="24"/>
      <c r="N47" s="25">
        <f t="shared" si="18"/>
        <v>0</v>
      </c>
      <c r="O47" s="26">
        <f t="shared" si="19"/>
        <v>0</v>
      </c>
      <c r="P47" s="149">
        <f t="shared" si="20"/>
        <v>0</v>
      </c>
      <c r="Q47" s="35"/>
      <c r="R47" s="28">
        <v>2057</v>
      </c>
      <c r="S47" s="29" t="s">
        <v>56</v>
      </c>
      <c r="T47" s="30">
        <f t="shared" si="4"/>
        <v>0</v>
      </c>
      <c r="U47" s="36"/>
      <c r="V47" s="32">
        <f t="shared" si="5"/>
        <v>0</v>
      </c>
      <c r="W47" s="19"/>
      <c r="X47" s="6"/>
      <c r="Y47" s="6"/>
      <c r="Z47" s="6"/>
      <c r="AA47" s="6"/>
    </row>
    <row r="48" spans="1:27" ht="29.1" customHeight="1" thickBot="1" x14ac:dyDescent="0.4">
      <c r="A48" s="154" t="str">
        <f t="shared" si="14"/>
        <v>NO</v>
      </c>
      <c r="B48" s="21"/>
      <c r="C48" s="34"/>
      <c r="D48" s="34"/>
      <c r="E48" s="23"/>
      <c r="F48" s="23"/>
      <c r="G48" s="23"/>
      <c r="H48" s="23"/>
      <c r="I48" s="23"/>
      <c r="J48" s="144"/>
      <c r="K48" s="144"/>
      <c r="L48" s="144"/>
      <c r="M48" s="24"/>
      <c r="N48" s="25">
        <f t="shared" si="18"/>
        <v>0</v>
      </c>
      <c r="O48" s="26">
        <f t="shared" si="19"/>
        <v>0</v>
      </c>
      <c r="P48" s="149">
        <f t="shared" si="20"/>
        <v>0</v>
      </c>
      <c r="Q48" s="35"/>
      <c r="R48" s="28">
        <v>2069</v>
      </c>
      <c r="S48" s="29" t="s">
        <v>57</v>
      </c>
      <c r="T48" s="30">
        <f t="shared" si="4"/>
        <v>0</v>
      </c>
      <c r="U48" s="37"/>
      <c r="V48" s="32">
        <f t="shared" si="5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tr">
        <f t="shared" si="14"/>
        <v>NO</v>
      </c>
      <c r="B49" s="21"/>
      <c r="C49" s="34"/>
      <c r="D49" s="34"/>
      <c r="E49" s="23"/>
      <c r="F49" s="23"/>
      <c r="G49" s="23"/>
      <c r="H49" s="23"/>
      <c r="I49" s="23"/>
      <c r="J49" s="144"/>
      <c r="K49" s="144"/>
      <c r="L49" s="144"/>
      <c r="M49" s="24"/>
      <c r="N49" s="25">
        <f t="shared" si="18"/>
        <v>0</v>
      </c>
      <c r="O49" s="26">
        <f t="shared" si="19"/>
        <v>0</v>
      </c>
      <c r="P49" s="149">
        <f t="shared" si="20"/>
        <v>0</v>
      </c>
      <c r="Q49" s="19"/>
      <c r="R49" s="28">
        <v>1887</v>
      </c>
      <c r="S49" s="29" t="s">
        <v>123</v>
      </c>
      <c r="T49" s="30">
        <f t="shared" si="4"/>
        <v>0</v>
      </c>
      <c r="U49" s="37"/>
      <c r="V49" s="32">
        <f t="shared" si="5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54" t="str">
        <f t="shared" si="14"/>
        <v>NO</v>
      </c>
      <c r="B50" s="21"/>
      <c r="C50" s="34"/>
      <c r="D50" s="34"/>
      <c r="E50" s="23"/>
      <c r="F50" s="23"/>
      <c r="G50" s="23"/>
      <c r="H50" s="23"/>
      <c r="I50" s="23"/>
      <c r="J50" s="144"/>
      <c r="K50" s="144"/>
      <c r="L50" s="144"/>
      <c r="M50" s="24"/>
      <c r="N50" s="25">
        <f t="shared" si="18"/>
        <v>0</v>
      </c>
      <c r="O50" s="26">
        <f t="shared" si="19"/>
        <v>0</v>
      </c>
      <c r="P50" s="149">
        <f t="shared" si="20"/>
        <v>0</v>
      </c>
      <c r="Q50" s="19"/>
      <c r="R50" s="28">
        <v>2029</v>
      </c>
      <c r="S50" s="29" t="s">
        <v>59</v>
      </c>
      <c r="T50" s="30">
        <f t="shared" si="4"/>
        <v>0</v>
      </c>
      <c r="U50" s="40"/>
      <c r="V50" s="32">
        <f t="shared" si="5"/>
        <v>0</v>
      </c>
      <c r="W50" s="38"/>
      <c r="X50" s="6"/>
      <c r="Y50" s="6"/>
      <c r="Z50" s="6"/>
      <c r="AA50" s="6"/>
    </row>
    <row r="51" spans="1:27" ht="29.1" customHeight="1" thickBot="1" x14ac:dyDescent="0.4">
      <c r="A51" s="154" t="str">
        <f t="shared" si="14"/>
        <v>NO</v>
      </c>
      <c r="B51" s="21"/>
      <c r="C51" s="34"/>
      <c r="D51" s="34"/>
      <c r="E51" s="23"/>
      <c r="F51" s="23"/>
      <c r="G51" s="23"/>
      <c r="H51" s="23"/>
      <c r="I51" s="23"/>
      <c r="J51" s="144"/>
      <c r="K51" s="144"/>
      <c r="L51" s="144"/>
      <c r="M51" s="24"/>
      <c r="N51" s="25">
        <f t="shared" si="18"/>
        <v>0</v>
      </c>
      <c r="O51" s="26">
        <f t="shared" si="19"/>
        <v>0</v>
      </c>
      <c r="P51" s="149">
        <f t="shared" si="20"/>
        <v>0</v>
      </c>
      <c r="Q51" s="19"/>
      <c r="R51" s="28">
        <v>2027</v>
      </c>
      <c r="S51" s="29" t="s">
        <v>20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4" t="str">
        <f t="shared" si="14"/>
        <v>NO</v>
      </c>
      <c r="B52" s="21"/>
      <c r="C52" s="34"/>
      <c r="D52" s="34"/>
      <c r="E52" s="23"/>
      <c r="F52" s="23"/>
      <c r="G52" s="23"/>
      <c r="H52" s="23"/>
      <c r="I52" s="23"/>
      <c r="J52" s="144"/>
      <c r="K52" s="144"/>
      <c r="L52" s="144"/>
      <c r="M52" s="24"/>
      <c r="N52" s="25">
        <f t="shared" si="18"/>
        <v>0</v>
      </c>
      <c r="O52" s="26">
        <f t="shared" si="19"/>
        <v>0</v>
      </c>
      <c r="P52" s="149">
        <f t="shared" si="20"/>
        <v>0</v>
      </c>
      <c r="Q52" s="19"/>
      <c r="R52" s="28">
        <v>1862</v>
      </c>
      <c r="S52" s="29" t="s">
        <v>60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4" t="str">
        <f t="shared" si="14"/>
        <v>NO</v>
      </c>
      <c r="B53" s="21"/>
      <c r="C53" s="34"/>
      <c r="D53" s="34"/>
      <c r="E53" s="23"/>
      <c r="F53" s="23"/>
      <c r="G53" s="23"/>
      <c r="H53" s="23"/>
      <c r="I53" s="23"/>
      <c r="J53" s="144"/>
      <c r="K53" s="144"/>
      <c r="L53" s="144"/>
      <c r="M53" s="24"/>
      <c r="N53" s="25">
        <f t="shared" si="18"/>
        <v>0</v>
      </c>
      <c r="O53" s="26">
        <f t="shared" si="19"/>
        <v>0</v>
      </c>
      <c r="P53" s="149">
        <f t="shared" si="20"/>
        <v>0</v>
      </c>
      <c r="Q53" s="19"/>
      <c r="R53" s="28">
        <v>1132</v>
      </c>
      <c r="S53" s="29" t="s">
        <v>61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4" t="str">
        <f t="shared" si="14"/>
        <v>NO</v>
      </c>
      <c r="B54" s="21"/>
      <c r="C54" s="34"/>
      <c r="D54" s="34"/>
      <c r="E54" s="23"/>
      <c r="F54" s="23"/>
      <c r="G54" s="23"/>
      <c r="H54" s="23"/>
      <c r="I54" s="23"/>
      <c r="J54" s="144"/>
      <c r="K54" s="144"/>
      <c r="L54" s="144"/>
      <c r="M54" s="24"/>
      <c r="N54" s="25">
        <f t="shared" si="18"/>
        <v>0</v>
      </c>
      <c r="O54" s="26">
        <f t="shared" si="19"/>
        <v>0</v>
      </c>
      <c r="P54" s="149">
        <f t="shared" si="20"/>
        <v>0</v>
      </c>
      <c r="Q54" s="19"/>
      <c r="R54" s="28">
        <v>1988</v>
      </c>
      <c r="S54" s="29" t="s">
        <v>62</v>
      </c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4" t="str">
        <f t="shared" si="14"/>
        <v>NO</v>
      </c>
      <c r="B55" s="21"/>
      <c r="C55" s="34"/>
      <c r="D55" s="34"/>
      <c r="E55" s="23"/>
      <c r="F55" s="23"/>
      <c r="G55" s="23"/>
      <c r="H55" s="23"/>
      <c r="I55" s="23"/>
      <c r="J55" s="144"/>
      <c r="K55" s="144"/>
      <c r="L55" s="144"/>
      <c r="M55" s="24"/>
      <c r="N55" s="25">
        <f t="shared" si="18"/>
        <v>0</v>
      </c>
      <c r="O55" s="26">
        <f t="shared" si="19"/>
        <v>0</v>
      </c>
      <c r="P55" s="149">
        <f t="shared" si="20"/>
        <v>0</v>
      </c>
      <c r="Q55" s="19"/>
      <c r="R55" s="28">
        <v>2142</v>
      </c>
      <c r="S55" s="29" t="s">
        <v>600</v>
      </c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8.35" customHeight="1" thickBot="1" x14ac:dyDescent="0.45">
      <c r="A56" s="42">
        <f>COUNTIF(A3:A55,"SI")</f>
        <v>8</v>
      </c>
      <c r="B56" s="42">
        <f>COUNTA(B3:B55)</f>
        <v>8</v>
      </c>
      <c r="C56" s="43"/>
      <c r="D56" s="43"/>
      <c r="E56" s="44"/>
      <c r="F56" s="44"/>
      <c r="G56" s="44"/>
      <c r="H56" s="44"/>
      <c r="I56" s="44"/>
      <c r="J56" s="145"/>
      <c r="K56" s="145"/>
      <c r="L56" s="145"/>
      <c r="M56" s="45"/>
      <c r="N56" s="46">
        <f>SUM(N3:N55)</f>
        <v>574</v>
      </c>
      <c r="O56" s="47"/>
      <c r="P56" s="26">
        <f>SUM(P3:P55)</f>
        <v>555</v>
      </c>
      <c r="Q56" s="19"/>
      <c r="R56" s="28">
        <v>1665</v>
      </c>
      <c r="S56" s="29" t="s">
        <v>621</v>
      </c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75" customHeight="1" thickBot="1" x14ac:dyDescent="0.4">
      <c r="A57" s="6"/>
      <c r="B57" s="6"/>
      <c r="C57" s="181"/>
      <c r="D57" s="6"/>
      <c r="E57" s="6"/>
      <c r="F57" s="6"/>
      <c r="G57" s="6"/>
      <c r="H57" s="6"/>
      <c r="I57" s="6"/>
      <c r="J57" s="6"/>
      <c r="K57" s="6"/>
      <c r="L57" s="6"/>
      <c r="M57" s="6"/>
      <c r="N57" s="48"/>
      <c r="O57" s="6"/>
      <c r="P57" s="48"/>
      <c r="Q57" s="6"/>
      <c r="R57" s="28"/>
      <c r="S57" s="29"/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8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1990</v>
      </c>
      <c r="S58" s="29" t="s">
        <v>26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18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2068</v>
      </c>
      <c r="S59" s="29" t="s">
        <v>64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8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2075</v>
      </c>
      <c r="S60" s="146" t="s">
        <v>118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8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2076</v>
      </c>
      <c r="S61" s="29" t="s">
        <v>117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8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2161</v>
      </c>
      <c r="S62" s="29" t="s">
        <v>66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8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1216</v>
      </c>
      <c r="S63" s="146" t="s">
        <v>108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8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2113</v>
      </c>
      <c r="S64" s="29" t="s">
        <v>67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7.75" customHeight="1" thickBot="1" x14ac:dyDescent="0.4">
      <c r="A65" s="6"/>
      <c r="B65" s="6"/>
      <c r="C65" s="18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8">
        <v>1896</v>
      </c>
      <c r="S65" s="29" t="s">
        <v>116</v>
      </c>
      <c r="T65" s="30">
        <f t="shared" si="4"/>
        <v>0</v>
      </c>
      <c r="U65" s="6"/>
      <c r="V65" s="32">
        <f t="shared" si="5"/>
        <v>0</v>
      </c>
      <c r="W65" s="6"/>
      <c r="X65" s="6"/>
      <c r="Y65" s="6"/>
      <c r="Z65" s="6"/>
      <c r="AA65" s="6"/>
    </row>
    <row r="66" spans="1:27" ht="25.5" x14ac:dyDescent="0.35">
      <c r="A66" s="6"/>
      <c r="B66" s="6"/>
      <c r="C66" s="18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9">
        <f>SUM(T3:T65)</f>
        <v>555</v>
      </c>
      <c r="U66" s="6"/>
      <c r="V66" s="41">
        <f>SUM(V3:V65)</f>
        <v>574</v>
      </c>
      <c r="W66" s="6"/>
      <c r="X66" s="6"/>
      <c r="Y66" s="6"/>
      <c r="Z66" s="6"/>
      <c r="AA66" s="6"/>
    </row>
    <row r="67" spans="1:27" ht="15" x14ac:dyDescent="0.2">
      <c r="A67" s="6"/>
      <c r="B67" s="6"/>
      <c r="C67" s="18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49"/>
      <c r="C68" s="18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18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18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18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18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18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18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18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18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18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18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18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18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18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18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2"/>
      <c r="C83" s="18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2"/>
      <c r="C84" s="18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2"/>
      <c r="C85" s="18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18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2"/>
      <c r="C87" s="18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2"/>
      <c r="C88" s="18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2"/>
      <c r="C89" s="18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2"/>
      <c r="C90" s="18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2"/>
      <c r="C91" s="18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52"/>
      <c r="C92" s="18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6" customHeight="1" x14ac:dyDescent="0.2">
      <c r="A93" s="6"/>
      <c r="B93" s="55"/>
      <c r="C93" s="184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8.600000000000001" customHeight="1" x14ac:dyDescent="0.2">
      <c r="R94" s="6"/>
      <c r="S94" s="6"/>
      <c r="T94" s="6"/>
      <c r="U94" s="6"/>
      <c r="V94" s="6"/>
    </row>
  </sheetData>
  <sortState xmlns:xlrd2="http://schemas.microsoft.com/office/spreadsheetml/2017/richdata2" ref="B3:P10">
    <sortCondition descending="1" ref="N3:N10"/>
  </sortState>
  <mergeCells count="1">
    <mergeCell ref="A1:F1"/>
  </mergeCells>
  <conditionalFormatting sqref="A11:A55 A3:A8">
    <cfRule type="containsText" dxfId="37" priority="3" stopIfTrue="1" operator="containsText" text="SI">
      <formula>NOT(ISERROR(SEARCH("SI",A3)))</formula>
    </cfRule>
    <cfRule type="containsText" dxfId="36" priority="4" stopIfTrue="1" operator="containsText" text="NO">
      <formula>NOT(ISERROR(SEARCH("NO",A3)))</formula>
    </cfRule>
  </conditionalFormatting>
  <conditionalFormatting sqref="A9:A10">
    <cfRule type="containsText" dxfId="35" priority="1" stopIfTrue="1" operator="containsText" text="SI">
      <formula>NOT(ISERROR(SEARCH("SI",A9)))</formula>
    </cfRule>
    <cfRule type="containsText" dxfId="34" priority="2" stopIfTrue="1" operator="containsText" text="NO">
      <formula>NOT(ISERROR(SEARCH("NO",A9)))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P3" sqref="P3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7109375" style="1" bestFit="1" customWidth="1"/>
    <col min="3" max="3" width="12.42578125" style="1" customWidth="1"/>
    <col min="4" max="4" width="66.7109375" style="1" customWidth="1"/>
    <col min="5" max="5" width="23.140625" style="1" customWidth="1"/>
    <col min="6" max="11" width="23" style="1" customWidth="1"/>
    <col min="12" max="13" width="23.42578125" style="1" customWidth="1"/>
    <col min="14" max="14" width="22.42578125" style="1" customWidth="1"/>
    <col min="15" max="15" width="13.42578125" style="1" customWidth="1"/>
    <col min="16" max="16" width="28.71093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28515625" style="1" customWidth="1"/>
    <col min="23" max="24" width="11.42578125" style="1" customWidth="1"/>
    <col min="25" max="25" width="38" style="1" customWidth="1"/>
    <col min="26" max="26" width="11.42578125" style="1" customWidth="1"/>
    <col min="27" max="27" width="45.42578125" style="1" customWidth="1"/>
    <col min="28" max="259" width="11.42578125" style="1" customWidth="1"/>
  </cols>
  <sheetData>
    <row r="1" spans="1:27" ht="28.5" customHeight="1" x14ac:dyDescent="0.4">
      <c r="A1" s="233" t="s">
        <v>80</v>
      </c>
      <c r="B1" s="234"/>
      <c r="C1" s="234"/>
      <c r="D1" s="234"/>
      <c r="E1" s="234"/>
      <c r="F1" s="235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666</v>
      </c>
      <c r="J2" s="9" t="s">
        <v>675</v>
      </c>
      <c r="K2" s="9" t="s">
        <v>689</v>
      </c>
      <c r="L2" s="9" t="s">
        <v>692</v>
      </c>
      <c r="M2" s="10" t="s">
        <v>708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4" t="s">
        <v>175</v>
      </c>
      <c r="B3" s="193" t="s">
        <v>248</v>
      </c>
      <c r="C3" s="193" t="s">
        <v>129</v>
      </c>
      <c r="D3" s="193" t="s">
        <v>167</v>
      </c>
      <c r="E3" s="156">
        <v>90</v>
      </c>
      <c r="F3" s="175">
        <v>100</v>
      </c>
      <c r="G3" s="23">
        <v>80</v>
      </c>
      <c r="H3" s="23">
        <v>90</v>
      </c>
      <c r="I3" s="23">
        <v>100</v>
      </c>
      <c r="J3" s="180">
        <v>100</v>
      </c>
      <c r="K3" s="180">
        <v>90</v>
      </c>
      <c r="L3" s="138">
        <v>100</v>
      </c>
      <c r="M3" s="139">
        <v>100</v>
      </c>
      <c r="N3" s="172">
        <f t="shared" ref="N3:N36" si="0">IF(O3=9,SUM(E3:M3)-SMALL(E3:M3,1),IF(O3=8,SUM(E3:M3)-SMALL(E3:M3,1),SUM(E3:M3)))</f>
        <v>770</v>
      </c>
      <c r="O3" s="26">
        <f t="shared" ref="O3:O36" si="1">COUNTA(E3:M3)</f>
        <v>9</v>
      </c>
      <c r="P3" s="149">
        <f t="shared" ref="P3:P36" si="2">SUM(E3:M3)</f>
        <v>850</v>
      </c>
      <c r="Q3" s="27"/>
      <c r="R3" s="28">
        <v>1213</v>
      </c>
      <c r="S3" s="29" t="s">
        <v>114</v>
      </c>
      <c r="T3" s="30">
        <f t="shared" ref="T3:T34" si="3">SUMIF($C$3:$C$104,R3,$P$3:$P$104)</f>
        <v>50</v>
      </c>
      <c r="U3" s="31"/>
      <c r="V3" s="32">
        <f t="shared" ref="V3:V34" si="4">SUMIF($C$3:$C$104,R3,$N$3:$N$104)</f>
        <v>50</v>
      </c>
      <c r="W3" s="19"/>
      <c r="X3" s="33"/>
      <c r="Y3" s="33"/>
      <c r="Z3" s="33"/>
      <c r="AA3" s="33"/>
    </row>
    <row r="4" spans="1:27" ht="29.1" customHeight="1" thickBot="1" x14ac:dyDescent="0.4">
      <c r="A4" s="154" t="s">
        <v>175</v>
      </c>
      <c r="B4" s="193" t="s">
        <v>247</v>
      </c>
      <c r="C4" s="193" t="s">
        <v>133</v>
      </c>
      <c r="D4" s="193" t="s">
        <v>168</v>
      </c>
      <c r="E4" s="156">
        <v>50</v>
      </c>
      <c r="F4" s="175">
        <v>80</v>
      </c>
      <c r="G4" s="23">
        <v>90</v>
      </c>
      <c r="H4" s="23">
        <v>100</v>
      </c>
      <c r="I4" s="23"/>
      <c r="J4" s="180">
        <v>90</v>
      </c>
      <c r="K4" s="180"/>
      <c r="L4" s="23">
        <v>90</v>
      </c>
      <c r="M4" s="24"/>
      <c r="N4" s="172">
        <f t="shared" si="0"/>
        <v>500</v>
      </c>
      <c r="O4" s="26">
        <f t="shared" si="1"/>
        <v>6</v>
      </c>
      <c r="P4" s="149">
        <f t="shared" si="2"/>
        <v>500</v>
      </c>
      <c r="Q4" s="27"/>
      <c r="R4" s="28">
        <v>2310</v>
      </c>
      <c r="S4" s="29" t="s">
        <v>169</v>
      </c>
      <c r="T4" s="30">
        <f t="shared" si="3"/>
        <v>0</v>
      </c>
      <c r="U4" s="31"/>
      <c r="V4" s="32">
        <f t="shared" si="4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4" t="s">
        <v>175</v>
      </c>
      <c r="B5" s="193" t="s">
        <v>246</v>
      </c>
      <c r="C5" s="193" t="s">
        <v>133</v>
      </c>
      <c r="D5" s="193" t="s">
        <v>168</v>
      </c>
      <c r="E5" s="175">
        <v>80</v>
      </c>
      <c r="F5" s="175">
        <v>40</v>
      </c>
      <c r="G5" s="178"/>
      <c r="H5" s="180"/>
      <c r="I5" s="180"/>
      <c r="J5" s="180">
        <v>80</v>
      </c>
      <c r="K5" s="180">
        <v>100</v>
      </c>
      <c r="L5" s="178">
        <v>80</v>
      </c>
      <c r="M5" s="223"/>
      <c r="N5" s="172">
        <f t="shared" si="0"/>
        <v>380</v>
      </c>
      <c r="O5" s="26">
        <f t="shared" si="1"/>
        <v>5</v>
      </c>
      <c r="P5" s="149">
        <f t="shared" si="2"/>
        <v>380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245</v>
      </c>
      <c r="C6" s="193" t="s">
        <v>363</v>
      </c>
      <c r="D6" s="193" t="s">
        <v>364</v>
      </c>
      <c r="E6" s="156">
        <v>9</v>
      </c>
      <c r="F6" s="175"/>
      <c r="G6" s="23">
        <v>20</v>
      </c>
      <c r="H6" s="23">
        <v>80</v>
      </c>
      <c r="I6" s="23">
        <v>80</v>
      </c>
      <c r="J6" s="180">
        <v>60</v>
      </c>
      <c r="K6" s="180">
        <v>60</v>
      </c>
      <c r="L6" s="23">
        <v>50</v>
      </c>
      <c r="M6" s="24">
        <v>12</v>
      </c>
      <c r="N6" s="172">
        <f t="shared" si="0"/>
        <v>362</v>
      </c>
      <c r="O6" s="26">
        <f t="shared" si="1"/>
        <v>8</v>
      </c>
      <c r="P6" s="149">
        <f t="shared" si="2"/>
        <v>371</v>
      </c>
      <c r="Q6" s="27"/>
      <c r="R6" s="28">
        <v>1180</v>
      </c>
      <c r="S6" s="29" t="s">
        <v>14</v>
      </c>
      <c r="T6" s="30">
        <f t="shared" si="3"/>
        <v>220</v>
      </c>
      <c r="U6" s="31"/>
      <c r="V6" s="32">
        <f t="shared" si="4"/>
        <v>220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184</v>
      </c>
      <c r="C7" s="193" t="s">
        <v>185</v>
      </c>
      <c r="D7" s="193" t="s">
        <v>186</v>
      </c>
      <c r="E7" s="175">
        <v>100</v>
      </c>
      <c r="F7" s="175">
        <v>5</v>
      </c>
      <c r="G7" s="178">
        <v>5</v>
      </c>
      <c r="H7" s="178"/>
      <c r="I7" s="178">
        <v>90</v>
      </c>
      <c r="J7" s="180">
        <v>12</v>
      </c>
      <c r="K7" s="180"/>
      <c r="L7" s="178">
        <v>40</v>
      </c>
      <c r="M7" s="223">
        <v>90</v>
      </c>
      <c r="N7" s="172">
        <f t="shared" si="0"/>
        <v>342</v>
      </c>
      <c r="O7" s="26">
        <f t="shared" si="1"/>
        <v>7</v>
      </c>
      <c r="P7" s="149">
        <f t="shared" si="2"/>
        <v>342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3" t="s">
        <v>250</v>
      </c>
      <c r="C8" s="193" t="s">
        <v>133</v>
      </c>
      <c r="D8" s="193" t="s">
        <v>168</v>
      </c>
      <c r="E8" s="156">
        <v>8</v>
      </c>
      <c r="F8" s="175">
        <v>50</v>
      </c>
      <c r="G8" s="23">
        <v>50</v>
      </c>
      <c r="H8" s="23">
        <v>50</v>
      </c>
      <c r="I8" s="23"/>
      <c r="J8" s="180">
        <v>20</v>
      </c>
      <c r="K8" s="180"/>
      <c r="L8" s="23">
        <v>60</v>
      </c>
      <c r="M8" s="24"/>
      <c r="N8" s="172">
        <f t="shared" si="0"/>
        <v>238</v>
      </c>
      <c r="O8" s="26">
        <f t="shared" si="1"/>
        <v>6</v>
      </c>
      <c r="P8" s="149">
        <f t="shared" si="2"/>
        <v>238</v>
      </c>
      <c r="Q8" s="27"/>
      <c r="R8" s="28">
        <v>10</v>
      </c>
      <c r="S8" s="29" t="s">
        <v>16</v>
      </c>
      <c r="T8" s="30">
        <f t="shared" si="3"/>
        <v>1104</v>
      </c>
      <c r="U8" s="31"/>
      <c r="V8" s="32">
        <f t="shared" si="4"/>
        <v>1019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3" t="s">
        <v>178</v>
      </c>
      <c r="C9" s="193" t="s">
        <v>139</v>
      </c>
      <c r="D9" s="193" t="s">
        <v>170</v>
      </c>
      <c r="E9" s="156">
        <v>20</v>
      </c>
      <c r="F9" s="175">
        <v>90</v>
      </c>
      <c r="G9" s="23">
        <v>100</v>
      </c>
      <c r="H9" s="23"/>
      <c r="I9" s="23"/>
      <c r="J9" s="180"/>
      <c r="K9" s="180"/>
      <c r="L9" s="23"/>
      <c r="M9" s="24"/>
      <c r="N9" s="172">
        <f t="shared" si="0"/>
        <v>210</v>
      </c>
      <c r="O9" s="26">
        <f t="shared" si="1"/>
        <v>3</v>
      </c>
      <c r="P9" s="149">
        <f t="shared" si="2"/>
        <v>210</v>
      </c>
      <c r="Q9" s="27"/>
      <c r="R9" s="28">
        <v>1589</v>
      </c>
      <c r="S9" s="29" t="s">
        <v>18</v>
      </c>
      <c r="T9" s="30">
        <f t="shared" si="3"/>
        <v>17</v>
      </c>
      <c r="U9" s="31"/>
      <c r="V9" s="32">
        <f t="shared" si="4"/>
        <v>22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197</v>
      </c>
      <c r="C10" s="193" t="s">
        <v>363</v>
      </c>
      <c r="D10" s="193" t="s">
        <v>364</v>
      </c>
      <c r="E10" s="156">
        <v>7</v>
      </c>
      <c r="F10" s="175">
        <v>9</v>
      </c>
      <c r="G10" s="23">
        <v>7</v>
      </c>
      <c r="H10" s="23">
        <v>40</v>
      </c>
      <c r="I10" s="23">
        <v>40</v>
      </c>
      <c r="J10" s="180">
        <v>15</v>
      </c>
      <c r="K10" s="180">
        <v>40</v>
      </c>
      <c r="L10" s="23">
        <v>12</v>
      </c>
      <c r="M10" s="24">
        <v>40</v>
      </c>
      <c r="N10" s="172">
        <f t="shared" si="0"/>
        <v>203</v>
      </c>
      <c r="O10" s="26">
        <f t="shared" si="1"/>
        <v>9</v>
      </c>
      <c r="P10" s="149">
        <f t="shared" si="2"/>
        <v>210</v>
      </c>
      <c r="Q10" s="27"/>
      <c r="R10" s="28">
        <v>2074</v>
      </c>
      <c r="S10" s="29" t="s">
        <v>309</v>
      </c>
      <c r="T10" s="30">
        <f t="shared" si="3"/>
        <v>432</v>
      </c>
      <c r="U10" s="31"/>
      <c r="V10" s="32">
        <f t="shared" si="4"/>
        <v>432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303</v>
      </c>
      <c r="C11" s="193" t="s">
        <v>133</v>
      </c>
      <c r="D11" s="193" t="s">
        <v>168</v>
      </c>
      <c r="E11" s="156">
        <v>12</v>
      </c>
      <c r="F11" s="175">
        <v>20</v>
      </c>
      <c r="G11" s="138">
        <v>40</v>
      </c>
      <c r="H11" s="23">
        <v>60</v>
      </c>
      <c r="I11" s="23"/>
      <c r="J11" s="180">
        <v>50</v>
      </c>
      <c r="K11" s="180"/>
      <c r="L11" s="23">
        <v>20</v>
      </c>
      <c r="M11" s="24"/>
      <c r="N11" s="172">
        <f t="shared" si="0"/>
        <v>202</v>
      </c>
      <c r="O11" s="26">
        <f t="shared" si="1"/>
        <v>6</v>
      </c>
      <c r="P11" s="149">
        <f t="shared" si="2"/>
        <v>202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252</v>
      </c>
      <c r="C12" s="193" t="s">
        <v>140</v>
      </c>
      <c r="D12" s="193" t="s">
        <v>171</v>
      </c>
      <c r="E12" s="156">
        <v>60</v>
      </c>
      <c r="F12" s="175">
        <v>60</v>
      </c>
      <c r="G12" s="23">
        <v>30</v>
      </c>
      <c r="H12" s="23"/>
      <c r="I12" s="23"/>
      <c r="J12" s="180">
        <v>30</v>
      </c>
      <c r="K12" s="180"/>
      <c r="L12" s="23">
        <v>15</v>
      </c>
      <c r="M12" s="24"/>
      <c r="N12" s="172">
        <f t="shared" si="0"/>
        <v>195</v>
      </c>
      <c r="O12" s="26">
        <f t="shared" si="1"/>
        <v>5</v>
      </c>
      <c r="P12" s="149">
        <f t="shared" si="2"/>
        <v>195</v>
      </c>
      <c r="Q12" s="27"/>
      <c r="R12" s="28">
        <v>1172</v>
      </c>
      <c r="S12" s="29" t="s">
        <v>314</v>
      </c>
      <c r="T12" s="30">
        <f t="shared" si="3"/>
        <v>27</v>
      </c>
      <c r="U12" s="31"/>
      <c r="V12" s="32">
        <f t="shared" si="4"/>
        <v>27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259</v>
      </c>
      <c r="C13" s="193" t="s">
        <v>129</v>
      </c>
      <c r="D13" s="193" t="s">
        <v>167</v>
      </c>
      <c r="E13" s="156">
        <v>5</v>
      </c>
      <c r="F13" s="175">
        <v>5</v>
      </c>
      <c r="G13" s="23">
        <v>15</v>
      </c>
      <c r="H13" s="23">
        <v>30</v>
      </c>
      <c r="I13" s="23">
        <v>60</v>
      </c>
      <c r="J13" s="23">
        <v>9</v>
      </c>
      <c r="K13" s="23">
        <v>6</v>
      </c>
      <c r="L13" s="23">
        <v>5</v>
      </c>
      <c r="M13" s="24">
        <v>60</v>
      </c>
      <c r="N13" s="172">
        <f t="shared" si="0"/>
        <v>190</v>
      </c>
      <c r="O13" s="26">
        <f t="shared" si="1"/>
        <v>9</v>
      </c>
      <c r="P13" s="149">
        <f t="shared" si="2"/>
        <v>195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180</v>
      </c>
      <c r="C14" s="193" t="s">
        <v>363</v>
      </c>
      <c r="D14" s="193" t="s">
        <v>364</v>
      </c>
      <c r="E14" s="156">
        <v>15</v>
      </c>
      <c r="F14" s="175">
        <v>8</v>
      </c>
      <c r="G14" s="23"/>
      <c r="H14" s="23"/>
      <c r="I14" s="23"/>
      <c r="J14" s="180"/>
      <c r="K14" s="180">
        <v>80</v>
      </c>
      <c r="L14" s="23">
        <v>5</v>
      </c>
      <c r="M14" s="23">
        <v>80</v>
      </c>
      <c r="N14" s="172">
        <f t="shared" si="0"/>
        <v>188</v>
      </c>
      <c r="O14" s="26">
        <f t="shared" si="1"/>
        <v>5</v>
      </c>
      <c r="P14" s="149">
        <f t="shared" si="2"/>
        <v>188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310</v>
      </c>
      <c r="C15" s="193" t="s">
        <v>133</v>
      </c>
      <c r="D15" s="193" t="s">
        <v>168</v>
      </c>
      <c r="E15" s="156">
        <v>40</v>
      </c>
      <c r="F15" s="175">
        <v>7</v>
      </c>
      <c r="G15" s="23">
        <v>60</v>
      </c>
      <c r="H15" s="23"/>
      <c r="I15" s="23"/>
      <c r="J15" s="180">
        <v>40</v>
      </c>
      <c r="K15" s="180"/>
      <c r="L15" s="23"/>
      <c r="M15" s="24"/>
      <c r="N15" s="172">
        <f t="shared" si="0"/>
        <v>147</v>
      </c>
      <c r="O15" s="26">
        <f t="shared" si="1"/>
        <v>4</v>
      </c>
      <c r="P15" s="149">
        <f t="shared" si="2"/>
        <v>147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311</v>
      </c>
      <c r="C16" s="193" t="s">
        <v>402</v>
      </c>
      <c r="D16" s="193" t="s">
        <v>312</v>
      </c>
      <c r="E16" s="156">
        <v>5</v>
      </c>
      <c r="F16" s="175">
        <v>6</v>
      </c>
      <c r="G16" s="23"/>
      <c r="H16" s="84">
        <v>20</v>
      </c>
      <c r="I16" s="84">
        <v>50</v>
      </c>
      <c r="J16" s="84"/>
      <c r="K16" s="84">
        <v>7</v>
      </c>
      <c r="L16" s="23">
        <v>5</v>
      </c>
      <c r="M16" s="24">
        <v>50</v>
      </c>
      <c r="N16" s="172">
        <f t="shared" si="0"/>
        <v>143</v>
      </c>
      <c r="O16" s="26">
        <f t="shared" si="1"/>
        <v>7</v>
      </c>
      <c r="P16" s="149">
        <f t="shared" si="2"/>
        <v>143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5">
      <c r="A17" s="154" t="s">
        <v>175</v>
      </c>
      <c r="B17" s="193" t="s">
        <v>254</v>
      </c>
      <c r="C17" s="193" t="s">
        <v>140</v>
      </c>
      <c r="D17" s="193" t="s">
        <v>171</v>
      </c>
      <c r="E17" s="175">
        <v>30</v>
      </c>
      <c r="F17" s="175">
        <v>30</v>
      </c>
      <c r="G17" s="178">
        <v>12</v>
      </c>
      <c r="H17" s="178"/>
      <c r="I17" s="178"/>
      <c r="J17" s="180">
        <v>7</v>
      </c>
      <c r="K17" s="180"/>
      <c r="L17" s="169">
        <v>8</v>
      </c>
      <c r="M17" s="223">
        <v>20</v>
      </c>
      <c r="N17" s="172">
        <f t="shared" si="0"/>
        <v>107</v>
      </c>
      <c r="O17" s="26">
        <f t="shared" si="1"/>
        <v>6</v>
      </c>
      <c r="P17" s="149">
        <f t="shared" si="2"/>
        <v>107</v>
      </c>
      <c r="Q17" s="27"/>
      <c r="R17" s="28">
        <v>2521</v>
      </c>
      <c r="S17" s="29" t="s">
        <v>370</v>
      </c>
      <c r="T17" s="30">
        <f t="shared" si="3"/>
        <v>789</v>
      </c>
      <c r="U17" s="31"/>
      <c r="V17" s="32">
        <f t="shared" si="4"/>
        <v>773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313</v>
      </c>
      <c r="C18" s="193" t="s">
        <v>402</v>
      </c>
      <c r="D18" s="193" t="s">
        <v>312</v>
      </c>
      <c r="E18" s="156">
        <v>5</v>
      </c>
      <c r="F18" s="175">
        <v>5</v>
      </c>
      <c r="G18" s="23">
        <v>5</v>
      </c>
      <c r="H18" s="23">
        <v>12</v>
      </c>
      <c r="I18" s="23">
        <v>30</v>
      </c>
      <c r="J18" s="180"/>
      <c r="K18" s="180">
        <v>20</v>
      </c>
      <c r="L18" s="23">
        <v>5</v>
      </c>
      <c r="M18" s="24">
        <v>30</v>
      </c>
      <c r="N18" s="172">
        <f t="shared" si="0"/>
        <v>107</v>
      </c>
      <c r="O18" s="26">
        <f t="shared" si="1"/>
        <v>8</v>
      </c>
      <c r="P18" s="149">
        <f t="shared" si="2"/>
        <v>112</v>
      </c>
      <c r="Q18" s="27"/>
      <c r="R18" s="28">
        <v>2144</v>
      </c>
      <c r="S18" s="146" t="s">
        <v>107</v>
      </c>
      <c r="T18" s="30">
        <f t="shared" si="3"/>
        <v>0</v>
      </c>
      <c r="U18" s="31"/>
      <c r="V18" s="32">
        <f t="shared" si="4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191</v>
      </c>
      <c r="C19" s="193" t="s">
        <v>126</v>
      </c>
      <c r="D19" s="193" t="s">
        <v>166</v>
      </c>
      <c r="E19" s="156">
        <v>5</v>
      </c>
      <c r="F19" s="175">
        <v>5</v>
      </c>
      <c r="G19" s="23"/>
      <c r="H19" s="23">
        <v>9</v>
      </c>
      <c r="I19" s="23"/>
      <c r="J19" s="23">
        <v>8</v>
      </c>
      <c r="K19" s="23">
        <v>50</v>
      </c>
      <c r="L19" s="23">
        <v>9</v>
      </c>
      <c r="M19" s="24">
        <v>8</v>
      </c>
      <c r="N19" s="172">
        <f t="shared" si="0"/>
        <v>94</v>
      </c>
      <c r="O19" s="26">
        <f t="shared" si="1"/>
        <v>7</v>
      </c>
      <c r="P19" s="149">
        <f t="shared" si="2"/>
        <v>94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188</v>
      </c>
      <c r="C20" s="193" t="s">
        <v>185</v>
      </c>
      <c r="D20" s="193" t="s">
        <v>186</v>
      </c>
      <c r="E20" s="156">
        <v>5</v>
      </c>
      <c r="F20" s="175">
        <v>12</v>
      </c>
      <c r="G20" s="23">
        <v>8</v>
      </c>
      <c r="H20" s="23">
        <v>8</v>
      </c>
      <c r="I20" s="23"/>
      <c r="J20" s="180"/>
      <c r="K20" s="180">
        <v>12</v>
      </c>
      <c r="L20" s="23">
        <v>30</v>
      </c>
      <c r="M20" s="24"/>
      <c r="N20" s="172">
        <f t="shared" si="0"/>
        <v>75</v>
      </c>
      <c r="O20" s="26">
        <f t="shared" si="1"/>
        <v>6</v>
      </c>
      <c r="P20" s="149">
        <f t="shared" si="2"/>
        <v>75</v>
      </c>
      <c r="Q20" s="27"/>
      <c r="R20" s="28">
        <v>1298</v>
      </c>
      <c r="S20" s="29" t="s">
        <v>35</v>
      </c>
      <c r="T20" s="30">
        <f t="shared" si="3"/>
        <v>1467</v>
      </c>
      <c r="U20" s="31"/>
      <c r="V20" s="32">
        <f t="shared" si="4"/>
        <v>1467</v>
      </c>
      <c r="W20" s="19"/>
      <c r="X20" s="33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344</v>
      </c>
      <c r="C21" s="193" t="s">
        <v>402</v>
      </c>
      <c r="D21" s="193" t="s">
        <v>312</v>
      </c>
      <c r="E21" s="156">
        <v>5</v>
      </c>
      <c r="F21" s="175">
        <v>5</v>
      </c>
      <c r="G21" s="23">
        <v>6</v>
      </c>
      <c r="H21" s="23"/>
      <c r="I21" s="23">
        <v>20</v>
      </c>
      <c r="J21" s="180"/>
      <c r="K21" s="180">
        <v>9</v>
      </c>
      <c r="L21" s="23"/>
      <c r="M21" s="24">
        <v>15</v>
      </c>
      <c r="N21" s="172">
        <f t="shared" si="0"/>
        <v>60</v>
      </c>
      <c r="O21" s="26">
        <f t="shared" si="1"/>
        <v>6</v>
      </c>
      <c r="P21" s="149">
        <f t="shared" si="2"/>
        <v>60</v>
      </c>
      <c r="Q21" s="27"/>
      <c r="R21" s="28">
        <v>2271</v>
      </c>
      <c r="S21" s="29" t="s">
        <v>120</v>
      </c>
      <c r="T21" s="30">
        <f t="shared" si="3"/>
        <v>119</v>
      </c>
      <c r="U21" s="31"/>
      <c r="V21" s="32">
        <f t="shared" si="4"/>
        <v>119</v>
      </c>
      <c r="W21" s="19"/>
      <c r="X21" s="6"/>
      <c r="Y21" s="6"/>
      <c r="Z21" s="6"/>
      <c r="AA21" s="6"/>
    </row>
    <row r="22" spans="1:27" ht="29.1" customHeight="1" thickBot="1" x14ac:dyDescent="0.4">
      <c r="A22" s="154" t="s">
        <v>175</v>
      </c>
      <c r="B22" s="193" t="s">
        <v>181</v>
      </c>
      <c r="C22" s="193" t="s">
        <v>129</v>
      </c>
      <c r="D22" s="193" t="s">
        <v>167</v>
      </c>
      <c r="E22" s="156">
        <v>5</v>
      </c>
      <c r="F22" s="175"/>
      <c r="G22" s="23">
        <v>9</v>
      </c>
      <c r="H22" s="23">
        <v>15</v>
      </c>
      <c r="I22" s="23"/>
      <c r="J22" s="180"/>
      <c r="K22" s="180">
        <v>30</v>
      </c>
      <c r="L22" s="23"/>
      <c r="M22" s="24"/>
      <c r="N22" s="172">
        <f t="shared" si="0"/>
        <v>59</v>
      </c>
      <c r="O22" s="26">
        <f t="shared" si="1"/>
        <v>4</v>
      </c>
      <c r="P22" s="149">
        <f t="shared" si="2"/>
        <v>59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4" t="s">
        <v>175</v>
      </c>
      <c r="B23" s="193" t="s">
        <v>192</v>
      </c>
      <c r="C23" s="193" t="s">
        <v>132</v>
      </c>
      <c r="D23" s="193" t="s">
        <v>114</v>
      </c>
      <c r="E23" s="156">
        <v>5</v>
      </c>
      <c r="F23" s="175"/>
      <c r="G23" s="23">
        <v>5</v>
      </c>
      <c r="H23" s="23">
        <v>5</v>
      </c>
      <c r="I23" s="23">
        <v>12</v>
      </c>
      <c r="J23" s="23"/>
      <c r="K23" s="23">
        <v>8</v>
      </c>
      <c r="L23" s="23">
        <v>6</v>
      </c>
      <c r="M23" s="24">
        <v>9</v>
      </c>
      <c r="N23" s="172">
        <f t="shared" si="0"/>
        <v>50</v>
      </c>
      <c r="O23" s="26">
        <f t="shared" si="1"/>
        <v>7</v>
      </c>
      <c r="P23" s="149">
        <f t="shared" si="2"/>
        <v>50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">
        <v>175</v>
      </c>
      <c r="B24" s="193" t="s">
        <v>261</v>
      </c>
      <c r="C24" s="193" t="s">
        <v>152</v>
      </c>
      <c r="D24" s="193" t="s">
        <v>20</v>
      </c>
      <c r="E24" s="156">
        <v>5</v>
      </c>
      <c r="F24" s="175">
        <v>5</v>
      </c>
      <c r="G24" s="23">
        <v>5</v>
      </c>
      <c r="H24" s="23">
        <v>5</v>
      </c>
      <c r="I24" s="23"/>
      <c r="J24" s="23"/>
      <c r="K24" s="23">
        <v>20</v>
      </c>
      <c r="L24" s="23">
        <v>5</v>
      </c>
      <c r="M24" s="24"/>
      <c r="N24" s="172">
        <f t="shared" si="0"/>
        <v>45</v>
      </c>
      <c r="O24" s="26">
        <f t="shared" si="1"/>
        <v>6</v>
      </c>
      <c r="P24" s="149">
        <f t="shared" si="2"/>
        <v>45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">
        <v>175</v>
      </c>
      <c r="B25" s="193" t="s">
        <v>253</v>
      </c>
      <c r="C25" s="193" t="s">
        <v>140</v>
      </c>
      <c r="D25" s="193" t="s">
        <v>171</v>
      </c>
      <c r="E25" s="156">
        <v>5</v>
      </c>
      <c r="F25" s="175">
        <v>5</v>
      </c>
      <c r="G25" s="23">
        <v>5</v>
      </c>
      <c r="H25" s="23">
        <v>6</v>
      </c>
      <c r="I25" s="23"/>
      <c r="J25" s="23">
        <v>5</v>
      </c>
      <c r="K25" s="23"/>
      <c r="L25" s="23">
        <v>5</v>
      </c>
      <c r="M25" s="24"/>
      <c r="N25" s="172">
        <f t="shared" si="0"/>
        <v>31</v>
      </c>
      <c r="O25" s="26">
        <f t="shared" si="1"/>
        <v>6</v>
      </c>
      <c r="P25" s="149">
        <f t="shared" si="2"/>
        <v>31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">
        <v>175</v>
      </c>
      <c r="B26" s="193" t="s">
        <v>187</v>
      </c>
      <c r="C26" s="193" t="s">
        <v>140</v>
      </c>
      <c r="D26" s="193" t="s">
        <v>171</v>
      </c>
      <c r="E26" s="156">
        <v>6</v>
      </c>
      <c r="F26" s="175">
        <v>5</v>
      </c>
      <c r="G26" s="23">
        <v>5</v>
      </c>
      <c r="H26" s="23"/>
      <c r="I26" s="23"/>
      <c r="J26" s="180">
        <v>6</v>
      </c>
      <c r="K26" s="180"/>
      <c r="L26" s="23">
        <v>7</v>
      </c>
      <c r="M26" s="24"/>
      <c r="N26" s="172">
        <f t="shared" si="0"/>
        <v>29</v>
      </c>
      <c r="O26" s="26">
        <f t="shared" si="1"/>
        <v>5</v>
      </c>
      <c r="P26" s="149">
        <f t="shared" si="2"/>
        <v>29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">
        <v>175</v>
      </c>
      <c r="B27" s="193" t="s">
        <v>640</v>
      </c>
      <c r="C27" s="201">
        <v>1172</v>
      </c>
      <c r="D27" s="193" t="s">
        <v>315</v>
      </c>
      <c r="E27" s="156"/>
      <c r="F27" s="175"/>
      <c r="G27" s="23"/>
      <c r="H27" s="23">
        <v>7</v>
      </c>
      <c r="I27" s="23">
        <v>15</v>
      </c>
      <c r="J27" s="23"/>
      <c r="K27" s="23"/>
      <c r="L27" s="138">
        <v>5</v>
      </c>
      <c r="M27" s="139"/>
      <c r="N27" s="172">
        <f t="shared" si="0"/>
        <v>27</v>
      </c>
      <c r="O27" s="26">
        <f t="shared" si="1"/>
        <v>3</v>
      </c>
      <c r="P27" s="149">
        <f t="shared" si="2"/>
        <v>27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">
        <v>175</v>
      </c>
      <c r="B28" s="193" t="s">
        <v>256</v>
      </c>
      <c r="C28" s="193" t="s">
        <v>140</v>
      </c>
      <c r="D28" s="193" t="s">
        <v>171</v>
      </c>
      <c r="E28" s="156">
        <v>5</v>
      </c>
      <c r="F28" s="175">
        <v>5</v>
      </c>
      <c r="G28" s="23">
        <v>5</v>
      </c>
      <c r="H28" s="23"/>
      <c r="I28" s="23"/>
      <c r="J28" s="23">
        <v>5</v>
      </c>
      <c r="K28" s="23"/>
      <c r="L28" s="23">
        <v>5</v>
      </c>
      <c r="M28" s="24"/>
      <c r="N28" s="172">
        <f t="shared" si="0"/>
        <v>25</v>
      </c>
      <c r="O28" s="26">
        <f t="shared" si="1"/>
        <v>5</v>
      </c>
      <c r="P28" s="149">
        <f t="shared" si="2"/>
        <v>25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318</v>
      </c>
      <c r="C29" s="193" t="s">
        <v>126</v>
      </c>
      <c r="D29" s="193" t="s">
        <v>166</v>
      </c>
      <c r="E29" s="156">
        <v>5</v>
      </c>
      <c r="F29" s="175">
        <v>5</v>
      </c>
      <c r="G29" s="23"/>
      <c r="H29" s="84">
        <v>5</v>
      </c>
      <c r="I29" s="84"/>
      <c r="J29" s="84"/>
      <c r="K29" s="84">
        <v>5</v>
      </c>
      <c r="L29" s="23">
        <v>5</v>
      </c>
      <c r="M29" s="24"/>
      <c r="N29" s="172">
        <f t="shared" si="0"/>
        <v>25</v>
      </c>
      <c r="O29" s="26">
        <f t="shared" si="1"/>
        <v>5</v>
      </c>
      <c r="P29" s="149">
        <f t="shared" si="2"/>
        <v>25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251</v>
      </c>
      <c r="C30" s="193" t="s">
        <v>152</v>
      </c>
      <c r="D30" s="193" t="s">
        <v>20</v>
      </c>
      <c r="E30" s="156">
        <v>5</v>
      </c>
      <c r="F30" s="175">
        <v>15</v>
      </c>
      <c r="G30" s="138"/>
      <c r="H30" s="23"/>
      <c r="I30" s="23"/>
      <c r="J30" s="23"/>
      <c r="K30" s="23"/>
      <c r="L30" s="23"/>
      <c r="M30" s="24"/>
      <c r="N30" s="172">
        <f t="shared" si="0"/>
        <v>20</v>
      </c>
      <c r="O30" s="26">
        <f t="shared" si="1"/>
        <v>2</v>
      </c>
      <c r="P30" s="149">
        <f t="shared" si="2"/>
        <v>20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257</v>
      </c>
      <c r="C31" s="193" t="s">
        <v>363</v>
      </c>
      <c r="D31" s="193" t="s">
        <v>364</v>
      </c>
      <c r="E31" s="156">
        <v>5</v>
      </c>
      <c r="F31" s="175">
        <v>5</v>
      </c>
      <c r="G31" s="23">
        <v>5</v>
      </c>
      <c r="H31" s="23"/>
      <c r="I31" s="23">
        <v>5</v>
      </c>
      <c r="J31" s="23"/>
      <c r="K31" s="23"/>
      <c r="L31" s="23"/>
      <c r="M31" s="24"/>
      <c r="N31" s="172">
        <f t="shared" si="0"/>
        <v>20</v>
      </c>
      <c r="O31" s="26">
        <f t="shared" si="1"/>
        <v>4</v>
      </c>
      <c r="P31" s="149">
        <f t="shared" si="2"/>
        <v>20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201</v>
      </c>
      <c r="C32" s="193" t="s">
        <v>142</v>
      </c>
      <c r="D32" s="193" t="s">
        <v>172</v>
      </c>
      <c r="E32" s="156">
        <v>5</v>
      </c>
      <c r="F32" s="175">
        <v>5</v>
      </c>
      <c r="G32" s="138"/>
      <c r="H32" s="23"/>
      <c r="I32" s="23"/>
      <c r="J32" s="23"/>
      <c r="K32" s="23"/>
      <c r="L32" s="23"/>
      <c r="M32" s="24">
        <v>7</v>
      </c>
      <c r="N32" s="172">
        <f t="shared" si="0"/>
        <v>17</v>
      </c>
      <c r="O32" s="26">
        <f t="shared" si="1"/>
        <v>3</v>
      </c>
      <c r="P32" s="149">
        <f t="shared" si="2"/>
        <v>17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581</v>
      </c>
      <c r="C33" s="201">
        <v>48</v>
      </c>
      <c r="D33" s="193" t="s">
        <v>541</v>
      </c>
      <c r="E33" s="156"/>
      <c r="F33" s="175">
        <v>5</v>
      </c>
      <c r="G33" s="23">
        <v>5</v>
      </c>
      <c r="H33" s="23">
        <v>5</v>
      </c>
      <c r="I33" s="23"/>
      <c r="J33" s="23"/>
      <c r="K33" s="23"/>
      <c r="L33" s="23"/>
      <c r="M33" s="24"/>
      <c r="N33" s="172">
        <f t="shared" si="0"/>
        <v>15</v>
      </c>
      <c r="O33" s="26">
        <f t="shared" si="1"/>
        <v>3</v>
      </c>
      <c r="P33" s="149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263</v>
      </c>
      <c r="C34" s="193" t="s">
        <v>185</v>
      </c>
      <c r="D34" s="193" t="s">
        <v>186</v>
      </c>
      <c r="E34" s="156">
        <v>5</v>
      </c>
      <c r="F34" s="175">
        <v>5</v>
      </c>
      <c r="G34" s="23"/>
      <c r="H34" s="23"/>
      <c r="I34" s="23"/>
      <c r="J34" s="23">
        <v>5</v>
      </c>
      <c r="K34" s="23"/>
      <c r="L34" s="23"/>
      <c r="M34" s="24"/>
      <c r="N34" s="172">
        <f t="shared" si="0"/>
        <v>15</v>
      </c>
      <c r="O34" s="26">
        <f t="shared" si="1"/>
        <v>3</v>
      </c>
      <c r="P34" s="149">
        <f t="shared" si="2"/>
        <v>15</v>
      </c>
      <c r="Q34" s="27"/>
      <c r="R34" s="28">
        <v>2072</v>
      </c>
      <c r="S34" s="29" t="s">
        <v>109</v>
      </c>
      <c r="T34" s="30">
        <f t="shared" si="3"/>
        <v>315</v>
      </c>
      <c r="U34" s="31"/>
      <c r="V34" s="32">
        <f t="shared" si="4"/>
        <v>310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604</v>
      </c>
      <c r="C35" s="201">
        <v>48</v>
      </c>
      <c r="D35" s="193" t="s">
        <v>541</v>
      </c>
      <c r="E35" s="156"/>
      <c r="F35" s="175"/>
      <c r="G35" s="23">
        <v>5</v>
      </c>
      <c r="H35" s="23">
        <v>5</v>
      </c>
      <c r="I35" s="23"/>
      <c r="J35" s="23"/>
      <c r="K35" s="23"/>
      <c r="L35" s="23"/>
      <c r="M35" s="24"/>
      <c r="N35" s="172">
        <f t="shared" si="0"/>
        <v>10</v>
      </c>
      <c r="O35" s="26">
        <f t="shared" si="1"/>
        <v>2</v>
      </c>
      <c r="P35" s="149">
        <f t="shared" si="2"/>
        <v>10</v>
      </c>
      <c r="Q35" s="27"/>
      <c r="R35" s="28">
        <v>1615</v>
      </c>
      <c r="S35" s="29" t="s">
        <v>110</v>
      </c>
      <c r="T35" s="30">
        <f t="shared" ref="T35:T64" si="5">SUMIF($C$3:$C$104,R35,$P$3:$P$104)</f>
        <v>0</v>
      </c>
      <c r="U35" s="31"/>
      <c r="V35" s="32">
        <f t="shared" ref="V35:V64" si="6">SUMIF($C$3:$C$104,R35,$N$3:$N$104)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693</v>
      </c>
      <c r="C36" s="193" t="s">
        <v>139</v>
      </c>
      <c r="D36" s="193" t="s">
        <v>170</v>
      </c>
      <c r="E36" s="156"/>
      <c r="F36" s="175"/>
      <c r="G36" s="23"/>
      <c r="H36" s="23"/>
      <c r="I36" s="23">
        <v>5</v>
      </c>
      <c r="J36" s="23"/>
      <c r="K36" s="23"/>
      <c r="L36" s="23">
        <v>5</v>
      </c>
      <c r="M36" s="24"/>
      <c r="N36" s="172">
        <f t="shared" si="0"/>
        <v>10</v>
      </c>
      <c r="O36" s="26">
        <f t="shared" si="1"/>
        <v>2</v>
      </c>
      <c r="P36" s="149">
        <f t="shared" si="2"/>
        <v>10</v>
      </c>
      <c r="Q36" s="27"/>
      <c r="R36" s="28">
        <v>48</v>
      </c>
      <c r="S36" s="29" t="s">
        <v>111</v>
      </c>
      <c r="T36" s="30">
        <f t="shared" si="5"/>
        <v>25</v>
      </c>
      <c r="U36" s="31"/>
      <c r="V36" s="32">
        <f t="shared" si="6"/>
        <v>35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580</v>
      </c>
      <c r="C37" s="201">
        <v>48</v>
      </c>
      <c r="D37" s="193" t="s">
        <v>541</v>
      </c>
      <c r="E37" s="156"/>
      <c r="F37" s="175">
        <v>5</v>
      </c>
      <c r="G37" s="23"/>
      <c r="H37" s="23"/>
      <c r="I37" s="23"/>
      <c r="J37" s="23"/>
      <c r="K37" s="23"/>
      <c r="L37" s="23"/>
      <c r="M37" s="24"/>
      <c r="N37" s="172">
        <f t="shared" ref="N37:N39" si="7">IF(O37=9,SUM(E37:M37)-SMALL(E37:M37,1),IF(O37=8,SUM(E37:M37)-SMALL(E37:M37,1),SUM(E37:M37)))</f>
        <v>5</v>
      </c>
      <c r="O37" s="26">
        <f t="shared" ref="O37:O39" si="8">COUNTA(E37:M37)</f>
        <v>1</v>
      </c>
      <c r="P37" s="149"/>
      <c r="Q37" s="27"/>
      <c r="R37" s="28">
        <v>1353</v>
      </c>
      <c r="S37" s="29" t="s">
        <v>112</v>
      </c>
      <c r="T37" s="30">
        <f t="shared" si="5"/>
        <v>0</v>
      </c>
      <c r="U37" s="31"/>
      <c r="V37" s="32">
        <f t="shared" si="6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3" t="s">
        <v>641</v>
      </c>
      <c r="C38" s="201">
        <v>48</v>
      </c>
      <c r="D38" s="193" t="s">
        <v>541</v>
      </c>
      <c r="E38" s="156"/>
      <c r="F38" s="175"/>
      <c r="G38" s="23"/>
      <c r="H38" s="23">
        <v>5</v>
      </c>
      <c r="I38" s="23"/>
      <c r="J38" s="23"/>
      <c r="K38" s="23"/>
      <c r="L38" s="23"/>
      <c r="M38" s="24"/>
      <c r="N38" s="172">
        <f t="shared" si="7"/>
        <v>5</v>
      </c>
      <c r="O38" s="26">
        <f t="shared" si="8"/>
        <v>1</v>
      </c>
      <c r="P38" s="149"/>
      <c r="Q38" s="27"/>
      <c r="R38" s="28">
        <v>1665</v>
      </c>
      <c r="S38" s="29" t="s">
        <v>113</v>
      </c>
      <c r="T38" s="30">
        <f t="shared" si="5"/>
        <v>0</v>
      </c>
      <c r="U38" s="31"/>
      <c r="V38" s="32">
        <f t="shared" si="6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93" t="s">
        <v>530</v>
      </c>
      <c r="C39" s="193" t="s">
        <v>142</v>
      </c>
      <c r="D39" s="193" t="s">
        <v>172</v>
      </c>
      <c r="E39" s="23">
        <v>5</v>
      </c>
      <c r="F39" s="175"/>
      <c r="G39" s="23"/>
      <c r="H39" s="23"/>
      <c r="I39" s="23"/>
      <c r="J39" s="23"/>
      <c r="K39" s="23"/>
      <c r="L39" s="23"/>
      <c r="M39" s="24"/>
      <c r="N39" s="172">
        <f t="shared" si="7"/>
        <v>5</v>
      </c>
      <c r="O39" s="26">
        <f t="shared" si="8"/>
        <v>1</v>
      </c>
      <c r="P39" s="149"/>
      <c r="Q39" s="27"/>
      <c r="R39" s="28">
        <v>2438</v>
      </c>
      <c r="S39" s="29" t="s">
        <v>627</v>
      </c>
      <c r="T39" s="30">
        <f t="shared" si="5"/>
        <v>0</v>
      </c>
      <c r="U39" s="31"/>
      <c r="V39" s="32">
        <f t="shared" si="6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327</v>
      </c>
      <c r="B40" s="193"/>
      <c r="C40" s="193"/>
      <c r="D40" s="193"/>
      <c r="E40" s="23"/>
      <c r="F40" s="175"/>
      <c r="G40" s="23"/>
      <c r="H40" s="138"/>
      <c r="I40" s="138"/>
      <c r="J40" s="138"/>
      <c r="K40" s="138"/>
      <c r="L40" s="138"/>
      <c r="M40" s="139"/>
      <c r="N40" s="25">
        <f t="shared" ref="N40:N55" si="9">IF(O40=9,SUM(E40:M40)-SMALL(E40:M40,1)-SMALL(E40:M40,2),IF(O40=8,SUM(E40:M40)-SMALL(E40:M40,1),SUM(E40:M40)))</f>
        <v>0</v>
      </c>
      <c r="O40" s="26">
        <f t="shared" ref="O40:O55" si="10">COUNTA(E40:M40)</f>
        <v>0</v>
      </c>
      <c r="P40" s="149">
        <f t="shared" ref="P40:P55" si="11">SUM(E40:M40)</f>
        <v>0</v>
      </c>
      <c r="Q40" s="27"/>
      <c r="R40" s="28">
        <v>2334</v>
      </c>
      <c r="S40" s="29" t="s">
        <v>626</v>
      </c>
      <c r="T40" s="30">
        <f t="shared" si="5"/>
        <v>0</v>
      </c>
      <c r="U40" s="31"/>
      <c r="V40" s="32">
        <f t="shared" si="6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327</v>
      </c>
      <c r="B41" s="176"/>
      <c r="C41" s="176"/>
      <c r="D41" s="176"/>
      <c r="E41" s="23"/>
      <c r="F41" s="175"/>
      <c r="G41" s="23"/>
      <c r="H41" s="23"/>
      <c r="I41" s="23"/>
      <c r="J41" s="23"/>
      <c r="K41" s="23"/>
      <c r="L41" s="23"/>
      <c r="M41" s="24"/>
      <c r="N41" s="25">
        <f t="shared" si="9"/>
        <v>0</v>
      </c>
      <c r="O41" s="26">
        <f t="shared" si="10"/>
        <v>0</v>
      </c>
      <c r="P41" s="149">
        <f t="shared" si="11"/>
        <v>0</v>
      </c>
      <c r="Q41" s="27"/>
      <c r="R41" s="28"/>
      <c r="S41" s="29"/>
      <c r="T41" s="30">
        <f t="shared" si="5"/>
        <v>0</v>
      </c>
      <c r="U41" s="31"/>
      <c r="V41" s="32">
        <f t="shared" si="6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">
        <v>327</v>
      </c>
      <c r="B42" s="176"/>
      <c r="C42" s="176"/>
      <c r="D42" s="176"/>
      <c r="E42" s="23"/>
      <c r="F42" s="175"/>
      <c r="G42" s="23"/>
      <c r="H42" s="23"/>
      <c r="I42" s="23"/>
      <c r="J42" s="23"/>
      <c r="K42" s="23"/>
      <c r="L42" s="23"/>
      <c r="M42" s="23"/>
      <c r="N42" s="25">
        <f t="shared" si="9"/>
        <v>0</v>
      </c>
      <c r="O42" s="26">
        <f t="shared" si="10"/>
        <v>0</v>
      </c>
      <c r="P42" s="149">
        <f t="shared" si="11"/>
        <v>0</v>
      </c>
      <c r="Q42" s="27"/>
      <c r="R42" s="28"/>
      <c r="S42" s="29"/>
      <c r="T42" s="30">
        <f t="shared" si="5"/>
        <v>0</v>
      </c>
      <c r="U42" s="31"/>
      <c r="V42" s="32">
        <f t="shared" si="6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">
        <v>327</v>
      </c>
      <c r="B43" s="176"/>
      <c r="C43" s="176"/>
      <c r="D43" s="176"/>
      <c r="E43" s="23"/>
      <c r="F43" s="175"/>
      <c r="G43" s="23"/>
      <c r="H43" s="23"/>
      <c r="I43" s="23"/>
      <c r="J43" s="23"/>
      <c r="K43" s="23"/>
      <c r="L43" s="23"/>
      <c r="M43" s="23"/>
      <c r="N43" s="25">
        <f t="shared" si="9"/>
        <v>0</v>
      </c>
      <c r="O43" s="26">
        <f t="shared" si="10"/>
        <v>0</v>
      </c>
      <c r="P43" s="149">
        <f t="shared" si="11"/>
        <v>0</v>
      </c>
      <c r="Q43" s="27"/>
      <c r="R43" s="28"/>
      <c r="S43" s="29"/>
      <c r="T43" s="30">
        <f t="shared" si="5"/>
        <v>0</v>
      </c>
      <c r="U43" s="31"/>
      <c r="V43" s="32">
        <f t="shared" si="6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">
        <v>327</v>
      </c>
      <c r="B44" s="176"/>
      <c r="C44" s="176"/>
      <c r="D44" s="176"/>
      <c r="E44" s="23"/>
      <c r="F44" s="175"/>
      <c r="G44" s="23"/>
      <c r="H44" s="23"/>
      <c r="I44" s="23"/>
      <c r="J44" s="23"/>
      <c r="K44" s="23"/>
      <c r="L44" s="23"/>
      <c r="M44" s="23"/>
      <c r="N44" s="25">
        <f t="shared" si="9"/>
        <v>0</v>
      </c>
      <c r="O44" s="26">
        <f t="shared" si="10"/>
        <v>0</v>
      </c>
      <c r="P44" s="149">
        <f t="shared" si="11"/>
        <v>0</v>
      </c>
      <c r="Q44" s="27"/>
      <c r="R44" s="28">
        <v>2199</v>
      </c>
      <c r="S44" s="146" t="s">
        <v>106</v>
      </c>
      <c r="T44" s="30">
        <f t="shared" si="5"/>
        <v>0</v>
      </c>
      <c r="U44" s="31"/>
      <c r="V44" s="32">
        <f t="shared" si="6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154" t="s">
        <v>327</v>
      </c>
      <c r="B45" s="176"/>
      <c r="C45" s="176"/>
      <c r="D45" s="176"/>
      <c r="E45" s="23"/>
      <c r="F45" s="175"/>
      <c r="G45" s="23"/>
      <c r="H45" s="23"/>
      <c r="I45" s="23"/>
      <c r="J45" s="23"/>
      <c r="K45" s="23"/>
      <c r="L45" s="138"/>
      <c r="M45" s="138"/>
      <c r="N45" s="25">
        <f t="shared" si="9"/>
        <v>0</v>
      </c>
      <c r="O45" s="26">
        <f t="shared" si="10"/>
        <v>0</v>
      </c>
      <c r="P45" s="149">
        <f t="shared" si="11"/>
        <v>0</v>
      </c>
      <c r="Q45" s="27"/>
      <c r="R45" s="28">
        <v>1908</v>
      </c>
      <c r="S45" s="29" t="s">
        <v>55</v>
      </c>
      <c r="T45" s="30">
        <f t="shared" si="5"/>
        <v>0</v>
      </c>
      <c r="U45" s="31"/>
      <c r="V45" s="32">
        <f t="shared" si="6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154" t="s">
        <v>327</v>
      </c>
      <c r="B46" s="176"/>
      <c r="C46" s="176"/>
      <c r="D46" s="176"/>
      <c r="E46" s="23"/>
      <c r="F46" s="175"/>
      <c r="G46" s="138"/>
      <c r="H46" s="23"/>
      <c r="I46" s="23"/>
      <c r="J46" s="23"/>
      <c r="K46" s="23"/>
      <c r="L46" s="23"/>
      <c r="M46" s="24"/>
      <c r="N46" s="25">
        <f t="shared" si="9"/>
        <v>0</v>
      </c>
      <c r="O46" s="26">
        <f t="shared" si="10"/>
        <v>0</v>
      </c>
      <c r="P46" s="149">
        <f t="shared" si="11"/>
        <v>0</v>
      </c>
      <c r="Q46" s="35"/>
      <c r="R46" s="28">
        <v>2057</v>
      </c>
      <c r="S46" s="29" t="s">
        <v>56</v>
      </c>
      <c r="T46" s="30">
        <f t="shared" si="5"/>
        <v>387</v>
      </c>
      <c r="U46" s="31"/>
      <c r="V46" s="32">
        <f t="shared" si="6"/>
        <v>387</v>
      </c>
      <c r="W46" s="38"/>
      <c r="X46" s="6"/>
      <c r="Y46" s="6"/>
      <c r="Z46" s="6"/>
      <c r="AA46" s="6"/>
    </row>
    <row r="47" spans="1:27" ht="27.95" customHeight="1" thickBot="1" x14ac:dyDescent="0.4">
      <c r="A47" s="154" t="s">
        <v>327</v>
      </c>
      <c r="B47" s="176"/>
      <c r="C47" s="177"/>
      <c r="D47" s="176"/>
      <c r="E47" s="23"/>
      <c r="F47" s="175"/>
      <c r="G47" s="23"/>
      <c r="H47" s="23"/>
      <c r="I47" s="23"/>
      <c r="J47" s="23"/>
      <c r="K47" s="23"/>
      <c r="L47" s="23"/>
      <c r="M47" s="23"/>
      <c r="N47" s="25">
        <f t="shared" si="9"/>
        <v>0</v>
      </c>
      <c r="O47" s="26">
        <f t="shared" si="10"/>
        <v>0</v>
      </c>
      <c r="P47" s="149">
        <f t="shared" si="11"/>
        <v>0</v>
      </c>
      <c r="Q47" s="35"/>
      <c r="R47" s="28">
        <v>2069</v>
      </c>
      <c r="S47" s="29" t="s">
        <v>57</v>
      </c>
      <c r="T47" s="30">
        <f t="shared" si="5"/>
        <v>0</v>
      </c>
      <c r="U47" s="31"/>
      <c r="V47" s="32">
        <f t="shared" si="6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154" t="s">
        <v>327</v>
      </c>
      <c r="B48" s="176"/>
      <c r="C48" s="176"/>
      <c r="D48" s="176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9"/>
        <v>0</v>
      </c>
      <c r="O48" s="26">
        <f t="shared" si="10"/>
        <v>0</v>
      </c>
      <c r="P48" s="149">
        <f t="shared" si="11"/>
        <v>0</v>
      </c>
      <c r="Q48" s="19"/>
      <c r="R48" s="28">
        <v>1887</v>
      </c>
      <c r="S48" s="29" t="s">
        <v>123</v>
      </c>
      <c r="T48" s="30">
        <f t="shared" si="5"/>
        <v>0</v>
      </c>
      <c r="U48" s="31"/>
      <c r="V48" s="32">
        <f t="shared" si="6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154" t="s">
        <v>327</v>
      </c>
      <c r="B49" s="176"/>
      <c r="C49" s="176"/>
      <c r="D49" s="176"/>
      <c r="E49" s="23"/>
      <c r="F49" s="23"/>
      <c r="G49" s="138"/>
      <c r="H49" s="23"/>
      <c r="I49" s="23"/>
      <c r="J49" s="23"/>
      <c r="K49" s="23"/>
      <c r="L49" s="23"/>
      <c r="M49" s="23"/>
      <c r="N49" s="25">
        <f t="shared" si="9"/>
        <v>0</v>
      </c>
      <c r="O49" s="26">
        <f t="shared" si="10"/>
        <v>0</v>
      </c>
      <c r="P49" s="149">
        <f t="shared" si="11"/>
        <v>0</v>
      </c>
      <c r="Q49" s="35"/>
      <c r="R49" s="28">
        <v>2029</v>
      </c>
      <c r="S49" s="29" t="s">
        <v>59</v>
      </c>
      <c r="T49" s="30">
        <f t="shared" si="5"/>
        <v>0</v>
      </c>
      <c r="U49" s="31"/>
      <c r="V49" s="32">
        <f t="shared" si="6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54" t="s">
        <v>327</v>
      </c>
      <c r="B50" s="176"/>
      <c r="C50" s="177"/>
      <c r="D50" s="176"/>
      <c r="E50" s="23"/>
      <c r="F50" s="23"/>
      <c r="G50" s="138"/>
      <c r="H50" s="23"/>
      <c r="I50" s="23"/>
      <c r="J50" s="23"/>
      <c r="K50" s="23"/>
      <c r="L50" s="23"/>
      <c r="M50" s="23"/>
      <c r="N50" s="25">
        <f t="shared" si="9"/>
        <v>0</v>
      </c>
      <c r="O50" s="26">
        <f t="shared" si="10"/>
        <v>0</v>
      </c>
      <c r="P50" s="149">
        <f t="shared" si="11"/>
        <v>0</v>
      </c>
      <c r="Q50" s="35"/>
      <c r="R50" s="28">
        <v>2027</v>
      </c>
      <c r="S50" s="29" t="s">
        <v>20</v>
      </c>
      <c r="T50" s="30">
        <f t="shared" si="5"/>
        <v>65</v>
      </c>
      <c r="U50" s="31"/>
      <c r="V50" s="32">
        <f t="shared" si="6"/>
        <v>65</v>
      </c>
      <c r="W50" s="6"/>
      <c r="X50" s="6"/>
      <c r="Y50" s="6"/>
      <c r="Z50" s="6"/>
      <c r="AA50" s="6"/>
    </row>
    <row r="51" spans="1:27" ht="27.95" customHeight="1" thickBot="1" x14ac:dyDescent="0.4">
      <c r="A51" s="154" t="s">
        <v>327</v>
      </c>
      <c r="B51" s="176"/>
      <c r="C51" s="177"/>
      <c r="D51" s="176"/>
      <c r="E51" s="23"/>
      <c r="F51" s="23"/>
      <c r="G51" s="138"/>
      <c r="H51" s="23"/>
      <c r="I51" s="23"/>
      <c r="J51" s="23"/>
      <c r="K51" s="23"/>
      <c r="L51" s="23"/>
      <c r="M51" s="23"/>
      <c r="N51" s="25">
        <f t="shared" si="9"/>
        <v>0</v>
      </c>
      <c r="O51" s="26">
        <f t="shared" si="10"/>
        <v>0</v>
      </c>
      <c r="P51" s="149">
        <f t="shared" si="11"/>
        <v>0</v>
      </c>
      <c r="Q51" s="35"/>
      <c r="R51" s="28">
        <v>1862</v>
      </c>
      <c r="S51" s="29" t="s">
        <v>60</v>
      </c>
      <c r="T51" s="30">
        <f t="shared" si="5"/>
        <v>0</v>
      </c>
      <c r="U51" s="31"/>
      <c r="V51" s="32">
        <f t="shared" si="6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54" t="s">
        <v>327</v>
      </c>
      <c r="B52" s="174"/>
      <c r="C52" s="179"/>
      <c r="D52" s="174"/>
      <c r="E52" s="23"/>
      <c r="F52" s="23"/>
      <c r="G52" s="138"/>
      <c r="H52" s="23"/>
      <c r="I52" s="23"/>
      <c r="J52" s="23"/>
      <c r="K52" s="23"/>
      <c r="L52" s="23"/>
      <c r="M52" s="23"/>
      <c r="N52" s="25">
        <f t="shared" si="9"/>
        <v>0</v>
      </c>
      <c r="O52" s="26">
        <f t="shared" si="10"/>
        <v>0</v>
      </c>
      <c r="P52" s="149">
        <f t="shared" si="11"/>
        <v>0</v>
      </c>
      <c r="Q52" s="35"/>
      <c r="R52" s="28">
        <v>1132</v>
      </c>
      <c r="S52" s="29" t="s">
        <v>61</v>
      </c>
      <c r="T52" s="30">
        <f t="shared" si="5"/>
        <v>0</v>
      </c>
      <c r="U52" s="31"/>
      <c r="V52" s="32">
        <f t="shared" si="6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54" t="s">
        <v>327</v>
      </c>
      <c r="B53" s="176"/>
      <c r="C53" s="176"/>
      <c r="D53" s="176"/>
      <c r="E53" s="23"/>
      <c r="F53" s="23"/>
      <c r="G53" s="23"/>
      <c r="H53" s="23"/>
      <c r="I53" s="23"/>
      <c r="J53" s="23"/>
      <c r="K53" s="23"/>
      <c r="L53" s="23"/>
      <c r="M53" s="23"/>
      <c r="N53" s="25">
        <f t="shared" si="9"/>
        <v>0</v>
      </c>
      <c r="O53" s="26">
        <f t="shared" si="10"/>
        <v>0</v>
      </c>
      <c r="P53" s="149">
        <f t="shared" si="11"/>
        <v>0</v>
      </c>
      <c r="Q53" s="6"/>
      <c r="R53" s="28">
        <v>1988</v>
      </c>
      <c r="S53" s="29" t="s">
        <v>62</v>
      </c>
      <c r="T53" s="30">
        <f t="shared" si="5"/>
        <v>0</v>
      </c>
      <c r="U53" s="31"/>
      <c r="V53" s="32">
        <f t="shared" si="6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54" t="s">
        <v>327</v>
      </c>
      <c r="B54" s="176"/>
      <c r="C54" s="177"/>
      <c r="D54" s="176"/>
      <c r="E54" s="23"/>
      <c r="F54" s="23"/>
      <c r="G54" s="138"/>
      <c r="H54" s="23"/>
      <c r="I54" s="23"/>
      <c r="J54" s="23"/>
      <c r="K54" s="23"/>
      <c r="L54" s="23"/>
      <c r="M54" s="23"/>
      <c r="N54" s="25">
        <f t="shared" si="9"/>
        <v>0</v>
      </c>
      <c r="O54" s="26">
        <f t="shared" si="10"/>
        <v>0</v>
      </c>
      <c r="P54" s="149">
        <f t="shared" si="11"/>
        <v>0</v>
      </c>
      <c r="Q54" s="6"/>
      <c r="R54" s="28">
        <v>2142</v>
      </c>
      <c r="S54" s="29" t="s">
        <v>600</v>
      </c>
      <c r="T54" s="30">
        <f t="shared" si="5"/>
        <v>0</v>
      </c>
      <c r="U54" s="31"/>
      <c r="V54" s="32">
        <f t="shared" si="6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154" t="s">
        <v>327</v>
      </c>
      <c r="B55" s="176"/>
      <c r="C55" s="176"/>
      <c r="D55" s="176"/>
      <c r="E55" s="23"/>
      <c r="F55" s="23"/>
      <c r="G55" s="23"/>
      <c r="H55" s="23"/>
      <c r="I55" s="23"/>
      <c r="J55" s="23"/>
      <c r="K55" s="23"/>
      <c r="L55" s="23"/>
      <c r="M55" s="23"/>
      <c r="N55" s="25">
        <f t="shared" si="9"/>
        <v>0</v>
      </c>
      <c r="O55" s="26">
        <f t="shared" si="10"/>
        <v>0</v>
      </c>
      <c r="P55" s="149">
        <f t="shared" si="11"/>
        <v>0</v>
      </c>
      <c r="Q55" s="6"/>
      <c r="R55" s="28">
        <v>1665</v>
      </c>
      <c r="S55" s="29" t="s">
        <v>621</v>
      </c>
      <c r="T55" s="30">
        <f t="shared" si="5"/>
        <v>0</v>
      </c>
      <c r="U55" s="31"/>
      <c r="V55" s="32">
        <f t="shared" si="6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81">
        <f>COUNTIF(A3:A55,"SI")</f>
        <v>37</v>
      </c>
      <c r="B56" s="81"/>
      <c r="C56" s="42"/>
      <c r="D56" s="42"/>
      <c r="E56" s="44"/>
      <c r="F56" s="44"/>
      <c r="G56" s="42"/>
      <c r="H56" s="42"/>
      <c r="I56" s="42"/>
      <c r="J56" s="42"/>
      <c r="K56" s="42"/>
      <c r="L56" s="42"/>
      <c r="M56" s="42"/>
      <c r="N56" s="85">
        <f>SUM(N3:N55)</f>
        <v>4926</v>
      </c>
      <c r="O56" s="42"/>
      <c r="P56" s="86">
        <f>SUM(P3:P55)</f>
        <v>5017</v>
      </c>
      <c r="Q56" s="6"/>
      <c r="R56" s="28">
        <v>2460</v>
      </c>
      <c r="S56" s="29" t="s">
        <v>342</v>
      </c>
      <c r="T56" s="30">
        <f t="shared" si="5"/>
        <v>0</v>
      </c>
      <c r="U56" s="31"/>
      <c r="V56" s="32">
        <f t="shared" si="6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67"/>
      <c r="C57" s="67"/>
      <c r="D57" s="67"/>
      <c r="E57" s="68"/>
      <c r="F57" s="68"/>
      <c r="G57" s="67"/>
      <c r="H57" s="67"/>
      <c r="I57" s="67"/>
      <c r="J57" s="67"/>
      <c r="K57" s="67"/>
      <c r="L57" s="67"/>
      <c r="M57" s="67"/>
      <c r="N57" s="67"/>
      <c r="O57" s="67"/>
      <c r="P57" s="87"/>
      <c r="Q57" s="6"/>
      <c r="R57" s="28">
        <v>1990</v>
      </c>
      <c r="S57" s="29" t="s">
        <v>26</v>
      </c>
      <c r="T57" s="30">
        <f t="shared" si="5"/>
        <v>0</v>
      </c>
      <c r="U57" s="31"/>
      <c r="V57" s="32">
        <f t="shared" si="6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67"/>
      <c r="C58" s="67"/>
      <c r="D58" s="67"/>
      <c r="E58" s="68"/>
      <c r="F58" s="68"/>
      <c r="G58" s="67"/>
      <c r="H58" s="67"/>
      <c r="I58" s="67"/>
      <c r="J58" s="67"/>
      <c r="K58" s="67"/>
      <c r="L58" s="67"/>
      <c r="M58" s="67"/>
      <c r="N58" s="67"/>
      <c r="O58" s="67"/>
      <c r="P58" s="87"/>
      <c r="Q58" s="6"/>
      <c r="R58" s="28">
        <v>2068</v>
      </c>
      <c r="S58" s="29" t="s">
        <v>64</v>
      </c>
      <c r="T58" s="30">
        <f t="shared" si="5"/>
        <v>0</v>
      </c>
      <c r="U58" s="31"/>
      <c r="V58" s="32">
        <f t="shared" si="6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67"/>
      <c r="C59" s="67"/>
      <c r="D59" s="67"/>
      <c r="E59" s="68"/>
      <c r="F59" s="68"/>
      <c r="G59" s="67"/>
      <c r="H59" s="67"/>
      <c r="I59" s="67"/>
      <c r="J59" s="67"/>
      <c r="K59" s="67"/>
      <c r="L59" s="67"/>
      <c r="M59" s="67"/>
      <c r="N59" s="67"/>
      <c r="O59" s="67"/>
      <c r="P59" s="87"/>
      <c r="Q59" s="6"/>
      <c r="R59" s="28">
        <v>2075</v>
      </c>
      <c r="S59" s="146" t="s">
        <v>118</v>
      </c>
      <c r="T59" s="30">
        <f t="shared" si="5"/>
        <v>0</v>
      </c>
      <c r="U59" s="31"/>
      <c r="V59" s="32">
        <f t="shared" si="6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67"/>
      <c r="C60" s="67"/>
      <c r="D60" s="67"/>
      <c r="E60" s="68"/>
      <c r="F60" s="68"/>
      <c r="G60" s="67"/>
      <c r="H60" s="67"/>
      <c r="I60" s="67"/>
      <c r="J60" s="67"/>
      <c r="K60" s="67"/>
      <c r="L60" s="67"/>
      <c r="M60" s="67"/>
      <c r="N60" s="67"/>
      <c r="O60" s="67"/>
      <c r="P60" s="87"/>
      <c r="Q60" s="6"/>
      <c r="R60" s="28">
        <v>2076</v>
      </c>
      <c r="S60" s="29" t="s">
        <v>117</v>
      </c>
      <c r="T60" s="30">
        <f t="shared" si="5"/>
        <v>0</v>
      </c>
      <c r="U60" s="31"/>
      <c r="V60" s="32">
        <f t="shared" si="6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67"/>
      <c r="C61" s="67"/>
      <c r="D61" s="67"/>
      <c r="E61" s="68"/>
      <c r="F61" s="68"/>
      <c r="G61" s="67"/>
      <c r="H61" s="67"/>
      <c r="I61" s="67"/>
      <c r="J61" s="67"/>
      <c r="K61" s="67"/>
      <c r="L61" s="67"/>
      <c r="M61" s="67"/>
      <c r="N61" s="67"/>
      <c r="O61" s="67"/>
      <c r="P61" s="87"/>
      <c r="Q61" s="6"/>
      <c r="R61" s="28">
        <v>2161</v>
      </c>
      <c r="S61" s="29" t="s">
        <v>66</v>
      </c>
      <c r="T61" s="30">
        <f t="shared" si="5"/>
        <v>0</v>
      </c>
      <c r="U61" s="31"/>
      <c r="V61" s="32">
        <f t="shared" si="6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67"/>
      <c r="C62" s="67"/>
      <c r="D62" s="67"/>
      <c r="E62" s="68"/>
      <c r="F62" s="68"/>
      <c r="G62" s="67"/>
      <c r="H62" s="67"/>
      <c r="I62" s="67"/>
      <c r="J62" s="67"/>
      <c r="K62" s="67"/>
      <c r="L62" s="67"/>
      <c r="M62" s="67"/>
      <c r="N62" s="67"/>
      <c r="O62" s="67"/>
      <c r="P62" s="87"/>
      <c r="Q62" s="6"/>
      <c r="R62" s="28">
        <v>1216</v>
      </c>
      <c r="S62" s="146" t="s">
        <v>108</v>
      </c>
      <c r="T62" s="30">
        <f t="shared" si="5"/>
        <v>0</v>
      </c>
      <c r="U62" s="31"/>
      <c r="V62" s="32">
        <f t="shared" si="6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67"/>
      <c r="C63" s="67"/>
      <c r="D63" s="67"/>
      <c r="E63" s="68"/>
      <c r="F63" s="68"/>
      <c r="G63" s="67"/>
      <c r="H63" s="67"/>
      <c r="I63" s="67"/>
      <c r="J63" s="67"/>
      <c r="K63" s="67"/>
      <c r="L63" s="67"/>
      <c r="M63" s="67"/>
      <c r="N63" s="67"/>
      <c r="O63" s="67"/>
      <c r="P63" s="87"/>
      <c r="Q63" s="6"/>
      <c r="R63" s="28">
        <v>2113</v>
      </c>
      <c r="S63" s="29" t="s">
        <v>67</v>
      </c>
      <c r="T63" s="30">
        <f t="shared" si="5"/>
        <v>0</v>
      </c>
      <c r="U63" s="31"/>
      <c r="V63" s="32">
        <f t="shared" si="6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67"/>
      <c r="C64" s="67"/>
      <c r="D64" s="67"/>
      <c r="E64" s="68"/>
      <c r="F64" s="68"/>
      <c r="G64" s="67"/>
      <c r="H64" s="67"/>
      <c r="I64" s="67"/>
      <c r="J64" s="67"/>
      <c r="K64" s="67"/>
      <c r="L64" s="67"/>
      <c r="M64" s="67"/>
      <c r="N64" s="67"/>
      <c r="O64" s="67"/>
      <c r="P64" s="87"/>
      <c r="Q64" s="6"/>
      <c r="R64" s="28">
        <v>1896</v>
      </c>
      <c r="S64" s="29" t="s">
        <v>116</v>
      </c>
      <c r="T64" s="30">
        <f t="shared" si="5"/>
        <v>0</v>
      </c>
      <c r="U64" s="31"/>
      <c r="V64" s="32">
        <f t="shared" si="6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67"/>
      <c r="C65" s="67"/>
      <c r="D65" s="67"/>
      <c r="E65" s="68"/>
      <c r="F65" s="68"/>
      <c r="G65" s="67"/>
      <c r="H65" s="67"/>
      <c r="I65" s="67"/>
      <c r="J65" s="67"/>
      <c r="K65" s="67"/>
      <c r="L65" s="67"/>
      <c r="M65" s="67"/>
      <c r="N65" s="67"/>
      <c r="O65" s="67"/>
      <c r="P65" s="87"/>
      <c r="Q65" s="6"/>
      <c r="R65" s="6"/>
      <c r="S65" s="6"/>
      <c r="T65" s="39">
        <f>SUM(T3:T64)</f>
        <v>5017</v>
      </c>
      <c r="U65" s="6"/>
      <c r="V65" s="41">
        <f>SUM(V3:V64)</f>
        <v>4926</v>
      </c>
      <c r="W65" s="6"/>
      <c r="X65" s="6"/>
      <c r="Y65" s="6"/>
      <c r="Z65" s="6"/>
      <c r="AA65" s="6"/>
    </row>
    <row r="66" spans="1:27" ht="27.95" customHeight="1" x14ac:dyDescent="0.35">
      <c r="A66" s="6"/>
      <c r="B66" s="67"/>
      <c r="C66" s="67"/>
      <c r="D66" s="67"/>
      <c r="E66" s="68"/>
      <c r="F66" s="68"/>
      <c r="G66" s="67"/>
      <c r="H66" s="67"/>
      <c r="I66" s="67"/>
      <c r="J66" s="67"/>
      <c r="K66" s="67"/>
      <c r="L66" s="67"/>
      <c r="M66" s="67"/>
      <c r="N66" s="67"/>
      <c r="O66" s="67"/>
      <c r="P66" s="8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67"/>
      <c r="C67" s="67"/>
      <c r="D67" s="67"/>
      <c r="E67" s="68"/>
      <c r="F67" s="68"/>
      <c r="G67" s="67"/>
      <c r="H67" s="67"/>
      <c r="I67" s="67"/>
      <c r="J67" s="67"/>
      <c r="K67" s="67"/>
      <c r="L67" s="67"/>
      <c r="M67" s="67"/>
      <c r="N67" s="67"/>
      <c r="O67" s="67"/>
      <c r="P67" s="8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7"/>
      <c r="P68" s="8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35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7"/>
      <c r="P69" s="87"/>
      <c r="R69" s="6"/>
      <c r="S69" s="6"/>
      <c r="T69" s="6"/>
      <c r="U69" s="6"/>
      <c r="V69" s="6"/>
    </row>
    <row r="70" spans="1:27" ht="18.600000000000001" customHeight="1" x14ac:dyDescent="0.35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7"/>
      <c r="P70" s="87"/>
      <c r="R70" s="6"/>
      <c r="S70" s="6"/>
    </row>
    <row r="71" spans="1:27" ht="18.600000000000001" customHeight="1" x14ac:dyDescent="0.35">
      <c r="A71" s="6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67"/>
      <c r="P71" s="87"/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36">
    <sortCondition descending="1" ref="N3:N36"/>
  </sortState>
  <mergeCells count="1">
    <mergeCell ref="A1:F1"/>
  </mergeCells>
  <phoneticPr fontId="20" type="noConversion"/>
  <conditionalFormatting sqref="A3:A55">
    <cfRule type="containsText" dxfId="9" priority="3" stopIfTrue="1" operator="containsText" text="SI">
      <formula>NOT(ISERROR(SEARCH("SI",A3)))</formula>
    </cfRule>
    <cfRule type="containsText" dxfId="8" priority="4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39" sqref="J39"/>
    </sheetView>
  </sheetViews>
  <sheetFormatPr defaultColWidth="11.42578125" defaultRowHeight="18.600000000000001" customHeight="1" x14ac:dyDescent="0.2"/>
  <cols>
    <col min="1" max="1" width="11.42578125" style="1" customWidth="1"/>
    <col min="2" max="2" width="66.85546875" style="1" customWidth="1"/>
    <col min="3" max="3" width="14.42578125" style="1" customWidth="1"/>
    <col min="4" max="4" width="66.140625" style="1" customWidth="1"/>
    <col min="5" max="5" width="23" style="1" customWidth="1"/>
    <col min="6" max="6" width="22.42578125" style="209" customWidth="1"/>
    <col min="7" max="7" width="22.42578125" style="1" customWidth="1"/>
    <col min="8" max="11" width="23" style="1" customWidth="1"/>
    <col min="12" max="13" width="23.425781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x14ac:dyDescent="0.4">
      <c r="A1" s="233" t="s">
        <v>81</v>
      </c>
      <c r="B1" s="234"/>
      <c r="C1" s="234"/>
      <c r="D1" s="234"/>
      <c r="E1" s="234"/>
      <c r="F1" s="235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368</v>
      </c>
      <c r="F2" s="196" t="s">
        <v>369</v>
      </c>
      <c r="G2" s="9" t="s">
        <v>605</v>
      </c>
      <c r="H2" s="9" t="s">
        <v>642</v>
      </c>
      <c r="I2" s="9" t="s">
        <v>676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3" t="s">
        <v>267</v>
      </c>
      <c r="C3" s="193" t="s">
        <v>133</v>
      </c>
      <c r="D3" s="193" t="s">
        <v>168</v>
      </c>
      <c r="E3" s="197">
        <v>80</v>
      </c>
      <c r="F3" s="203">
        <v>30</v>
      </c>
      <c r="G3" s="175">
        <v>40</v>
      </c>
      <c r="H3" s="178">
        <v>100</v>
      </c>
      <c r="I3" s="178">
        <v>90</v>
      </c>
      <c r="J3" s="178">
        <v>100</v>
      </c>
      <c r="K3" s="178">
        <v>90</v>
      </c>
      <c r="L3" s="169"/>
      <c r="M3" s="171"/>
      <c r="N3" s="25">
        <f>IF(O3=8,SUM(E3:M3)-SMALL(E3:M3,1)-SMALL(E3:M3,2),IF(O3=7,SUM(E3:M3)-SMALL(E3:M3,1),SUM(E3:M3)))</f>
        <v>500</v>
      </c>
      <c r="O3" s="26">
        <f t="shared" ref="O3:O41" si="0">COUNTA(E3:M3)</f>
        <v>7</v>
      </c>
      <c r="P3" s="149">
        <f t="shared" ref="P3:P16" si="1">SUM(E3:M3)</f>
        <v>530</v>
      </c>
      <c r="Q3" s="27"/>
      <c r="R3" s="28">
        <v>1213</v>
      </c>
      <c r="S3" s="29" t="s">
        <v>114</v>
      </c>
      <c r="T3" s="30">
        <f t="shared" ref="T3:T34" si="2">SUMIF($C$3:$C$101,R3,$P$3:$P$101)</f>
        <v>195</v>
      </c>
      <c r="U3" s="31"/>
      <c r="V3" s="32">
        <f t="shared" ref="V3:V34" si="3">SUMIF($C$3:$C$101,R3,$N$3:$N$101)</f>
        <v>195</v>
      </c>
      <c r="W3" s="19"/>
      <c r="X3" s="33"/>
      <c r="Y3" s="33"/>
      <c r="Z3" s="33"/>
      <c r="AA3" s="33"/>
    </row>
    <row r="4" spans="1:27" ht="29.1" customHeight="1" thickBot="1" x14ac:dyDescent="0.45">
      <c r="A4" s="154" t="s">
        <v>175</v>
      </c>
      <c r="B4" s="193" t="s">
        <v>322</v>
      </c>
      <c r="C4" s="193" t="s">
        <v>126</v>
      </c>
      <c r="D4" s="193" t="s">
        <v>166</v>
      </c>
      <c r="E4" s="199">
        <v>50</v>
      </c>
      <c r="F4" s="203">
        <v>20</v>
      </c>
      <c r="G4" s="175">
        <v>20</v>
      </c>
      <c r="H4" s="178">
        <v>90</v>
      </c>
      <c r="I4" s="178">
        <v>40</v>
      </c>
      <c r="J4" s="178">
        <v>80</v>
      </c>
      <c r="K4" s="178">
        <v>50</v>
      </c>
      <c r="L4" s="169"/>
      <c r="M4" s="171"/>
      <c r="N4" s="25">
        <f t="shared" ref="N4:N41" si="4">IF(O4=8,SUM(E4:M4)-SMALL(E4:M4,1)-SMALL(E4:M4,2),IF(O4=7,SUM(E4:M4)-SMALL(E4:M4,1),SUM(E4:M4)))</f>
        <v>330</v>
      </c>
      <c r="O4" s="26">
        <f t="shared" si="0"/>
        <v>7</v>
      </c>
      <c r="P4" s="149">
        <f t="shared" si="1"/>
        <v>350</v>
      </c>
      <c r="Q4" s="27"/>
      <c r="R4" s="28">
        <v>2310</v>
      </c>
      <c r="S4" s="29" t="s">
        <v>169</v>
      </c>
      <c r="T4" s="30">
        <f t="shared" si="2"/>
        <v>30</v>
      </c>
      <c r="U4" s="31"/>
      <c r="V4" s="32">
        <f t="shared" si="3"/>
        <v>30</v>
      </c>
      <c r="W4" s="19"/>
      <c r="X4" s="33"/>
      <c r="Y4" s="33"/>
      <c r="Z4" s="33"/>
      <c r="AA4" s="33"/>
    </row>
    <row r="5" spans="1:27" ht="29.1" customHeight="1" thickBot="1" x14ac:dyDescent="0.45">
      <c r="A5" s="154" t="s">
        <v>175</v>
      </c>
      <c r="B5" s="193" t="s">
        <v>204</v>
      </c>
      <c r="C5" s="193" t="s">
        <v>139</v>
      </c>
      <c r="D5" s="193" t="s">
        <v>170</v>
      </c>
      <c r="E5" s="198"/>
      <c r="F5" s="203">
        <v>90</v>
      </c>
      <c r="G5" s="175">
        <v>80</v>
      </c>
      <c r="H5" s="178"/>
      <c r="I5" s="178">
        <v>60</v>
      </c>
      <c r="J5" s="178"/>
      <c r="K5" s="178">
        <v>80</v>
      </c>
      <c r="L5" s="169"/>
      <c r="M5" s="171"/>
      <c r="N5" s="25">
        <f t="shared" si="4"/>
        <v>310</v>
      </c>
      <c r="O5" s="26">
        <f t="shared" si="0"/>
        <v>4</v>
      </c>
      <c r="P5" s="149">
        <f t="shared" si="1"/>
        <v>310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299</v>
      </c>
      <c r="C6" s="193" t="s">
        <v>145</v>
      </c>
      <c r="D6" s="193" t="s">
        <v>173</v>
      </c>
      <c r="E6" s="198"/>
      <c r="F6" s="203">
        <v>12</v>
      </c>
      <c r="G6" s="156">
        <v>30</v>
      </c>
      <c r="H6" s="23">
        <v>60</v>
      </c>
      <c r="I6" s="23">
        <v>30</v>
      </c>
      <c r="J6" s="23">
        <v>90</v>
      </c>
      <c r="K6" s="23">
        <v>60</v>
      </c>
      <c r="L6" s="23"/>
      <c r="M6" s="24"/>
      <c r="N6" s="25">
        <f t="shared" si="4"/>
        <v>282</v>
      </c>
      <c r="O6" s="26">
        <f t="shared" si="0"/>
        <v>6</v>
      </c>
      <c r="P6" s="149">
        <f t="shared" si="1"/>
        <v>282</v>
      </c>
      <c r="Q6" s="27"/>
      <c r="R6" s="28">
        <v>1180</v>
      </c>
      <c r="S6" s="29" t="s">
        <v>14</v>
      </c>
      <c r="T6" s="30">
        <f t="shared" si="2"/>
        <v>938</v>
      </c>
      <c r="U6" s="31"/>
      <c r="V6" s="32">
        <f t="shared" si="3"/>
        <v>1118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298</v>
      </c>
      <c r="C7" s="193" t="s">
        <v>139</v>
      </c>
      <c r="D7" s="193" t="s">
        <v>170</v>
      </c>
      <c r="E7" s="198"/>
      <c r="F7" s="203">
        <v>80</v>
      </c>
      <c r="G7" s="156">
        <v>100</v>
      </c>
      <c r="H7" s="23"/>
      <c r="I7" s="23">
        <v>100</v>
      </c>
      <c r="J7" s="23"/>
      <c r="K7" s="23"/>
      <c r="L7" s="23"/>
      <c r="M7" s="24"/>
      <c r="N7" s="25">
        <f t="shared" si="4"/>
        <v>280</v>
      </c>
      <c r="O7" s="26">
        <f t="shared" si="0"/>
        <v>3</v>
      </c>
      <c r="P7" s="149">
        <f t="shared" si="1"/>
        <v>280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3" t="s">
        <v>205</v>
      </c>
      <c r="C8" s="193" t="s">
        <v>139</v>
      </c>
      <c r="D8" s="193" t="s">
        <v>170</v>
      </c>
      <c r="E8" s="198"/>
      <c r="F8" s="203">
        <v>40</v>
      </c>
      <c r="G8" s="156">
        <v>60</v>
      </c>
      <c r="H8" s="23"/>
      <c r="I8" s="23">
        <v>80</v>
      </c>
      <c r="J8" s="23"/>
      <c r="K8" s="23">
        <v>100</v>
      </c>
      <c r="L8" s="23"/>
      <c r="M8" s="24"/>
      <c r="N8" s="25">
        <f t="shared" si="4"/>
        <v>280</v>
      </c>
      <c r="O8" s="26">
        <f t="shared" si="0"/>
        <v>4</v>
      </c>
      <c r="P8" s="149">
        <f t="shared" si="1"/>
        <v>280</v>
      </c>
      <c r="Q8" s="27"/>
      <c r="R8" s="28">
        <v>10</v>
      </c>
      <c r="S8" s="29" t="s">
        <v>16</v>
      </c>
      <c r="T8" s="30">
        <f t="shared" si="2"/>
        <v>0</v>
      </c>
      <c r="U8" s="31"/>
      <c r="V8" s="32">
        <f t="shared" si="3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3" t="s">
        <v>266</v>
      </c>
      <c r="C9" s="193" t="s">
        <v>133</v>
      </c>
      <c r="D9" s="193" t="s">
        <v>168</v>
      </c>
      <c r="E9" s="199">
        <v>60</v>
      </c>
      <c r="F9" s="203">
        <v>50</v>
      </c>
      <c r="G9" s="156">
        <v>50</v>
      </c>
      <c r="H9" s="23">
        <v>80</v>
      </c>
      <c r="I9" s="23"/>
      <c r="J9" s="23"/>
      <c r="K9" s="23"/>
      <c r="L9" s="23"/>
      <c r="M9" s="24"/>
      <c r="N9" s="25">
        <f t="shared" si="4"/>
        <v>240</v>
      </c>
      <c r="O9" s="26">
        <f t="shared" si="0"/>
        <v>4</v>
      </c>
      <c r="P9" s="149">
        <f t="shared" si="1"/>
        <v>240</v>
      </c>
      <c r="Q9" s="27"/>
      <c r="R9" s="28">
        <v>1589</v>
      </c>
      <c r="S9" s="29" t="s">
        <v>18</v>
      </c>
      <c r="T9" s="30">
        <f t="shared" si="2"/>
        <v>157</v>
      </c>
      <c r="U9" s="31"/>
      <c r="V9" s="32">
        <f t="shared" si="3"/>
        <v>162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531</v>
      </c>
      <c r="C10" s="193" t="s">
        <v>243</v>
      </c>
      <c r="D10" s="193" t="s">
        <v>244</v>
      </c>
      <c r="E10" s="199">
        <v>100</v>
      </c>
      <c r="F10" s="203">
        <v>100</v>
      </c>
      <c r="G10" s="156"/>
      <c r="H10" s="23"/>
      <c r="I10" s="23"/>
      <c r="J10" s="23"/>
      <c r="K10" s="23"/>
      <c r="L10" s="23"/>
      <c r="M10" s="24"/>
      <c r="N10" s="25">
        <f t="shared" si="4"/>
        <v>200</v>
      </c>
      <c r="O10" s="26">
        <f t="shared" si="0"/>
        <v>2</v>
      </c>
      <c r="P10" s="149">
        <f t="shared" si="1"/>
        <v>200</v>
      </c>
      <c r="Q10" s="27"/>
      <c r="R10" s="28">
        <v>2074</v>
      </c>
      <c r="S10" s="29" t="s">
        <v>309</v>
      </c>
      <c r="T10" s="30">
        <f t="shared" si="2"/>
        <v>98</v>
      </c>
      <c r="U10" s="31"/>
      <c r="V10" s="32">
        <f t="shared" si="3"/>
        <v>93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611</v>
      </c>
      <c r="C11" s="201">
        <v>1665</v>
      </c>
      <c r="D11" s="193" t="s">
        <v>612</v>
      </c>
      <c r="E11" s="199"/>
      <c r="F11" s="200"/>
      <c r="G11" s="156">
        <v>7</v>
      </c>
      <c r="H11" s="23">
        <v>50</v>
      </c>
      <c r="I11" s="23">
        <v>9</v>
      </c>
      <c r="J11" s="23">
        <v>50</v>
      </c>
      <c r="K11" s="23">
        <v>30</v>
      </c>
      <c r="L11" s="23"/>
      <c r="M11" s="24"/>
      <c r="N11" s="25">
        <f t="shared" si="4"/>
        <v>146</v>
      </c>
      <c r="O11" s="26">
        <f t="shared" si="0"/>
        <v>5</v>
      </c>
      <c r="P11" s="149">
        <f t="shared" si="1"/>
        <v>146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206</v>
      </c>
      <c r="C12" s="193" t="s">
        <v>142</v>
      </c>
      <c r="D12" s="193" t="s">
        <v>172</v>
      </c>
      <c r="E12" s="198"/>
      <c r="F12" s="203">
        <v>9</v>
      </c>
      <c r="G12" s="156">
        <v>12</v>
      </c>
      <c r="H12" s="23"/>
      <c r="I12" s="23">
        <v>20</v>
      </c>
      <c r="J12" s="23">
        <v>60</v>
      </c>
      <c r="K12" s="23">
        <v>40</v>
      </c>
      <c r="L12" s="23"/>
      <c r="M12" s="24"/>
      <c r="N12" s="25">
        <f t="shared" si="4"/>
        <v>141</v>
      </c>
      <c r="O12" s="26">
        <f t="shared" si="0"/>
        <v>5</v>
      </c>
      <c r="P12" s="149">
        <f t="shared" si="1"/>
        <v>141</v>
      </c>
      <c r="Q12" s="27"/>
      <c r="R12" s="28">
        <v>1172</v>
      </c>
      <c r="S12" s="29" t="s">
        <v>314</v>
      </c>
      <c r="T12" s="30">
        <f t="shared" si="2"/>
        <v>0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272</v>
      </c>
      <c r="C13" s="193" t="s">
        <v>126</v>
      </c>
      <c r="D13" s="193" t="s">
        <v>166</v>
      </c>
      <c r="E13" s="199">
        <v>40</v>
      </c>
      <c r="F13" s="203">
        <v>15</v>
      </c>
      <c r="G13" s="156">
        <v>15</v>
      </c>
      <c r="H13" s="23"/>
      <c r="I13" s="23">
        <v>15</v>
      </c>
      <c r="J13" s="23">
        <v>30</v>
      </c>
      <c r="K13" s="23">
        <v>20</v>
      </c>
      <c r="L13" s="23"/>
      <c r="M13" s="24"/>
      <c r="N13" s="25">
        <f t="shared" si="4"/>
        <v>135</v>
      </c>
      <c r="O13" s="26">
        <f t="shared" si="0"/>
        <v>6</v>
      </c>
      <c r="P13" s="149">
        <f t="shared" si="1"/>
        <v>135</v>
      </c>
      <c r="Q13" s="27"/>
      <c r="R13" s="28">
        <v>2513</v>
      </c>
      <c r="S13" s="29" t="s">
        <v>356</v>
      </c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326</v>
      </c>
      <c r="C14" s="193" t="s">
        <v>363</v>
      </c>
      <c r="D14" s="193" t="s">
        <v>364</v>
      </c>
      <c r="E14" s="198"/>
      <c r="F14" s="203">
        <v>60</v>
      </c>
      <c r="G14" s="156"/>
      <c r="H14" s="23"/>
      <c r="I14" s="23">
        <v>50</v>
      </c>
      <c r="J14" s="23"/>
      <c r="K14" s="23"/>
      <c r="L14" s="23"/>
      <c r="M14" s="24"/>
      <c r="N14" s="25">
        <f t="shared" si="4"/>
        <v>110</v>
      </c>
      <c r="O14" s="26">
        <f t="shared" si="0"/>
        <v>2</v>
      </c>
      <c r="P14" s="149">
        <f t="shared" si="1"/>
        <v>110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371</v>
      </c>
      <c r="C15" s="193" t="s">
        <v>133</v>
      </c>
      <c r="D15" s="193" t="s">
        <v>168</v>
      </c>
      <c r="E15" s="200">
        <v>30</v>
      </c>
      <c r="F15" s="203">
        <v>5</v>
      </c>
      <c r="G15" s="156">
        <v>5</v>
      </c>
      <c r="H15" s="23">
        <v>20</v>
      </c>
      <c r="I15" s="23">
        <v>5</v>
      </c>
      <c r="J15" s="23">
        <v>40</v>
      </c>
      <c r="K15" s="23"/>
      <c r="L15" s="23"/>
      <c r="M15" s="24"/>
      <c r="N15" s="25">
        <f t="shared" si="4"/>
        <v>105</v>
      </c>
      <c r="O15" s="26">
        <f t="shared" si="0"/>
        <v>6</v>
      </c>
      <c r="P15" s="149">
        <f t="shared" si="1"/>
        <v>105</v>
      </c>
      <c r="Q15" s="27"/>
      <c r="R15" s="28">
        <v>1317</v>
      </c>
      <c r="S15" s="29" t="s">
        <v>28</v>
      </c>
      <c r="T15" s="30">
        <f t="shared" si="2"/>
        <v>200</v>
      </c>
      <c r="U15" s="31"/>
      <c r="V15" s="32">
        <f t="shared" si="3"/>
        <v>200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276</v>
      </c>
      <c r="C16" s="193" t="s">
        <v>185</v>
      </c>
      <c r="D16" s="193" t="s">
        <v>186</v>
      </c>
      <c r="E16" s="199">
        <v>15</v>
      </c>
      <c r="F16" s="203">
        <v>5</v>
      </c>
      <c r="G16" s="156">
        <v>5</v>
      </c>
      <c r="H16" s="23">
        <v>40</v>
      </c>
      <c r="I16" s="23">
        <v>6</v>
      </c>
      <c r="J16" s="23">
        <v>20</v>
      </c>
      <c r="K16" s="23">
        <v>7</v>
      </c>
      <c r="L16" s="23"/>
      <c r="M16" s="24"/>
      <c r="N16" s="25">
        <f t="shared" si="4"/>
        <v>93</v>
      </c>
      <c r="O16" s="26">
        <f t="shared" si="0"/>
        <v>7</v>
      </c>
      <c r="P16" s="149">
        <f t="shared" si="1"/>
        <v>98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300</v>
      </c>
      <c r="C17" s="193" t="s">
        <v>132</v>
      </c>
      <c r="D17" s="193" t="s">
        <v>114</v>
      </c>
      <c r="E17" s="200">
        <v>20</v>
      </c>
      <c r="F17" s="203">
        <v>7</v>
      </c>
      <c r="G17" s="156">
        <v>9</v>
      </c>
      <c r="H17" s="23">
        <v>30</v>
      </c>
      <c r="I17" s="23">
        <v>12</v>
      </c>
      <c r="J17" s="23">
        <v>12</v>
      </c>
      <c r="K17" s="23"/>
      <c r="L17" s="23"/>
      <c r="M17" s="24"/>
      <c r="N17" s="25">
        <f t="shared" si="4"/>
        <v>90</v>
      </c>
      <c r="O17" s="26">
        <f t="shared" si="0"/>
        <v>6</v>
      </c>
      <c r="P17" s="149">
        <f t="shared" ref="P17:P36" si="5">SUM(E17:M17)</f>
        <v>90</v>
      </c>
      <c r="Q17" s="27"/>
      <c r="R17" s="28">
        <v>2521</v>
      </c>
      <c r="S17" s="29" t="s">
        <v>370</v>
      </c>
      <c r="T17" s="30">
        <f t="shared" si="2"/>
        <v>120</v>
      </c>
      <c r="U17" s="31"/>
      <c r="V17" s="32">
        <f t="shared" si="3"/>
        <v>120</v>
      </c>
      <c r="W17" s="19"/>
      <c r="X17" s="6"/>
      <c r="Y17" s="6"/>
      <c r="Z17" s="6"/>
      <c r="AA17" s="6"/>
    </row>
    <row r="18" spans="1:27" ht="29.1" customHeight="1" thickBot="1" x14ac:dyDescent="0.4">
      <c r="A18" s="154" t="s">
        <v>175</v>
      </c>
      <c r="B18" s="193" t="s">
        <v>215</v>
      </c>
      <c r="C18" s="193" t="s">
        <v>126</v>
      </c>
      <c r="D18" s="193" t="s">
        <v>166</v>
      </c>
      <c r="E18" s="198"/>
      <c r="F18" s="203">
        <v>5</v>
      </c>
      <c r="G18" s="156">
        <v>5</v>
      </c>
      <c r="H18" s="23">
        <v>15</v>
      </c>
      <c r="I18" s="23">
        <v>5</v>
      </c>
      <c r="J18" s="23">
        <v>15</v>
      </c>
      <c r="K18" s="23">
        <v>9</v>
      </c>
      <c r="L18" s="23"/>
      <c r="M18" s="24"/>
      <c r="N18" s="25">
        <f t="shared" si="4"/>
        <v>54</v>
      </c>
      <c r="O18" s="26">
        <f t="shared" si="0"/>
        <v>6</v>
      </c>
      <c r="P18" s="149">
        <f t="shared" si="5"/>
        <v>54</v>
      </c>
      <c r="Q18" s="27"/>
      <c r="R18" s="28">
        <v>2144</v>
      </c>
      <c r="S18" s="146" t="s">
        <v>107</v>
      </c>
      <c r="T18" s="30">
        <f t="shared" si="2"/>
        <v>282</v>
      </c>
      <c r="U18" s="31"/>
      <c r="V18" s="32">
        <f t="shared" si="3"/>
        <v>282</v>
      </c>
      <c r="W18" s="19"/>
      <c r="X18" s="33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219</v>
      </c>
      <c r="C19" s="193" t="s">
        <v>126</v>
      </c>
      <c r="D19" s="193" t="s">
        <v>166</v>
      </c>
      <c r="E19" s="199"/>
      <c r="F19" s="203">
        <v>5</v>
      </c>
      <c r="G19" s="156">
        <v>8</v>
      </c>
      <c r="H19" s="23">
        <v>8</v>
      </c>
      <c r="I19" s="23">
        <v>5</v>
      </c>
      <c r="J19" s="23">
        <v>8</v>
      </c>
      <c r="K19" s="23">
        <v>12</v>
      </c>
      <c r="L19" s="23"/>
      <c r="M19" s="24"/>
      <c r="N19" s="25">
        <f t="shared" si="4"/>
        <v>46</v>
      </c>
      <c r="O19" s="26">
        <f t="shared" si="0"/>
        <v>6</v>
      </c>
      <c r="P19" s="149">
        <f t="shared" si="5"/>
        <v>46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213</v>
      </c>
      <c r="C20" s="193" t="s">
        <v>132</v>
      </c>
      <c r="D20" s="193" t="s">
        <v>114</v>
      </c>
      <c r="E20" s="199">
        <v>12</v>
      </c>
      <c r="F20" s="203">
        <v>5</v>
      </c>
      <c r="G20" s="156">
        <v>5</v>
      </c>
      <c r="H20" s="23">
        <v>6</v>
      </c>
      <c r="I20" s="23">
        <v>5</v>
      </c>
      <c r="J20" s="23">
        <v>5</v>
      </c>
      <c r="K20" s="23">
        <v>5</v>
      </c>
      <c r="L20" s="23"/>
      <c r="M20" s="24"/>
      <c r="N20" s="25">
        <f t="shared" si="4"/>
        <v>38</v>
      </c>
      <c r="O20" s="26">
        <f t="shared" si="0"/>
        <v>7</v>
      </c>
      <c r="P20" s="149">
        <f t="shared" si="5"/>
        <v>43</v>
      </c>
      <c r="Q20" s="27"/>
      <c r="R20" s="28">
        <v>1298</v>
      </c>
      <c r="S20" s="29" t="s">
        <v>35</v>
      </c>
      <c r="T20" s="30">
        <f t="shared" si="2"/>
        <v>892</v>
      </c>
      <c r="U20" s="31"/>
      <c r="V20" s="32">
        <f t="shared" si="3"/>
        <v>862</v>
      </c>
      <c r="W20" s="19"/>
      <c r="X20" s="33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301</v>
      </c>
      <c r="C21" s="193" t="s">
        <v>132</v>
      </c>
      <c r="D21" s="193" t="s">
        <v>114</v>
      </c>
      <c r="E21" s="199">
        <v>8</v>
      </c>
      <c r="F21" s="203">
        <v>5</v>
      </c>
      <c r="G21" s="156">
        <v>5</v>
      </c>
      <c r="H21" s="23">
        <v>12</v>
      </c>
      <c r="I21" s="23"/>
      <c r="J21" s="23">
        <v>7</v>
      </c>
      <c r="K21" s="23"/>
      <c r="L21" s="23"/>
      <c r="M21" s="24"/>
      <c r="N21" s="25">
        <f t="shared" si="4"/>
        <v>37</v>
      </c>
      <c r="O21" s="26">
        <f t="shared" si="0"/>
        <v>5</v>
      </c>
      <c r="P21" s="149">
        <f t="shared" si="5"/>
        <v>37</v>
      </c>
      <c r="Q21" s="27"/>
      <c r="R21" s="28">
        <v>2271</v>
      </c>
      <c r="S21" s="29" t="s">
        <v>120</v>
      </c>
      <c r="T21" s="30">
        <f t="shared" si="2"/>
        <v>605</v>
      </c>
      <c r="U21" s="31"/>
      <c r="V21" s="32">
        <f t="shared" si="3"/>
        <v>585</v>
      </c>
      <c r="W21" s="19"/>
      <c r="X21" s="6"/>
      <c r="Y21" s="6"/>
      <c r="Z21" s="6"/>
      <c r="AA21" s="6"/>
    </row>
    <row r="22" spans="1:27" ht="29.1" customHeight="1" thickBot="1" x14ac:dyDescent="0.4">
      <c r="A22" s="154" t="s">
        <v>175</v>
      </c>
      <c r="B22" s="193" t="s">
        <v>228</v>
      </c>
      <c r="C22" s="193" t="s">
        <v>152</v>
      </c>
      <c r="D22" s="193" t="s">
        <v>20</v>
      </c>
      <c r="E22" s="199">
        <v>9</v>
      </c>
      <c r="F22" s="203">
        <v>5</v>
      </c>
      <c r="G22" s="156"/>
      <c r="H22" s="23"/>
      <c r="I22" s="23">
        <v>5</v>
      </c>
      <c r="J22" s="23">
        <v>9</v>
      </c>
      <c r="K22" s="23">
        <v>6</v>
      </c>
      <c r="L22" s="23"/>
      <c r="M22" s="24"/>
      <c r="N22" s="25">
        <f t="shared" si="4"/>
        <v>34</v>
      </c>
      <c r="O22" s="26">
        <f t="shared" si="0"/>
        <v>5</v>
      </c>
      <c r="P22" s="149">
        <f t="shared" si="5"/>
        <v>34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4" t="s">
        <v>175</v>
      </c>
      <c r="B23" s="193" t="s">
        <v>218</v>
      </c>
      <c r="C23" s="193" t="s">
        <v>139</v>
      </c>
      <c r="D23" s="193" t="s">
        <v>170</v>
      </c>
      <c r="E23" s="198"/>
      <c r="F23" s="203">
        <v>8</v>
      </c>
      <c r="G23" s="156">
        <v>6</v>
      </c>
      <c r="H23" s="23">
        <v>9</v>
      </c>
      <c r="I23" s="23">
        <v>7</v>
      </c>
      <c r="J23" s="23"/>
      <c r="K23" s="23"/>
      <c r="L23" s="23"/>
      <c r="M23" s="24"/>
      <c r="N23" s="25">
        <f t="shared" si="4"/>
        <v>30</v>
      </c>
      <c r="O23" s="26">
        <f t="shared" si="0"/>
        <v>4</v>
      </c>
      <c r="P23" s="149">
        <f t="shared" si="5"/>
        <v>30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">
        <v>175</v>
      </c>
      <c r="B24" s="193" t="s">
        <v>277</v>
      </c>
      <c r="C24" s="193" t="s">
        <v>137</v>
      </c>
      <c r="D24" s="193" t="s">
        <v>169</v>
      </c>
      <c r="E24" s="199"/>
      <c r="F24" s="203">
        <v>5</v>
      </c>
      <c r="G24" s="156">
        <v>5</v>
      </c>
      <c r="H24" s="23">
        <v>5</v>
      </c>
      <c r="I24" s="23">
        <v>5</v>
      </c>
      <c r="J24" s="23">
        <v>5</v>
      </c>
      <c r="K24" s="23">
        <v>5</v>
      </c>
      <c r="L24" s="23"/>
      <c r="M24" s="24"/>
      <c r="N24" s="25">
        <f t="shared" si="4"/>
        <v>30</v>
      </c>
      <c r="O24" s="26">
        <f t="shared" si="0"/>
        <v>6</v>
      </c>
      <c r="P24" s="149">
        <f t="shared" si="5"/>
        <v>30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4" t="s">
        <v>175</v>
      </c>
      <c r="B25" s="193" t="s">
        <v>230</v>
      </c>
      <c r="C25" s="193" t="s">
        <v>152</v>
      </c>
      <c r="D25" s="193" t="s">
        <v>20</v>
      </c>
      <c r="E25" s="198"/>
      <c r="F25" s="203">
        <v>5</v>
      </c>
      <c r="G25" s="156">
        <v>5</v>
      </c>
      <c r="H25" s="23"/>
      <c r="I25" s="23">
        <v>5</v>
      </c>
      <c r="J25" s="23">
        <v>5</v>
      </c>
      <c r="K25" s="23">
        <v>8</v>
      </c>
      <c r="L25" s="23"/>
      <c r="M25" s="24"/>
      <c r="N25" s="25">
        <f t="shared" si="4"/>
        <v>28</v>
      </c>
      <c r="O25" s="26">
        <f t="shared" si="0"/>
        <v>5</v>
      </c>
      <c r="P25" s="149">
        <f t="shared" si="5"/>
        <v>28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">
        <v>175</v>
      </c>
      <c r="B26" s="193" t="s">
        <v>224</v>
      </c>
      <c r="C26" s="193" t="s">
        <v>132</v>
      </c>
      <c r="D26" s="193" t="s">
        <v>114</v>
      </c>
      <c r="E26" s="198"/>
      <c r="F26" s="203">
        <v>5</v>
      </c>
      <c r="G26" s="156">
        <v>5</v>
      </c>
      <c r="H26" s="23"/>
      <c r="I26" s="23">
        <v>5</v>
      </c>
      <c r="J26" s="23">
        <v>5</v>
      </c>
      <c r="K26" s="23">
        <v>5</v>
      </c>
      <c r="L26" s="23"/>
      <c r="M26" s="24"/>
      <c r="N26" s="25">
        <f t="shared" si="4"/>
        <v>25</v>
      </c>
      <c r="O26" s="26">
        <f t="shared" si="0"/>
        <v>5</v>
      </c>
      <c r="P26" s="149">
        <f t="shared" si="5"/>
        <v>25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">
        <v>175</v>
      </c>
      <c r="B27" s="193" t="s">
        <v>220</v>
      </c>
      <c r="C27" s="193" t="s">
        <v>152</v>
      </c>
      <c r="D27" s="193" t="s">
        <v>20</v>
      </c>
      <c r="E27" s="198"/>
      <c r="F27" s="203">
        <v>5</v>
      </c>
      <c r="G27" s="156">
        <v>5</v>
      </c>
      <c r="H27" s="23"/>
      <c r="I27" s="23"/>
      <c r="J27" s="23"/>
      <c r="K27" s="23">
        <v>15</v>
      </c>
      <c r="L27" s="23"/>
      <c r="M27" s="24"/>
      <c r="N27" s="25">
        <f t="shared" si="4"/>
        <v>25</v>
      </c>
      <c r="O27" s="26">
        <f t="shared" si="0"/>
        <v>3</v>
      </c>
      <c r="P27" s="149">
        <f t="shared" si="5"/>
        <v>25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">
        <v>175</v>
      </c>
      <c r="B28" s="193" t="s">
        <v>319</v>
      </c>
      <c r="C28" s="193" t="s">
        <v>126</v>
      </c>
      <c r="D28" s="193" t="s">
        <v>166</v>
      </c>
      <c r="E28" s="198"/>
      <c r="F28" s="203">
        <v>5</v>
      </c>
      <c r="G28" s="156">
        <v>5</v>
      </c>
      <c r="H28" s="23"/>
      <c r="I28" s="23"/>
      <c r="J28" s="23">
        <v>5</v>
      </c>
      <c r="K28" s="23">
        <v>5</v>
      </c>
      <c r="L28" s="23"/>
      <c r="M28" s="24"/>
      <c r="N28" s="25">
        <f t="shared" si="4"/>
        <v>20</v>
      </c>
      <c r="O28" s="26">
        <f t="shared" si="0"/>
        <v>4</v>
      </c>
      <c r="P28" s="149">
        <f t="shared" si="5"/>
        <v>20</v>
      </c>
      <c r="Q28" s="27"/>
      <c r="R28" s="28">
        <v>1174</v>
      </c>
      <c r="S28" s="29" t="s">
        <v>121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274</v>
      </c>
      <c r="C29" s="193" t="s">
        <v>139</v>
      </c>
      <c r="D29" s="193" t="s">
        <v>170</v>
      </c>
      <c r="E29" s="219"/>
      <c r="F29" s="203">
        <v>5</v>
      </c>
      <c r="G29" s="156">
        <v>5</v>
      </c>
      <c r="H29" s="23"/>
      <c r="I29" s="23">
        <v>8</v>
      </c>
      <c r="J29" s="23"/>
      <c r="K29" s="23"/>
      <c r="L29" s="23"/>
      <c r="M29" s="24"/>
      <c r="N29" s="25">
        <f t="shared" si="4"/>
        <v>18</v>
      </c>
      <c r="O29" s="26">
        <f t="shared" si="0"/>
        <v>3</v>
      </c>
      <c r="P29" s="149">
        <f t="shared" si="5"/>
        <v>18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275</v>
      </c>
      <c r="C30" s="193" t="s">
        <v>133</v>
      </c>
      <c r="D30" s="193" t="s">
        <v>168</v>
      </c>
      <c r="E30" s="214"/>
      <c r="F30" s="203">
        <v>5</v>
      </c>
      <c r="G30" s="156"/>
      <c r="H30" s="23">
        <v>7</v>
      </c>
      <c r="I30" s="23">
        <v>5</v>
      </c>
      <c r="J30" s="23"/>
      <c r="K30" s="23"/>
      <c r="L30" s="23"/>
      <c r="M30" s="24"/>
      <c r="N30" s="25">
        <f t="shared" si="4"/>
        <v>17</v>
      </c>
      <c r="O30" s="26">
        <f t="shared" si="0"/>
        <v>3</v>
      </c>
      <c r="P30" s="149">
        <f t="shared" si="5"/>
        <v>17</v>
      </c>
      <c r="Q30" s="27"/>
      <c r="R30" s="28">
        <v>1773</v>
      </c>
      <c r="S30" s="29" t="s">
        <v>71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233</v>
      </c>
      <c r="C31" s="193" t="s">
        <v>142</v>
      </c>
      <c r="D31" s="193" t="s">
        <v>172</v>
      </c>
      <c r="E31" s="210"/>
      <c r="F31" s="203">
        <v>5</v>
      </c>
      <c r="G31" s="156">
        <v>5</v>
      </c>
      <c r="H31" s="23"/>
      <c r="I31" s="23"/>
      <c r="J31" s="23">
        <v>6</v>
      </c>
      <c r="K31" s="23"/>
      <c r="L31" s="23"/>
      <c r="M31" s="24"/>
      <c r="N31" s="25">
        <f t="shared" si="4"/>
        <v>16</v>
      </c>
      <c r="O31" s="26">
        <f t="shared" si="0"/>
        <v>3</v>
      </c>
      <c r="P31" s="149">
        <f t="shared" si="5"/>
        <v>16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614</v>
      </c>
      <c r="C32" s="193" t="s">
        <v>140</v>
      </c>
      <c r="D32" s="193" t="s">
        <v>171</v>
      </c>
      <c r="E32" s="214"/>
      <c r="F32" s="200"/>
      <c r="G32" s="156">
        <v>5</v>
      </c>
      <c r="H32" s="23"/>
      <c r="I32" s="23">
        <v>5</v>
      </c>
      <c r="J32" s="23"/>
      <c r="K32" s="23">
        <v>5</v>
      </c>
      <c r="L32" s="23"/>
      <c r="M32" s="24"/>
      <c r="N32" s="25">
        <f t="shared" si="4"/>
        <v>15</v>
      </c>
      <c r="O32" s="26">
        <f t="shared" si="0"/>
        <v>3</v>
      </c>
      <c r="P32" s="149">
        <f t="shared" si="5"/>
        <v>15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533</v>
      </c>
      <c r="C33" s="193" t="s">
        <v>139</v>
      </c>
      <c r="D33" s="193" t="s">
        <v>170</v>
      </c>
      <c r="E33" s="214"/>
      <c r="F33" s="203">
        <v>5</v>
      </c>
      <c r="G33" s="156">
        <v>5</v>
      </c>
      <c r="H33" s="23"/>
      <c r="I33" s="23"/>
      <c r="J33" s="23"/>
      <c r="K33" s="23"/>
      <c r="L33" s="23"/>
      <c r="M33" s="24"/>
      <c r="N33" s="25">
        <f t="shared" si="4"/>
        <v>10</v>
      </c>
      <c r="O33" s="26">
        <f t="shared" si="0"/>
        <v>2</v>
      </c>
      <c r="P33" s="149">
        <f t="shared" si="5"/>
        <v>10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613</v>
      </c>
      <c r="C34" s="193" t="s">
        <v>139</v>
      </c>
      <c r="D34" s="193" t="s">
        <v>170</v>
      </c>
      <c r="E34" s="156"/>
      <c r="F34" s="216"/>
      <c r="G34" s="23">
        <v>5</v>
      </c>
      <c r="H34" s="23"/>
      <c r="I34" s="23">
        <v>5</v>
      </c>
      <c r="J34" s="23"/>
      <c r="K34" s="23"/>
      <c r="L34" s="23"/>
      <c r="M34" s="24"/>
      <c r="N34" s="25">
        <f t="shared" si="4"/>
        <v>10</v>
      </c>
      <c r="O34" s="26">
        <f t="shared" si="0"/>
        <v>2</v>
      </c>
      <c r="P34" s="149">
        <f t="shared" si="5"/>
        <v>10</v>
      </c>
      <c r="Q34" s="27"/>
      <c r="R34" s="28">
        <v>2072</v>
      </c>
      <c r="S34" s="29" t="s">
        <v>109</v>
      </c>
      <c r="T34" s="30">
        <f t="shared" si="2"/>
        <v>0</v>
      </c>
      <c r="U34" s="31"/>
      <c r="V34" s="32">
        <f t="shared" si="3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534</v>
      </c>
      <c r="C35" s="193" t="s">
        <v>363</v>
      </c>
      <c r="D35" s="193" t="s">
        <v>364</v>
      </c>
      <c r="E35" s="23"/>
      <c r="F35" s="211">
        <v>5</v>
      </c>
      <c r="G35" s="23"/>
      <c r="H35" s="23"/>
      <c r="I35" s="23">
        <v>5</v>
      </c>
      <c r="J35" s="23"/>
      <c r="K35" s="23"/>
      <c r="L35" s="23"/>
      <c r="M35" s="24"/>
      <c r="N35" s="25">
        <f t="shared" si="4"/>
        <v>10</v>
      </c>
      <c r="O35" s="26">
        <f t="shared" si="0"/>
        <v>2</v>
      </c>
      <c r="P35" s="149">
        <f t="shared" si="5"/>
        <v>10</v>
      </c>
      <c r="Q35" s="27"/>
      <c r="R35" s="28">
        <v>1615</v>
      </c>
      <c r="S35" s="29" t="s">
        <v>110</v>
      </c>
      <c r="T35" s="30">
        <f t="shared" ref="T35:T64" si="6">SUMIF($C$3:$C$101,R35,$P$3:$P$101)</f>
        <v>0</v>
      </c>
      <c r="U35" s="31"/>
      <c r="V35" s="32">
        <f t="shared" ref="V35:V64" si="7">SUMIF($C$3:$C$101,R35,$N$3:$N$101)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615</v>
      </c>
      <c r="C36" s="193" t="s">
        <v>152</v>
      </c>
      <c r="D36" s="193" t="s">
        <v>20</v>
      </c>
      <c r="E36" s="23"/>
      <c r="F36" s="23"/>
      <c r="G36" s="23">
        <v>5</v>
      </c>
      <c r="H36" s="23"/>
      <c r="I36" s="23"/>
      <c r="J36" s="23"/>
      <c r="K36" s="23">
        <v>5</v>
      </c>
      <c r="L36" s="23"/>
      <c r="M36" s="24"/>
      <c r="N36" s="25">
        <f t="shared" si="4"/>
        <v>10</v>
      </c>
      <c r="O36" s="26">
        <f t="shared" si="0"/>
        <v>2</v>
      </c>
      <c r="P36" s="149">
        <f t="shared" si="5"/>
        <v>10</v>
      </c>
      <c r="Q36" s="27"/>
      <c r="R36" s="28">
        <v>48</v>
      </c>
      <c r="S36" s="29" t="s">
        <v>111</v>
      </c>
      <c r="T36" s="30">
        <f t="shared" si="6"/>
        <v>0</v>
      </c>
      <c r="U36" s="31"/>
      <c r="V36" s="32">
        <f t="shared" si="7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610</v>
      </c>
      <c r="C37" s="193" t="s">
        <v>139</v>
      </c>
      <c r="D37" s="193" t="s">
        <v>170</v>
      </c>
      <c r="E37" s="199"/>
      <c r="F37" s="200"/>
      <c r="G37" s="156">
        <v>90</v>
      </c>
      <c r="H37" s="23"/>
      <c r="I37" s="23"/>
      <c r="J37" s="23"/>
      <c r="K37" s="23"/>
      <c r="L37" s="23"/>
      <c r="M37" s="24"/>
      <c r="N37" s="25">
        <f t="shared" ref="N37:N38" si="8">IF(O37=8,SUM(E37:M37)-SMALL(E37:M37,1)-SMALL(E37:M37,2),IF(O37=7,SUM(E37:M37)-SMALL(E37:M37,1),SUM(E37:M37)))</f>
        <v>90</v>
      </c>
      <c r="O37" s="26">
        <f t="shared" ref="O37:O38" si="9">COUNTA(E37:M37)</f>
        <v>1</v>
      </c>
      <c r="P37" s="149"/>
      <c r="Q37" s="27"/>
      <c r="R37" s="28">
        <v>1353</v>
      </c>
      <c r="S37" s="29" t="s">
        <v>112</v>
      </c>
      <c r="T37" s="30">
        <f t="shared" si="6"/>
        <v>0</v>
      </c>
      <c r="U37" s="31"/>
      <c r="V37" s="32">
        <f t="shared" si="7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1" t="s">
        <v>264</v>
      </c>
      <c r="C38" s="191" t="s">
        <v>139</v>
      </c>
      <c r="D38" s="191" t="s">
        <v>170</v>
      </c>
      <c r="E38" s="200">
        <v>90</v>
      </c>
      <c r="F38" s="200"/>
      <c r="G38" s="156"/>
      <c r="H38" s="23"/>
      <c r="I38" s="23"/>
      <c r="J38" s="23"/>
      <c r="K38" s="23"/>
      <c r="L38" s="23"/>
      <c r="M38" s="24"/>
      <c r="N38" s="25">
        <f t="shared" si="8"/>
        <v>90</v>
      </c>
      <c r="O38" s="26">
        <f t="shared" si="9"/>
        <v>1</v>
      </c>
      <c r="P38" s="149"/>
      <c r="Q38" s="27"/>
      <c r="R38" s="28">
        <v>1665</v>
      </c>
      <c r="S38" s="29" t="s">
        <v>113</v>
      </c>
      <c r="T38" s="30">
        <f t="shared" si="6"/>
        <v>146</v>
      </c>
      <c r="U38" s="31"/>
      <c r="V38" s="32">
        <f t="shared" si="7"/>
        <v>146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93" t="s">
        <v>278</v>
      </c>
      <c r="C39" s="193" t="s">
        <v>140</v>
      </c>
      <c r="D39" s="193" t="s">
        <v>171</v>
      </c>
      <c r="E39" s="215"/>
      <c r="F39" s="211">
        <v>6</v>
      </c>
      <c r="G39" s="23"/>
      <c r="H39" s="23"/>
      <c r="I39" s="23"/>
      <c r="J39" s="23"/>
      <c r="K39" s="23"/>
      <c r="L39" s="23"/>
      <c r="M39" s="24"/>
      <c r="N39" s="25">
        <f t="shared" si="4"/>
        <v>6</v>
      </c>
      <c r="O39" s="26">
        <f t="shared" si="0"/>
        <v>1</v>
      </c>
      <c r="P39" s="149"/>
      <c r="Q39" s="27"/>
      <c r="R39" s="28">
        <v>2438</v>
      </c>
      <c r="S39" s="29" t="s">
        <v>627</v>
      </c>
      <c r="T39" s="30">
        <f t="shared" si="6"/>
        <v>0</v>
      </c>
      <c r="U39" s="31"/>
      <c r="V39" s="32">
        <f t="shared" si="7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175</v>
      </c>
      <c r="B40" s="193" t="s">
        <v>532</v>
      </c>
      <c r="C40" s="193" t="s">
        <v>142</v>
      </c>
      <c r="D40" s="193" t="s">
        <v>172</v>
      </c>
      <c r="E40" s="215"/>
      <c r="F40" s="211">
        <v>5</v>
      </c>
      <c r="G40" s="23"/>
      <c r="H40" s="23"/>
      <c r="I40" s="23"/>
      <c r="J40" s="23"/>
      <c r="K40" s="23"/>
      <c r="L40" s="23"/>
      <c r="M40" s="24"/>
      <c r="N40" s="25">
        <f t="shared" si="4"/>
        <v>5</v>
      </c>
      <c r="O40" s="26">
        <f t="shared" si="0"/>
        <v>1</v>
      </c>
      <c r="P40" s="149"/>
      <c r="Q40" s="27"/>
      <c r="R40" s="28">
        <v>2334</v>
      </c>
      <c r="S40" s="29" t="s">
        <v>626</v>
      </c>
      <c r="T40" s="30">
        <f t="shared" si="6"/>
        <v>0</v>
      </c>
      <c r="U40" s="31"/>
      <c r="V40" s="32">
        <f t="shared" si="7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175</v>
      </c>
      <c r="B41" s="193" t="s">
        <v>535</v>
      </c>
      <c r="C41" s="193" t="s">
        <v>132</v>
      </c>
      <c r="D41" s="193" t="s">
        <v>114</v>
      </c>
      <c r="E41" s="23"/>
      <c r="F41" s="211">
        <v>5</v>
      </c>
      <c r="G41" s="23"/>
      <c r="H41" s="23"/>
      <c r="I41" s="23"/>
      <c r="J41" s="23"/>
      <c r="K41" s="23"/>
      <c r="L41" s="23"/>
      <c r="M41" s="24"/>
      <c r="N41" s="25">
        <f t="shared" si="4"/>
        <v>5</v>
      </c>
      <c r="O41" s="26">
        <f t="shared" si="0"/>
        <v>1</v>
      </c>
      <c r="P41" s="149"/>
      <c r="Q41" s="27"/>
      <c r="R41" s="28"/>
      <c r="S41" s="29"/>
      <c r="T41" s="30">
        <f t="shared" si="6"/>
        <v>0</v>
      </c>
      <c r="U41" s="31"/>
      <c r="V41" s="32">
        <f t="shared" si="7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tr">
        <f t="shared" ref="A42:A62" si="10">IF(O42&lt;2,"NO","SI")</f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ref="N42:N62" si="11">IF(O42=9,SUM(E42:M42)-SMALL(E42:M42,1)-SMALL(E42:M42,2),IF(O42=8,SUM(E42:M42)-SMALL(E42:M42,1),SUM(E42:M42)))</f>
        <v>0</v>
      </c>
      <c r="O42" s="26">
        <f t="shared" ref="O42:O62" si="12">COUNTA(E42:M42)</f>
        <v>0</v>
      </c>
      <c r="P42" s="149">
        <f t="shared" ref="P42:P62" si="13">SUM(E42:M42)</f>
        <v>0</v>
      </c>
      <c r="Q42" s="27"/>
      <c r="R42" s="28"/>
      <c r="S42" s="29"/>
      <c r="T42" s="30">
        <f t="shared" si="6"/>
        <v>0</v>
      </c>
      <c r="U42" s="31"/>
      <c r="V42" s="32">
        <f t="shared" si="7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tr">
        <f t="shared" si="10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11"/>
        <v>0</v>
      </c>
      <c r="O43" s="26">
        <f t="shared" si="12"/>
        <v>0</v>
      </c>
      <c r="P43" s="149">
        <f t="shared" si="13"/>
        <v>0</v>
      </c>
      <c r="Q43" s="27"/>
      <c r="R43" s="28"/>
      <c r="S43" s="29"/>
      <c r="T43" s="30">
        <f t="shared" si="6"/>
        <v>0</v>
      </c>
      <c r="U43" s="31"/>
      <c r="V43" s="32">
        <f t="shared" si="7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tr">
        <f t="shared" si="10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11"/>
        <v>0</v>
      </c>
      <c r="O44" s="26">
        <f t="shared" si="12"/>
        <v>0</v>
      </c>
      <c r="P44" s="149">
        <f t="shared" si="13"/>
        <v>0</v>
      </c>
      <c r="Q44" s="27"/>
      <c r="R44" s="28">
        <v>2199</v>
      </c>
      <c r="S44" s="146" t="s">
        <v>106</v>
      </c>
      <c r="T44" s="30">
        <f t="shared" si="6"/>
        <v>0</v>
      </c>
      <c r="U44" s="31"/>
      <c r="V44" s="32">
        <f t="shared" si="7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tr">
        <f t="shared" si="10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11"/>
        <v>0</v>
      </c>
      <c r="O45" s="26">
        <f t="shared" si="12"/>
        <v>0</v>
      </c>
      <c r="P45" s="149">
        <f t="shared" si="13"/>
        <v>0</v>
      </c>
      <c r="Q45" s="27"/>
      <c r="R45" s="28">
        <v>1908</v>
      </c>
      <c r="S45" s="29" t="s">
        <v>55</v>
      </c>
      <c r="T45" s="30">
        <f t="shared" si="6"/>
        <v>0</v>
      </c>
      <c r="U45" s="31"/>
      <c r="V45" s="32">
        <f t="shared" si="7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tr">
        <f t="shared" si="10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11"/>
        <v>0</v>
      </c>
      <c r="O46" s="26">
        <f t="shared" si="12"/>
        <v>0</v>
      </c>
      <c r="P46" s="149">
        <f t="shared" si="13"/>
        <v>0</v>
      </c>
      <c r="Q46" s="35"/>
      <c r="R46" s="28">
        <v>2057</v>
      </c>
      <c r="S46" s="29" t="s">
        <v>56</v>
      </c>
      <c r="T46" s="30">
        <f t="shared" si="6"/>
        <v>15</v>
      </c>
      <c r="U46" s="31"/>
      <c r="V46" s="32">
        <f t="shared" si="7"/>
        <v>21</v>
      </c>
      <c r="W46" s="19"/>
      <c r="X46" s="6"/>
      <c r="Y46" s="6"/>
      <c r="Z46" s="6"/>
      <c r="AA46" s="6"/>
    </row>
    <row r="47" spans="1:27" ht="29.1" customHeight="1" thickBot="1" x14ac:dyDescent="0.4">
      <c r="A47" s="154" t="str">
        <f t="shared" si="10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11"/>
        <v>0</v>
      </c>
      <c r="O47" s="26">
        <f t="shared" si="12"/>
        <v>0</v>
      </c>
      <c r="P47" s="149">
        <f t="shared" si="13"/>
        <v>0</v>
      </c>
      <c r="Q47" s="35"/>
      <c r="R47" s="28">
        <v>2069</v>
      </c>
      <c r="S47" s="29" t="s">
        <v>57</v>
      </c>
      <c r="T47" s="30">
        <f t="shared" si="6"/>
        <v>0</v>
      </c>
      <c r="U47" s="31"/>
      <c r="V47" s="32">
        <f t="shared" si="7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tr">
        <f t="shared" si="10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11"/>
        <v>0</v>
      </c>
      <c r="O48" s="26">
        <f t="shared" si="12"/>
        <v>0</v>
      </c>
      <c r="P48" s="149">
        <f t="shared" si="13"/>
        <v>0</v>
      </c>
      <c r="Q48" s="19"/>
      <c r="R48" s="28">
        <v>1887</v>
      </c>
      <c r="S48" s="29" t="s">
        <v>123</v>
      </c>
      <c r="T48" s="30">
        <f t="shared" si="6"/>
        <v>0</v>
      </c>
      <c r="U48" s="31"/>
      <c r="V48" s="32">
        <f t="shared" si="7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tr">
        <f t="shared" si="10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11"/>
        <v>0</v>
      </c>
      <c r="O49" s="26">
        <f t="shared" si="12"/>
        <v>0</v>
      </c>
      <c r="P49" s="149">
        <f t="shared" si="13"/>
        <v>0</v>
      </c>
      <c r="Q49" s="35"/>
      <c r="R49" s="28">
        <v>2029</v>
      </c>
      <c r="S49" s="29" t="s">
        <v>59</v>
      </c>
      <c r="T49" s="30">
        <f t="shared" si="6"/>
        <v>0</v>
      </c>
      <c r="U49" s="31"/>
      <c r="V49" s="32">
        <f t="shared" si="7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4" t="str">
        <f t="shared" si="10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11"/>
        <v>0</v>
      </c>
      <c r="O50" s="26">
        <f t="shared" si="12"/>
        <v>0</v>
      </c>
      <c r="P50" s="149">
        <f t="shared" si="13"/>
        <v>0</v>
      </c>
      <c r="Q50" s="35"/>
      <c r="R50" s="28">
        <v>2027</v>
      </c>
      <c r="S50" s="29" t="s">
        <v>20</v>
      </c>
      <c r="T50" s="30">
        <f t="shared" si="6"/>
        <v>97</v>
      </c>
      <c r="U50" s="31"/>
      <c r="V50" s="32">
        <f t="shared" si="7"/>
        <v>97</v>
      </c>
      <c r="W50" s="6"/>
      <c r="X50" s="6"/>
      <c r="Y50" s="6"/>
      <c r="Z50" s="6"/>
      <c r="AA50" s="6"/>
    </row>
    <row r="51" spans="1:27" ht="29.1" customHeight="1" thickBot="1" x14ac:dyDescent="0.4">
      <c r="A51" s="154" t="str">
        <f t="shared" si="10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11"/>
        <v>0</v>
      </c>
      <c r="O51" s="26">
        <f t="shared" si="12"/>
        <v>0</v>
      </c>
      <c r="P51" s="149">
        <f t="shared" si="13"/>
        <v>0</v>
      </c>
      <c r="Q51" s="35"/>
      <c r="R51" s="28">
        <v>1862</v>
      </c>
      <c r="S51" s="29" t="s">
        <v>60</v>
      </c>
      <c r="T51" s="30">
        <f t="shared" si="6"/>
        <v>0</v>
      </c>
      <c r="U51" s="31"/>
      <c r="V51" s="32">
        <f t="shared" si="7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4" t="str">
        <f t="shared" si="10"/>
        <v>NO</v>
      </c>
      <c r="B52" s="135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11"/>
        <v>0</v>
      </c>
      <c r="O52" s="26">
        <f t="shared" si="12"/>
        <v>0</v>
      </c>
      <c r="P52" s="149">
        <f t="shared" si="13"/>
        <v>0</v>
      </c>
      <c r="Q52" s="35"/>
      <c r="R52" s="28">
        <v>1132</v>
      </c>
      <c r="S52" s="29" t="s">
        <v>61</v>
      </c>
      <c r="T52" s="30">
        <f t="shared" si="6"/>
        <v>0</v>
      </c>
      <c r="U52" s="31"/>
      <c r="V52" s="32">
        <f t="shared" si="7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4" t="str">
        <f t="shared" si="10"/>
        <v>NO</v>
      </c>
      <c r="B53" s="135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11"/>
        <v>0</v>
      </c>
      <c r="O53" s="26">
        <f t="shared" si="12"/>
        <v>0</v>
      </c>
      <c r="P53" s="149">
        <f t="shared" si="13"/>
        <v>0</v>
      </c>
      <c r="Q53" s="19"/>
      <c r="R53" s="28">
        <v>1988</v>
      </c>
      <c r="S53" s="29" t="s">
        <v>62</v>
      </c>
      <c r="T53" s="30">
        <f t="shared" si="6"/>
        <v>0</v>
      </c>
      <c r="U53" s="31"/>
      <c r="V53" s="32">
        <f t="shared" si="7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4" t="str">
        <f t="shared" si="10"/>
        <v>NO</v>
      </c>
      <c r="B54" s="135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11"/>
        <v>0</v>
      </c>
      <c r="O54" s="26">
        <f t="shared" si="12"/>
        <v>0</v>
      </c>
      <c r="P54" s="149">
        <f t="shared" si="13"/>
        <v>0</v>
      </c>
      <c r="Q54" s="19"/>
      <c r="R54" s="28">
        <v>2142</v>
      </c>
      <c r="S54" s="29" t="s">
        <v>600</v>
      </c>
      <c r="T54" s="30">
        <f t="shared" si="6"/>
        <v>0</v>
      </c>
      <c r="U54" s="31"/>
      <c r="V54" s="32">
        <f t="shared" si="7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4" t="str">
        <f t="shared" si="10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1"/>
        <v>0</v>
      </c>
      <c r="O55" s="26">
        <f t="shared" si="12"/>
        <v>0</v>
      </c>
      <c r="P55" s="149">
        <f t="shared" si="13"/>
        <v>0</v>
      </c>
      <c r="Q55" s="19"/>
      <c r="R55" s="28">
        <v>1665</v>
      </c>
      <c r="S55" s="29" t="s">
        <v>621</v>
      </c>
      <c r="T55" s="30">
        <f t="shared" si="6"/>
        <v>146</v>
      </c>
      <c r="U55" s="31"/>
      <c r="V55" s="32">
        <f t="shared" si="7"/>
        <v>146</v>
      </c>
      <c r="W55" s="6"/>
      <c r="X55" s="6"/>
      <c r="Y55" s="6"/>
      <c r="Z55" s="6"/>
      <c r="AA55" s="6"/>
    </row>
    <row r="56" spans="1:27" ht="29.1" customHeight="1" thickBot="1" x14ac:dyDescent="0.4">
      <c r="A56" s="154" t="str">
        <f t="shared" si="10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1"/>
        <v>0</v>
      </c>
      <c r="O56" s="26">
        <f t="shared" si="12"/>
        <v>0</v>
      </c>
      <c r="P56" s="149">
        <f t="shared" si="13"/>
        <v>0</v>
      </c>
      <c r="Q56" s="19"/>
      <c r="R56" s="28"/>
      <c r="S56" s="29"/>
      <c r="T56" s="30">
        <f t="shared" si="6"/>
        <v>0</v>
      </c>
      <c r="U56" s="31"/>
      <c r="V56" s="32">
        <f t="shared" si="7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4" t="str">
        <f t="shared" si="10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1"/>
        <v>0</v>
      </c>
      <c r="O57" s="26">
        <f t="shared" si="12"/>
        <v>0</v>
      </c>
      <c r="P57" s="149">
        <f t="shared" si="13"/>
        <v>0</v>
      </c>
      <c r="Q57" s="19"/>
      <c r="R57" s="28">
        <v>1990</v>
      </c>
      <c r="S57" s="29" t="s">
        <v>26</v>
      </c>
      <c r="T57" s="30">
        <f t="shared" si="6"/>
        <v>0</v>
      </c>
      <c r="U57" s="31"/>
      <c r="V57" s="32">
        <f t="shared" si="7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4" t="str">
        <f t="shared" si="10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1"/>
        <v>0</v>
      </c>
      <c r="O58" s="26">
        <f t="shared" si="12"/>
        <v>0</v>
      </c>
      <c r="P58" s="149">
        <f t="shared" si="13"/>
        <v>0</v>
      </c>
      <c r="Q58" s="19"/>
      <c r="R58" s="28">
        <v>2068</v>
      </c>
      <c r="S58" s="29" t="s">
        <v>64</v>
      </c>
      <c r="T58" s="30">
        <f t="shared" si="6"/>
        <v>0</v>
      </c>
      <c r="U58" s="31"/>
      <c r="V58" s="32">
        <f t="shared" si="7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4" t="str">
        <f t="shared" si="10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1"/>
        <v>0</v>
      </c>
      <c r="O59" s="26">
        <f t="shared" si="12"/>
        <v>0</v>
      </c>
      <c r="P59" s="149">
        <f t="shared" si="13"/>
        <v>0</v>
      </c>
      <c r="Q59" s="19"/>
      <c r="R59" s="28">
        <v>2075</v>
      </c>
      <c r="S59" s="146" t="s">
        <v>118</v>
      </c>
      <c r="T59" s="30">
        <f t="shared" si="6"/>
        <v>0</v>
      </c>
      <c r="U59" s="31"/>
      <c r="V59" s="32">
        <f t="shared" si="7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4" t="str">
        <f t="shared" si="10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1"/>
        <v>0</v>
      </c>
      <c r="O60" s="26">
        <f t="shared" si="12"/>
        <v>0</v>
      </c>
      <c r="P60" s="149">
        <f t="shared" si="13"/>
        <v>0</v>
      </c>
      <c r="Q60" s="19"/>
      <c r="R60" s="28">
        <v>2076</v>
      </c>
      <c r="S60" s="29" t="s">
        <v>117</v>
      </c>
      <c r="T60" s="30">
        <f t="shared" si="6"/>
        <v>0</v>
      </c>
      <c r="U60" s="31"/>
      <c r="V60" s="32">
        <f t="shared" si="7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4" t="str">
        <f t="shared" si="10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1"/>
        <v>0</v>
      </c>
      <c r="O61" s="26">
        <f t="shared" si="12"/>
        <v>0</v>
      </c>
      <c r="P61" s="149">
        <f t="shared" si="13"/>
        <v>0</v>
      </c>
      <c r="Q61" s="19"/>
      <c r="R61" s="28">
        <v>2161</v>
      </c>
      <c r="S61" s="29" t="s">
        <v>66</v>
      </c>
      <c r="T61" s="30">
        <f t="shared" si="6"/>
        <v>0</v>
      </c>
      <c r="U61" s="31"/>
      <c r="V61" s="32">
        <f t="shared" si="7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4" t="str">
        <f t="shared" si="10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1"/>
        <v>0</v>
      </c>
      <c r="O62" s="26">
        <f t="shared" si="12"/>
        <v>0</v>
      </c>
      <c r="P62" s="149">
        <f t="shared" si="13"/>
        <v>0</v>
      </c>
      <c r="Q62" s="19"/>
      <c r="R62" s="28">
        <v>1216</v>
      </c>
      <c r="S62" s="146" t="s">
        <v>108</v>
      </c>
      <c r="T62" s="30">
        <f t="shared" si="6"/>
        <v>0</v>
      </c>
      <c r="U62" s="31"/>
      <c r="V62" s="32">
        <f t="shared" si="7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81">
        <f>COUNTIF(A3:A62,"SI")</f>
        <v>39</v>
      </c>
      <c r="B63" s="81">
        <f>COUNTA(B3:B62)</f>
        <v>39</v>
      </c>
      <c r="C63" s="82"/>
      <c r="D63" s="82"/>
      <c r="E63" s="82"/>
      <c r="F63" s="204"/>
      <c r="G63" s="82"/>
      <c r="H63" s="82"/>
      <c r="I63" s="82"/>
      <c r="J63" s="82"/>
      <c r="K63" s="82"/>
      <c r="L63" s="82"/>
      <c r="M63" s="83"/>
      <c r="N63" s="65">
        <f>SUM(N3:N62)</f>
        <v>3911</v>
      </c>
      <c r="O63" s="47"/>
      <c r="P63" s="66">
        <f>SUM(P3:P62)</f>
        <v>3775</v>
      </c>
      <c r="Q63" s="19"/>
      <c r="R63" s="28">
        <v>2113</v>
      </c>
      <c r="S63" s="29" t="s">
        <v>67</v>
      </c>
      <c r="T63" s="30">
        <f t="shared" si="6"/>
        <v>0</v>
      </c>
      <c r="U63" s="31"/>
      <c r="V63" s="32">
        <f t="shared" si="7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205"/>
      <c r="G64" s="6"/>
      <c r="H64" s="6"/>
      <c r="I64" s="6"/>
      <c r="J64" s="6"/>
      <c r="K64" s="6"/>
      <c r="L64" s="6"/>
      <c r="M64" s="6"/>
      <c r="N64" s="70"/>
      <c r="O64" s="6"/>
      <c r="P64" s="70"/>
      <c r="Q64" s="6"/>
      <c r="R64" s="28">
        <v>1896</v>
      </c>
      <c r="S64" s="29" t="s">
        <v>116</v>
      </c>
      <c r="T64" s="30">
        <f t="shared" si="6"/>
        <v>0</v>
      </c>
      <c r="U64" s="31"/>
      <c r="V64" s="32">
        <f t="shared" si="7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206"/>
      <c r="G65" s="50"/>
      <c r="H65" s="50"/>
      <c r="I65" s="50"/>
      <c r="J65" s="50"/>
      <c r="K65" s="50"/>
      <c r="L65" s="50"/>
      <c r="M65" s="51"/>
      <c r="N65" s="6"/>
      <c r="O65" s="6"/>
      <c r="P65" s="6"/>
      <c r="Q65" s="6"/>
      <c r="R65" s="6"/>
      <c r="S65" s="6"/>
      <c r="T65" s="39">
        <f>SUM(T3:T64)</f>
        <v>3921</v>
      </c>
      <c r="U65" s="6"/>
      <c r="V65" s="41">
        <f>SUM(V3:V64)</f>
        <v>4057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207"/>
      <c r="G66" s="53"/>
      <c r="H66" s="53"/>
      <c r="I66" s="53"/>
      <c r="J66" s="53"/>
      <c r="K66" s="53"/>
      <c r="L66" s="53"/>
      <c r="M66" s="53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207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5"/>
      <c r="C68" s="56"/>
      <c r="D68" s="56"/>
      <c r="E68" s="56"/>
      <c r="F68" s="208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41">
    <sortCondition descending="1" ref="N3:N41"/>
  </sortState>
  <mergeCells count="1">
    <mergeCell ref="A1:F1"/>
  </mergeCells>
  <conditionalFormatting sqref="A3:A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7" sqref="H27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3" t="s">
        <v>82</v>
      </c>
      <c r="B1" s="234"/>
      <c r="C1" s="234"/>
      <c r="D1" s="234"/>
      <c r="E1" s="234"/>
      <c r="F1" s="235"/>
      <c r="G1" s="8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368</v>
      </c>
      <c r="F2" s="9" t="s">
        <v>369</v>
      </c>
      <c r="G2" s="9" t="s">
        <v>607</v>
      </c>
      <c r="H2" s="9" t="s">
        <v>643</v>
      </c>
      <c r="I2" s="9" t="s">
        <v>679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1" t="s">
        <v>241</v>
      </c>
      <c r="C3" s="191" t="s">
        <v>363</v>
      </c>
      <c r="D3" s="191" t="s">
        <v>364</v>
      </c>
      <c r="E3" s="175">
        <v>60</v>
      </c>
      <c r="F3" s="175">
        <v>90</v>
      </c>
      <c r="G3" s="178">
        <v>100</v>
      </c>
      <c r="H3" s="178">
        <v>40</v>
      </c>
      <c r="I3" s="178">
        <v>60</v>
      </c>
      <c r="J3" s="178">
        <v>60</v>
      </c>
      <c r="K3" s="178">
        <v>50</v>
      </c>
      <c r="L3" s="169"/>
      <c r="M3" s="171"/>
      <c r="N3" s="172">
        <f>IF(O3=8,SUM(E3:M3)-SMALL(E3:M3,1)-SMALL(E3:M3,2),IF(O3=7,SUM(E3:M3)-SMALL(E3:M3,1),SUM(E3:M3)))</f>
        <v>420</v>
      </c>
      <c r="O3" s="26">
        <f t="shared" ref="O3:O20" si="0">COUNTA(E3:M3)</f>
        <v>7</v>
      </c>
      <c r="P3" s="149">
        <f t="shared" ref="P3:P15" si="1">SUM(E3:M3)</f>
        <v>460</v>
      </c>
      <c r="Q3" s="27"/>
      <c r="R3" s="28">
        <v>1213</v>
      </c>
      <c r="S3" s="29" t="s">
        <v>114</v>
      </c>
      <c r="T3" s="30">
        <f t="shared" ref="T3:T34" si="2">SUMIF($C$3:$C$101,R3,$P$3:$P$101)</f>
        <v>0</v>
      </c>
      <c r="U3" s="31"/>
      <c r="V3" s="32">
        <f t="shared" ref="V3:V34" si="3"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54" t="s">
        <v>175</v>
      </c>
      <c r="B4" s="191" t="s">
        <v>282</v>
      </c>
      <c r="C4" s="191" t="s">
        <v>133</v>
      </c>
      <c r="D4" s="191" t="s">
        <v>168</v>
      </c>
      <c r="E4" s="156">
        <v>40</v>
      </c>
      <c r="F4" s="175">
        <v>40</v>
      </c>
      <c r="G4" s="178">
        <v>90</v>
      </c>
      <c r="H4" s="178">
        <v>30</v>
      </c>
      <c r="I4" s="178">
        <v>40</v>
      </c>
      <c r="J4" s="178"/>
      <c r="K4" s="178"/>
      <c r="L4" s="169"/>
      <c r="M4" s="171"/>
      <c r="N4" s="172">
        <f t="shared" ref="N4:N20" si="4">IF(O4=8,SUM(E4:M4)-SMALL(E4:M4,1)-SMALL(E4:M4,2),IF(O4=7,SUM(E4:M4)-SMALL(E4:M4,1),SUM(E4:M4)))</f>
        <v>240</v>
      </c>
      <c r="O4" s="26">
        <f t="shared" si="0"/>
        <v>5</v>
      </c>
      <c r="P4" s="149">
        <f t="shared" si="1"/>
        <v>240</v>
      </c>
      <c r="Q4" s="27"/>
      <c r="R4" s="28">
        <v>2310</v>
      </c>
      <c r="S4" s="29" t="s">
        <v>169</v>
      </c>
      <c r="T4" s="30">
        <f t="shared" si="2"/>
        <v>0</v>
      </c>
      <c r="U4" s="31"/>
      <c r="V4" s="32">
        <f t="shared" si="3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4" t="s">
        <v>175</v>
      </c>
      <c r="B5" s="191" t="s">
        <v>281</v>
      </c>
      <c r="C5" s="191" t="s">
        <v>363</v>
      </c>
      <c r="D5" s="191" t="s">
        <v>364</v>
      </c>
      <c r="E5" s="156">
        <v>15</v>
      </c>
      <c r="F5" s="175">
        <v>50</v>
      </c>
      <c r="G5" s="23">
        <v>60</v>
      </c>
      <c r="H5" s="23">
        <v>20</v>
      </c>
      <c r="I5" s="23">
        <v>12</v>
      </c>
      <c r="J5" s="23">
        <v>40</v>
      </c>
      <c r="K5" s="23">
        <v>15</v>
      </c>
      <c r="L5" s="23"/>
      <c r="M5" s="24"/>
      <c r="N5" s="25">
        <f t="shared" si="4"/>
        <v>200</v>
      </c>
      <c r="O5" s="26">
        <f t="shared" si="0"/>
        <v>7</v>
      </c>
      <c r="P5" s="149">
        <f t="shared" si="1"/>
        <v>212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279</v>
      </c>
      <c r="C6" s="193" t="s">
        <v>133</v>
      </c>
      <c r="D6" s="193" t="s">
        <v>168</v>
      </c>
      <c r="E6" s="156"/>
      <c r="F6" s="175">
        <v>100</v>
      </c>
      <c r="G6" s="23"/>
      <c r="H6" s="23"/>
      <c r="I6" s="23">
        <v>20</v>
      </c>
      <c r="J6" s="23"/>
      <c r="K6" s="23">
        <v>60</v>
      </c>
      <c r="L6" s="23"/>
      <c r="M6" s="24"/>
      <c r="N6" s="25">
        <f t="shared" si="4"/>
        <v>180</v>
      </c>
      <c r="O6" s="26">
        <f t="shared" si="0"/>
        <v>3</v>
      </c>
      <c r="P6" s="149">
        <f t="shared" si="1"/>
        <v>180</v>
      </c>
      <c r="Q6" s="27"/>
      <c r="R6" s="28">
        <v>1180</v>
      </c>
      <c r="S6" s="29" t="s">
        <v>14</v>
      </c>
      <c r="T6" s="30">
        <f t="shared" si="2"/>
        <v>79</v>
      </c>
      <c r="U6" s="31"/>
      <c r="V6" s="32">
        <f t="shared" si="3"/>
        <v>79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249</v>
      </c>
      <c r="C7" s="193" t="s">
        <v>152</v>
      </c>
      <c r="D7" s="193" t="s">
        <v>20</v>
      </c>
      <c r="E7" s="156"/>
      <c r="F7" s="175">
        <v>60</v>
      </c>
      <c r="G7" s="23">
        <v>30</v>
      </c>
      <c r="H7" s="23"/>
      <c r="I7" s="23">
        <v>8</v>
      </c>
      <c r="J7" s="23">
        <v>50</v>
      </c>
      <c r="K7" s="23">
        <v>12</v>
      </c>
      <c r="L7" s="23"/>
      <c r="M7" s="24"/>
      <c r="N7" s="25">
        <f t="shared" si="4"/>
        <v>160</v>
      </c>
      <c r="O7" s="26">
        <f t="shared" si="0"/>
        <v>5</v>
      </c>
      <c r="P7" s="149">
        <f t="shared" si="1"/>
        <v>160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1" t="s">
        <v>283</v>
      </c>
      <c r="C8" s="191" t="s">
        <v>133</v>
      </c>
      <c r="D8" s="191" t="s">
        <v>168</v>
      </c>
      <c r="E8" s="156">
        <v>12</v>
      </c>
      <c r="F8" s="175">
        <v>30</v>
      </c>
      <c r="G8" s="23">
        <v>50</v>
      </c>
      <c r="H8" s="23">
        <v>12</v>
      </c>
      <c r="I8" s="23">
        <v>15</v>
      </c>
      <c r="J8" s="23"/>
      <c r="K8" s="23">
        <v>20</v>
      </c>
      <c r="L8" s="23"/>
      <c r="M8" s="24"/>
      <c r="N8" s="25">
        <f t="shared" si="4"/>
        <v>139</v>
      </c>
      <c r="O8" s="26">
        <f t="shared" si="0"/>
        <v>6</v>
      </c>
      <c r="P8" s="149">
        <f t="shared" si="1"/>
        <v>139</v>
      </c>
      <c r="Q8" s="27"/>
      <c r="R8" s="28">
        <v>10</v>
      </c>
      <c r="S8" s="29" t="s">
        <v>16</v>
      </c>
      <c r="T8" s="30">
        <f t="shared" si="2"/>
        <v>0</v>
      </c>
      <c r="U8" s="31"/>
      <c r="V8" s="32">
        <f t="shared" si="3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1" t="s">
        <v>242</v>
      </c>
      <c r="C9" s="191" t="s">
        <v>243</v>
      </c>
      <c r="D9" s="191" t="s">
        <v>244</v>
      </c>
      <c r="E9" s="156">
        <v>50</v>
      </c>
      <c r="F9" s="175">
        <v>80</v>
      </c>
      <c r="G9" s="23"/>
      <c r="H9" s="23"/>
      <c r="I9" s="23"/>
      <c r="J9" s="23"/>
      <c r="K9" s="23"/>
      <c r="L9" s="23"/>
      <c r="M9" s="24"/>
      <c r="N9" s="25">
        <f t="shared" si="4"/>
        <v>130</v>
      </c>
      <c r="O9" s="26">
        <f t="shared" si="0"/>
        <v>2</v>
      </c>
      <c r="P9" s="149">
        <f t="shared" si="1"/>
        <v>130</v>
      </c>
      <c r="Q9" s="27"/>
      <c r="R9" s="28">
        <v>1589</v>
      </c>
      <c r="S9" s="29" t="s">
        <v>18</v>
      </c>
      <c r="T9" s="30">
        <f t="shared" si="2"/>
        <v>119</v>
      </c>
      <c r="U9" s="31"/>
      <c r="V9" s="32">
        <f t="shared" si="3"/>
        <v>119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1" t="s">
        <v>608</v>
      </c>
      <c r="C10" s="191" t="s">
        <v>243</v>
      </c>
      <c r="D10" s="191" t="s">
        <v>244</v>
      </c>
      <c r="E10" s="156"/>
      <c r="F10" s="175"/>
      <c r="G10" s="23">
        <v>80</v>
      </c>
      <c r="H10" s="23"/>
      <c r="I10" s="23">
        <v>50</v>
      </c>
      <c r="J10" s="23"/>
      <c r="K10" s="23"/>
      <c r="L10" s="23"/>
      <c r="M10" s="24"/>
      <c r="N10" s="25">
        <f t="shared" si="4"/>
        <v>130</v>
      </c>
      <c r="O10" s="26">
        <f t="shared" si="0"/>
        <v>2</v>
      </c>
      <c r="P10" s="149">
        <f t="shared" si="1"/>
        <v>130</v>
      </c>
      <c r="Q10" s="27"/>
      <c r="R10" s="28">
        <v>2074</v>
      </c>
      <c r="S10" s="29" t="s">
        <v>309</v>
      </c>
      <c r="T10" s="30">
        <f t="shared" si="2"/>
        <v>0</v>
      </c>
      <c r="U10" s="31"/>
      <c r="V10" s="32">
        <f t="shared" si="3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536</v>
      </c>
      <c r="C11" s="193" t="s">
        <v>142</v>
      </c>
      <c r="D11" s="193" t="s">
        <v>172</v>
      </c>
      <c r="E11" s="156"/>
      <c r="F11" s="175">
        <v>12</v>
      </c>
      <c r="G11" s="23">
        <v>20</v>
      </c>
      <c r="H11" s="23"/>
      <c r="I11" s="23">
        <v>9</v>
      </c>
      <c r="J11" s="23">
        <v>20</v>
      </c>
      <c r="K11" s="23">
        <v>40</v>
      </c>
      <c r="L11" s="23"/>
      <c r="M11" s="24"/>
      <c r="N11" s="25">
        <f t="shared" si="4"/>
        <v>101</v>
      </c>
      <c r="O11" s="26">
        <f t="shared" si="0"/>
        <v>5</v>
      </c>
      <c r="P11" s="149">
        <f t="shared" si="1"/>
        <v>101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5">
      <c r="A12" s="154" t="s">
        <v>175</v>
      </c>
      <c r="B12" s="191" t="s">
        <v>317</v>
      </c>
      <c r="C12" s="191" t="s">
        <v>139</v>
      </c>
      <c r="D12" s="191" t="s">
        <v>170</v>
      </c>
      <c r="E12" s="175">
        <v>20</v>
      </c>
      <c r="F12" s="175"/>
      <c r="G12" s="178">
        <v>40</v>
      </c>
      <c r="H12" s="178"/>
      <c r="I12" s="178"/>
      <c r="J12" s="178"/>
      <c r="K12" s="178"/>
      <c r="L12" s="169"/>
      <c r="M12" s="171"/>
      <c r="N12" s="172">
        <f t="shared" si="4"/>
        <v>60</v>
      </c>
      <c r="O12" s="26">
        <f t="shared" si="0"/>
        <v>2</v>
      </c>
      <c r="P12" s="149">
        <f t="shared" si="1"/>
        <v>60</v>
      </c>
      <c r="Q12" s="27"/>
      <c r="R12" s="28">
        <v>1172</v>
      </c>
      <c r="S12" s="29" t="s">
        <v>314</v>
      </c>
      <c r="T12" s="30">
        <f t="shared" si="2"/>
        <v>0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255</v>
      </c>
      <c r="C13" s="193" t="s">
        <v>152</v>
      </c>
      <c r="D13" s="193" t="s">
        <v>20</v>
      </c>
      <c r="E13" s="156"/>
      <c r="F13" s="175">
        <v>8</v>
      </c>
      <c r="G13" s="23"/>
      <c r="H13" s="23"/>
      <c r="I13" s="23">
        <v>7</v>
      </c>
      <c r="J13" s="23">
        <v>15</v>
      </c>
      <c r="K13" s="23">
        <v>8</v>
      </c>
      <c r="L13" s="23"/>
      <c r="M13" s="24"/>
      <c r="N13" s="25">
        <f t="shared" si="4"/>
        <v>38</v>
      </c>
      <c r="O13" s="26">
        <f t="shared" si="0"/>
        <v>4</v>
      </c>
      <c r="P13" s="149">
        <f t="shared" si="1"/>
        <v>38</v>
      </c>
      <c r="Q13" s="27"/>
      <c r="R13" s="28">
        <v>2513</v>
      </c>
      <c r="S13" s="29" t="s">
        <v>356</v>
      </c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5">
      <c r="A14" s="154" t="s">
        <v>175</v>
      </c>
      <c r="B14" s="191" t="s">
        <v>609</v>
      </c>
      <c r="C14" s="202">
        <v>1773</v>
      </c>
      <c r="D14" s="191" t="s">
        <v>71</v>
      </c>
      <c r="E14" s="175"/>
      <c r="F14" s="175"/>
      <c r="G14" s="178">
        <v>15</v>
      </c>
      <c r="H14" s="178"/>
      <c r="I14" s="178"/>
      <c r="J14" s="178">
        <v>12</v>
      </c>
      <c r="K14" s="178">
        <v>5</v>
      </c>
      <c r="L14" s="169"/>
      <c r="M14" s="171"/>
      <c r="N14" s="172">
        <f t="shared" si="4"/>
        <v>32</v>
      </c>
      <c r="O14" s="26">
        <f t="shared" si="0"/>
        <v>3</v>
      </c>
      <c r="P14" s="149">
        <f t="shared" si="1"/>
        <v>32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4" t="s">
        <v>175</v>
      </c>
      <c r="B15" s="193" t="s">
        <v>260</v>
      </c>
      <c r="C15" s="193" t="s">
        <v>152</v>
      </c>
      <c r="D15" s="193" t="s">
        <v>20</v>
      </c>
      <c r="E15" s="156"/>
      <c r="F15" s="175">
        <v>6</v>
      </c>
      <c r="G15" s="23"/>
      <c r="H15" s="23"/>
      <c r="I15" s="23">
        <v>6</v>
      </c>
      <c r="J15" s="23">
        <v>9</v>
      </c>
      <c r="K15" s="23">
        <v>7</v>
      </c>
      <c r="L15" s="23"/>
      <c r="M15" s="24"/>
      <c r="N15" s="25">
        <f t="shared" si="4"/>
        <v>28</v>
      </c>
      <c r="O15" s="26">
        <f t="shared" si="0"/>
        <v>4</v>
      </c>
      <c r="P15" s="149">
        <f t="shared" si="1"/>
        <v>28</v>
      </c>
      <c r="Q15" s="27"/>
      <c r="R15" s="28">
        <v>1317</v>
      </c>
      <c r="S15" s="29" t="s">
        <v>28</v>
      </c>
      <c r="T15" s="30">
        <f t="shared" si="2"/>
        <v>260</v>
      </c>
      <c r="U15" s="31"/>
      <c r="V15" s="32">
        <f t="shared" si="3"/>
        <v>275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258</v>
      </c>
      <c r="C16" s="193" t="s">
        <v>139</v>
      </c>
      <c r="D16" s="193" t="s">
        <v>170</v>
      </c>
      <c r="E16" s="156"/>
      <c r="F16" s="175">
        <v>7</v>
      </c>
      <c r="G16" s="23">
        <v>12</v>
      </c>
      <c r="H16" s="23"/>
      <c r="I16" s="23"/>
      <c r="J16" s="23"/>
      <c r="K16" s="23"/>
      <c r="L16" s="23"/>
      <c r="M16" s="24"/>
      <c r="N16" s="25">
        <f t="shared" si="4"/>
        <v>19</v>
      </c>
      <c r="O16" s="26">
        <f t="shared" si="0"/>
        <v>2</v>
      </c>
      <c r="P16" s="149">
        <f>SUM(E16:M16)</f>
        <v>19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262</v>
      </c>
      <c r="C17" s="193" t="s">
        <v>142</v>
      </c>
      <c r="D17" s="193" t="s">
        <v>172</v>
      </c>
      <c r="E17" s="156"/>
      <c r="F17" s="175">
        <v>9</v>
      </c>
      <c r="G17" s="23"/>
      <c r="H17" s="23"/>
      <c r="I17" s="23"/>
      <c r="J17" s="23"/>
      <c r="K17" s="23">
        <v>9</v>
      </c>
      <c r="L17" s="23"/>
      <c r="M17" s="24"/>
      <c r="N17" s="25">
        <f t="shared" si="4"/>
        <v>18</v>
      </c>
      <c r="O17" s="26">
        <f t="shared" si="0"/>
        <v>2</v>
      </c>
      <c r="P17" s="149">
        <f>SUM(E17:M17)</f>
        <v>18</v>
      </c>
      <c r="Q17" s="27"/>
      <c r="R17" s="28">
        <v>2521</v>
      </c>
      <c r="S17" s="29" t="s">
        <v>370</v>
      </c>
      <c r="T17" s="30">
        <f t="shared" si="2"/>
        <v>672</v>
      </c>
      <c r="U17" s="31"/>
      <c r="V17" s="32">
        <f t="shared" si="3"/>
        <v>640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347</v>
      </c>
      <c r="C18" s="193" t="s">
        <v>402</v>
      </c>
      <c r="D18" s="193" t="s">
        <v>312</v>
      </c>
      <c r="E18" s="156"/>
      <c r="F18" s="175">
        <v>5</v>
      </c>
      <c r="G18" s="23">
        <v>9</v>
      </c>
      <c r="H18" s="23"/>
      <c r="I18" s="23"/>
      <c r="J18" s="23"/>
      <c r="K18" s="23"/>
      <c r="L18" s="23"/>
      <c r="M18" s="24"/>
      <c r="N18" s="25">
        <f>IF(O18=8,SUM(E18:M18)-SMALL(E18:M18,1)-SMALL(E18:M18,2),IF(O18=7,SUM(E18:M18)-SMALL(E18:M18,1),SUM(E18:M18)))</f>
        <v>14</v>
      </c>
      <c r="O18" s="26">
        <f>COUNTA(E18:M18)</f>
        <v>2</v>
      </c>
      <c r="P18" s="149">
        <f>SUM(E18:M18)</f>
        <v>14</v>
      </c>
      <c r="Q18" s="27"/>
      <c r="R18" s="28">
        <v>2144</v>
      </c>
      <c r="S18" s="146" t="s">
        <v>107</v>
      </c>
      <c r="T18" s="30">
        <f t="shared" si="2"/>
        <v>0</v>
      </c>
      <c r="U18" s="31"/>
      <c r="V18" s="32">
        <f t="shared" si="3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54" t="s">
        <v>175</v>
      </c>
      <c r="B19" s="193" t="s">
        <v>285</v>
      </c>
      <c r="C19" s="193" t="s">
        <v>363</v>
      </c>
      <c r="D19" s="193" t="s">
        <v>364</v>
      </c>
      <c r="E19" s="156"/>
      <c r="F19" s="175">
        <v>20</v>
      </c>
      <c r="G19" s="23"/>
      <c r="H19" s="23"/>
      <c r="I19" s="23"/>
      <c r="J19" s="23"/>
      <c r="K19" s="23"/>
      <c r="L19" s="23"/>
      <c r="M19" s="24"/>
      <c r="N19" s="25">
        <f>IF(O19=8,SUM(E19:M19)-SMALL(E19:M19,1)-SMALL(E19:M19,2),IF(O19=7,SUM(E19:M19)-SMALL(E19:M19,1),SUM(E19:M19)))</f>
        <v>20</v>
      </c>
      <c r="O19" s="26">
        <f>COUNTA(E19:M19)</f>
        <v>1</v>
      </c>
      <c r="P19" s="149"/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286</v>
      </c>
      <c r="C20" s="193" t="s">
        <v>243</v>
      </c>
      <c r="D20" s="193" t="s">
        <v>244</v>
      </c>
      <c r="E20" s="156"/>
      <c r="F20" s="175">
        <v>15</v>
      </c>
      <c r="G20" s="23"/>
      <c r="H20" s="23"/>
      <c r="I20" s="23"/>
      <c r="J20" s="23"/>
      <c r="K20" s="23"/>
      <c r="L20" s="23"/>
      <c r="M20" s="24"/>
      <c r="N20" s="25">
        <f t="shared" si="4"/>
        <v>15</v>
      </c>
      <c r="O20" s="26">
        <f t="shared" si="0"/>
        <v>1</v>
      </c>
      <c r="P20" s="149"/>
      <c r="Q20" s="27"/>
      <c r="R20" s="28">
        <v>1298</v>
      </c>
      <c r="S20" s="29" t="s">
        <v>35</v>
      </c>
      <c r="T20" s="30">
        <f t="shared" si="2"/>
        <v>559</v>
      </c>
      <c r="U20" s="31"/>
      <c r="V20" s="32">
        <f t="shared" si="3"/>
        <v>559</v>
      </c>
      <c r="W20" s="19"/>
      <c r="X20" s="6"/>
      <c r="Y20" s="6"/>
      <c r="Z20" s="6"/>
      <c r="AA20" s="6"/>
    </row>
    <row r="21" spans="1:27" ht="29.1" customHeight="1" thickBot="1" x14ac:dyDescent="0.4">
      <c r="A21" s="154" t="str">
        <f t="shared" ref="A21:A32" si="5">IF(O21&lt;2,"NO","SI")</f>
        <v>NO</v>
      </c>
      <c r="B21" s="176"/>
      <c r="C21" s="176"/>
      <c r="D21" s="176"/>
      <c r="E21" s="156"/>
      <c r="F21" s="175"/>
      <c r="G21" s="23"/>
      <c r="H21" s="23"/>
      <c r="I21" s="23"/>
      <c r="J21" s="23"/>
      <c r="K21" s="23"/>
      <c r="L21" s="23"/>
      <c r="M21" s="24"/>
      <c r="N21" s="25">
        <f t="shared" ref="N21:N28" si="6">IF(O21=9,SUM(E21:M21)-SMALL(E21:M21,1)-SMALL(E21:M21,2),IF(O21=8,SUM(E21:M21)-SMALL(E21:M21,1),SUM(E21:M21)))</f>
        <v>0</v>
      </c>
      <c r="O21" s="26">
        <f t="shared" ref="O21:O28" si="7">COUNTA(E21:M21)</f>
        <v>0</v>
      </c>
      <c r="P21" s="149">
        <f t="shared" ref="P21:P28" si="8">SUM(E21:M21)</f>
        <v>0</v>
      </c>
      <c r="Q21" s="27"/>
      <c r="R21" s="28">
        <v>2271</v>
      </c>
      <c r="S21" s="29" t="s">
        <v>120</v>
      </c>
      <c r="T21" s="30">
        <f t="shared" si="2"/>
        <v>0</v>
      </c>
      <c r="U21" s="31"/>
      <c r="V21" s="32">
        <f t="shared" si="3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4" t="str">
        <f t="shared" si="5"/>
        <v>NO</v>
      </c>
      <c r="B22" s="193"/>
      <c r="C22" s="193"/>
      <c r="D22" s="193"/>
      <c r="E22" s="156"/>
      <c r="F22" s="175"/>
      <c r="G22" s="23"/>
      <c r="H22" s="23"/>
      <c r="I22" s="23"/>
      <c r="J22" s="23"/>
      <c r="K22" s="23"/>
      <c r="L22" s="23"/>
      <c r="M22" s="24"/>
      <c r="N22" s="25">
        <f t="shared" si="6"/>
        <v>0</v>
      </c>
      <c r="O22" s="26">
        <f t="shared" si="7"/>
        <v>0</v>
      </c>
      <c r="P22" s="149">
        <f t="shared" si="8"/>
        <v>0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4" t="str">
        <f t="shared" si="5"/>
        <v>NO</v>
      </c>
      <c r="B23" s="193"/>
      <c r="C23" s="193"/>
      <c r="D23" s="193"/>
      <c r="E23" s="156"/>
      <c r="F23" s="175"/>
      <c r="G23" s="23"/>
      <c r="H23" s="23"/>
      <c r="I23" s="23"/>
      <c r="J23" s="23"/>
      <c r="K23" s="23"/>
      <c r="L23" s="23"/>
      <c r="M23" s="24"/>
      <c r="N23" s="25">
        <f t="shared" si="6"/>
        <v>0</v>
      </c>
      <c r="O23" s="26">
        <f t="shared" si="7"/>
        <v>0</v>
      </c>
      <c r="P23" s="149">
        <f t="shared" si="8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tr">
        <f t="shared" si="5"/>
        <v>NO</v>
      </c>
      <c r="B24" s="193"/>
      <c r="C24" s="193"/>
      <c r="D24" s="193"/>
      <c r="E24" s="156"/>
      <c r="F24" s="175"/>
      <c r="G24" s="23"/>
      <c r="H24" s="23"/>
      <c r="I24" s="23"/>
      <c r="J24" s="23"/>
      <c r="K24" s="23"/>
      <c r="L24" s="23"/>
      <c r="M24" s="24"/>
      <c r="N24" s="25">
        <f t="shared" si="6"/>
        <v>0</v>
      </c>
      <c r="O24" s="26">
        <f t="shared" si="7"/>
        <v>0</v>
      </c>
      <c r="P24" s="149">
        <f t="shared" si="8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tr">
        <f t="shared" si="5"/>
        <v>NO</v>
      </c>
      <c r="B25" s="193"/>
      <c r="C25" s="193"/>
      <c r="D25" s="193"/>
      <c r="E25" s="156"/>
      <c r="F25" s="175"/>
      <c r="G25" s="23"/>
      <c r="H25" s="23"/>
      <c r="I25" s="23"/>
      <c r="J25" s="23"/>
      <c r="K25" s="23"/>
      <c r="L25" s="23"/>
      <c r="M25" s="24"/>
      <c r="N25" s="25">
        <f t="shared" si="6"/>
        <v>0</v>
      </c>
      <c r="O25" s="26">
        <f t="shared" si="7"/>
        <v>0</v>
      </c>
      <c r="P25" s="149">
        <f t="shared" si="8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tr">
        <f t="shared" si="5"/>
        <v>NO</v>
      </c>
      <c r="B26" s="193"/>
      <c r="C26" s="193"/>
      <c r="D26" s="193"/>
      <c r="E26" s="156"/>
      <c r="F26" s="175"/>
      <c r="G26" s="23"/>
      <c r="H26" s="23"/>
      <c r="I26" s="23"/>
      <c r="J26" s="23"/>
      <c r="K26" s="23"/>
      <c r="L26" s="23"/>
      <c r="M26" s="24"/>
      <c r="N26" s="25">
        <f t="shared" si="6"/>
        <v>0</v>
      </c>
      <c r="O26" s="26">
        <f t="shared" si="7"/>
        <v>0</v>
      </c>
      <c r="P26" s="149">
        <f t="shared" si="8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tr">
        <f t="shared" si="5"/>
        <v>NO</v>
      </c>
      <c r="B27" s="176"/>
      <c r="C27" s="177"/>
      <c r="D27" s="176"/>
      <c r="E27" s="23"/>
      <c r="F27" s="175"/>
      <c r="G27" s="23"/>
      <c r="H27" s="23"/>
      <c r="I27" s="23"/>
      <c r="J27" s="23"/>
      <c r="K27" s="23"/>
      <c r="L27" s="23"/>
      <c r="M27" s="24"/>
      <c r="N27" s="25">
        <f t="shared" si="6"/>
        <v>0</v>
      </c>
      <c r="O27" s="26">
        <f t="shared" si="7"/>
        <v>0</v>
      </c>
      <c r="P27" s="149">
        <f t="shared" si="8"/>
        <v>0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tr">
        <f t="shared" si="5"/>
        <v>NO</v>
      </c>
      <c r="B28" s="176"/>
      <c r="C28" s="176"/>
      <c r="D28" s="176"/>
      <c r="E28" s="23"/>
      <c r="F28" s="175"/>
      <c r="G28" s="23"/>
      <c r="H28" s="23"/>
      <c r="I28" s="23"/>
      <c r="J28" s="23"/>
      <c r="K28" s="23"/>
      <c r="L28" s="23"/>
      <c r="M28" s="24"/>
      <c r="N28" s="25">
        <f t="shared" si="6"/>
        <v>0</v>
      </c>
      <c r="O28" s="26">
        <f t="shared" si="7"/>
        <v>0</v>
      </c>
      <c r="P28" s="149">
        <f t="shared" si="8"/>
        <v>0</v>
      </c>
      <c r="Q28" s="27"/>
      <c r="R28" s="28">
        <v>1174</v>
      </c>
      <c r="S28" s="29" t="s">
        <v>121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4" t="str">
        <f t="shared" si="5"/>
        <v>NO</v>
      </c>
      <c r="B29" s="176"/>
      <c r="C29" s="176"/>
      <c r="D29" s="176"/>
      <c r="E29" s="23"/>
      <c r="F29" s="175"/>
      <c r="G29" s="23"/>
      <c r="H29" s="23"/>
      <c r="I29" s="23"/>
      <c r="J29" s="23"/>
      <c r="K29" s="23"/>
      <c r="L29" s="23"/>
      <c r="M29" s="24"/>
      <c r="N29" s="25">
        <f t="shared" ref="N29" si="9">IF(O29=9,SUM(E29:M29)-SMALL(E29:M29,1)-SMALL(E29:M29,2),IF(O29=8,SUM(E29:M29)-SMALL(E29:M29,1),SUM(E29:M29)))</f>
        <v>0</v>
      </c>
      <c r="O29" s="26">
        <f t="shared" ref="O29" si="10">COUNTA(E29:M29)</f>
        <v>0</v>
      </c>
      <c r="P29" s="149">
        <f t="shared" ref="P29" si="11">SUM(E29:M29)</f>
        <v>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tr">
        <f t="shared" si="5"/>
        <v>NO</v>
      </c>
      <c r="B30" s="176"/>
      <c r="C30" s="176"/>
      <c r="D30" s="176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ref="N30:N41" si="12">IF(O30=9,SUM(E30:M30)-SMALL(E30:M30,1)-SMALL(E30:M30,2),IF(O30=8,SUM(E30:M30)-SMALL(E30:M30,1),SUM(E30:M30)))</f>
        <v>0</v>
      </c>
      <c r="O30" s="26">
        <f t="shared" ref="O30:O41" si="13">COUNTA(E30:M30)</f>
        <v>0</v>
      </c>
      <c r="P30" s="149">
        <f t="shared" ref="P30:P41" si="14">SUM(E30:M30)</f>
        <v>0</v>
      </c>
      <c r="Q30" s="27"/>
      <c r="R30" s="28">
        <v>1773</v>
      </c>
      <c r="S30" s="29" t="s">
        <v>71</v>
      </c>
      <c r="T30" s="30">
        <f t="shared" si="2"/>
        <v>32</v>
      </c>
      <c r="U30" s="31"/>
      <c r="V30" s="32">
        <f t="shared" si="3"/>
        <v>32</v>
      </c>
      <c r="W30" s="19"/>
      <c r="X30" s="6"/>
      <c r="Y30" s="6"/>
      <c r="Z30" s="6"/>
      <c r="AA30" s="6"/>
    </row>
    <row r="31" spans="1:27" ht="29.1" customHeight="1" thickBot="1" x14ac:dyDescent="0.4">
      <c r="A31" s="154" t="str">
        <f t="shared" si="5"/>
        <v>NO</v>
      </c>
      <c r="B31" s="176"/>
      <c r="C31" s="176"/>
      <c r="D31" s="176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2"/>
        <v>0</v>
      </c>
      <c r="O31" s="26">
        <f t="shared" si="13"/>
        <v>0</v>
      </c>
      <c r="P31" s="149">
        <f t="shared" si="14"/>
        <v>0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tr">
        <f t="shared" si="5"/>
        <v>NO</v>
      </c>
      <c r="B32" s="176"/>
      <c r="C32" s="176"/>
      <c r="D32" s="176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2"/>
        <v>0</v>
      </c>
      <c r="O32" s="26">
        <f t="shared" si="13"/>
        <v>0</v>
      </c>
      <c r="P32" s="149">
        <f t="shared" si="14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tr">
        <f t="shared" ref="A33:A41" si="15">IF(O33&lt;2,"NO","SI")</f>
        <v>NO</v>
      </c>
      <c r="B33" s="21"/>
      <c r="C33" s="89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2"/>
        <v>0</v>
      </c>
      <c r="O33" s="26">
        <f t="shared" si="13"/>
        <v>0</v>
      </c>
      <c r="P33" s="149">
        <f t="shared" si="14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tr">
        <f t="shared" si="15"/>
        <v>NO</v>
      </c>
      <c r="B34" s="21"/>
      <c r="C34" s="89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2"/>
        <v>0</v>
      </c>
      <c r="O34" s="26">
        <f t="shared" si="13"/>
        <v>0</v>
      </c>
      <c r="P34" s="149">
        <f t="shared" si="14"/>
        <v>0</v>
      </c>
      <c r="Q34" s="27"/>
      <c r="R34" s="28">
        <v>2072</v>
      </c>
      <c r="S34" s="29" t="s">
        <v>109</v>
      </c>
      <c r="T34" s="30">
        <f t="shared" si="2"/>
        <v>14</v>
      </c>
      <c r="U34" s="31"/>
      <c r="V34" s="32">
        <f t="shared" si="3"/>
        <v>14</v>
      </c>
      <c r="W34" s="19"/>
      <c r="X34" s="6"/>
      <c r="Y34" s="6"/>
      <c r="Z34" s="6"/>
      <c r="AA34" s="6"/>
    </row>
    <row r="35" spans="1:27" ht="29.1" customHeight="1" thickBot="1" x14ac:dyDescent="0.4">
      <c r="A35" s="154" t="str">
        <f t="shared" si="15"/>
        <v>NO</v>
      </c>
      <c r="B35" s="21"/>
      <c r="C35" s="89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2"/>
        <v>0</v>
      </c>
      <c r="O35" s="26">
        <f t="shared" si="13"/>
        <v>0</v>
      </c>
      <c r="P35" s="149">
        <f t="shared" si="14"/>
        <v>0</v>
      </c>
      <c r="Q35" s="27"/>
      <c r="R35" s="28">
        <v>1615</v>
      </c>
      <c r="S35" s="29" t="s">
        <v>110</v>
      </c>
      <c r="T35" s="30">
        <f t="shared" ref="T35:T64" si="16">SUMIF($C$3:$C$101,R35,$P$3:$P$101)</f>
        <v>0</v>
      </c>
      <c r="U35" s="31"/>
      <c r="V35" s="32">
        <f t="shared" ref="V35:V64" si="17">SUMIF($C$3:$C$101,R35,$N$3:$N$101)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tr">
        <f t="shared" si="15"/>
        <v>NO</v>
      </c>
      <c r="B36" s="21"/>
      <c r="C36" s="89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2"/>
        <v>0</v>
      </c>
      <c r="O36" s="26">
        <f t="shared" si="13"/>
        <v>0</v>
      </c>
      <c r="P36" s="149">
        <f t="shared" si="14"/>
        <v>0</v>
      </c>
      <c r="Q36" s="27"/>
      <c r="R36" s="28">
        <v>48</v>
      </c>
      <c r="S36" s="29" t="s">
        <v>111</v>
      </c>
      <c r="T36" s="30">
        <f t="shared" si="16"/>
        <v>0</v>
      </c>
      <c r="U36" s="31"/>
      <c r="V36" s="32">
        <f t="shared" si="17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tr">
        <f t="shared" si="15"/>
        <v>NO</v>
      </c>
      <c r="B37" s="21"/>
      <c r="C37" s="89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2"/>
        <v>0</v>
      </c>
      <c r="O37" s="26">
        <f t="shared" si="13"/>
        <v>0</v>
      </c>
      <c r="P37" s="149">
        <f t="shared" si="14"/>
        <v>0</v>
      </c>
      <c r="Q37" s="27"/>
      <c r="R37" s="28">
        <v>1353</v>
      </c>
      <c r="S37" s="29" t="s">
        <v>112</v>
      </c>
      <c r="T37" s="30">
        <f t="shared" si="16"/>
        <v>0</v>
      </c>
      <c r="U37" s="31"/>
      <c r="V37" s="32">
        <f t="shared" si="17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tr">
        <f t="shared" si="15"/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2"/>
        <v>0</v>
      </c>
      <c r="O38" s="26">
        <f t="shared" si="13"/>
        <v>0</v>
      </c>
      <c r="P38" s="149">
        <f t="shared" si="14"/>
        <v>0</v>
      </c>
      <c r="Q38" s="27"/>
      <c r="R38" s="28">
        <v>1665</v>
      </c>
      <c r="S38" s="29" t="s">
        <v>113</v>
      </c>
      <c r="T38" s="30">
        <f t="shared" si="16"/>
        <v>0</v>
      </c>
      <c r="U38" s="31"/>
      <c r="V38" s="32">
        <f t="shared" si="17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tr">
        <f t="shared" si="15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2"/>
        <v>0</v>
      </c>
      <c r="O39" s="26">
        <f t="shared" si="13"/>
        <v>0</v>
      </c>
      <c r="P39" s="149">
        <f t="shared" si="14"/>
        <v>0</v>
      </c>
      <c r="Q39" s="27"/>
      <c r="R39" s="28">
        <v>2438</v>
      </c>
      <c r="S39" s="29" t="s">
        <v>627</v>
      </c>
      <c r="T39" s="30">
        <f t="shared" si="16"/>
        <v>0</v>
      </c>
      <c r="U39" s="31"/>
      <c r="V39" s="32">
        <f t="shared" si="17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tr">
        <f t="shared" si="15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2"/>
        <v>0</v>
      </c>
      <c r="O40" s="26">
        <f t="shared" si="13"/>
        <v>0</v>
      </c>
      <c r="P40" s="149">
        <f t="shared" si="14"/>
        <v>0</v>
      </c>
      <c r="Q40" s="27"/>
      <c r="R40" s="28">
        <v>2334</v>
      </c>
      <c r="S40" s="29" t="s">
        <v>626</v>
      </c>
      <c r="T40" s="30">
        <f t="shared" si="16"/>
        <v>0</v>
      </c>
      <c r="U40" s="31"/>
      <c r="V40" s="32">
        <f t="shared" si="17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tr">
        <f t="shared" si="15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2"/>
        <v>0</v>
      </c>
      <c r="O41" s="26">
        <f t="shared" si="13"/>
        <v>0</v>
      </c>
      <c r="P41" s="149">
        <f t="shared" si="14"/>
        <v>0</v>
      </c>
      <c r="Q41" s="27"/>
      <c r="R41" s="28"/>
      <c r="S41" s="29"/>
      <c r="T41" s="30">
        <f t="shared" si="16"/>
        <v>0</v>
      </c>
      <c r="U41" s="31"/>
      <c r="V41" s="32">
        <f t="shared" si="17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18</v>
      </c>
      <c r="B42" s="81">
        <f>COUNTA(B3:B41)</f>
        <v>18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1944</v>
      </c>
      <c r="O42" s="47"/>
      <c r="P42" s="66">
        <f>SUM(P3:P41)</f>
        <v>1961</v>
      </c>
      <c r="Q42" s="27"/>
      <c r="R42" s="28"/>
      <c r="S42" s="29"/>
      <c r="T42" s="30">
        <f t="shared" si="16"/>
        <v>0</v>
      </c>
      <c r="U42" s="31"/>
      <c r="V42" s="32">
        <f t="shared" si="17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16"/>
        <v>0</v>
      </c>
      <c r="U43" s="31"/>
      <c r="V43" s="32">
        <f t="shared" si="17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46" t="s">
        <v>106</v>
      </c>
      <c r="T44" s="30">
        <f t="shared" si="16"/>
        <v>0</v>
      </c>
      <c r="U44" s="31"/>
      <c r="V44" s="32">
        <f t="shared" si="17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30">
        <f t="shared" si="16"/>
        <v>0</v>
      </c>
      <c r="U45" s="31"/>
      <c r="V45" s="32">
        <f t="shared" si="17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16"/>
        <v>0</v>
      </c>
      <c r="U46" s="31"/>
      <c r="V46" s="32">
        <f t="shared" si="17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16"/>
        <v>0</v>
      </c>
      <c r="U47" s="31"/>
      <c r="V47" s="32">
        <f t="shared" si="17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16"/>
        <v>0</v>
      </c>
      <c r="U48" s="31"/>
      <c r="V48" s="32">
        <f t="shared" si="17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16"/>
        <v>0</v>
      </c>
      <c r="U49" s="31"/>
      <c r="V49" s="32">
        <f t="shared" si="17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16"/>
        <v>226</v>
      </c>
      <c r="U50" s="31"/>
      <c r="V50" s="32">
        <f t="shared" si="17"/>
        <v>226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16"/>
        <v>0</v>
      </c>
      <c r="U51" s="31"/>
      <c r="V51" s="32">
        <f t="shared" si="17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16"/>
        <v>0</v>
      </c>
      <c r="U52" s="31"/>
      <c r="V52" s="32">
        <f t="shared" si="17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16"/>
        <v>0</v>
      </c>
      <c r="U53" s="31"/>
      <c r="V53" s="32">
        <f t="shared" si="17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16"/>
        <v>0</v>
      </c>
      <c r="U54" s="31"/>
      <c r="V54" s="32">
        <f t="shared" si="17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16"/>
        <v>0</v>
      </c>
      <c r="U55" s="31"/>
      <c r="V55" s="32">
        <f t="shared" si="17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16"/>
        <v>0</v>
      </c>
      <c r="U56" s="31"/>
      <c r="V56" s="32">
        <f t="shared" si="17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16"/>
        <v>0</v>
      </c>
      <c r="U57" s="31"/>
      <c r="V57" s="32">
        <f t="shared" si="17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16"/>
        <v>0</v>
      </c>
      <c r="U58" s="31"/>
      <c r="V58" s="32">
        <f t="shared" si="17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46" t="s">
        <v>118</v>
      </c>
      <c r="T59" s="30">
        <f t="shared" si="16"/>
        <v>0</v>
      </c>
      <c r="U59" s="31"/>
      <c r="V59" s="32">
        <f t="shared" si="17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16"/>
        <v>0</v>
      </c>
      <c r="U60" s="31"/>
      <c r="V60" s="32">
        <f t="shared" si="17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16"/>
        <v>0</v>
      </c>
      <c r="U61" s="31"/>
      <c r="V61" s="32">
        <f t="shared" si="17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46" t="s">
        <v>108</v>
      </c>
      <c r="T62" s="30">
        <f t="shared" si="16"/>
        <v>0</v>
      </c>
      <c r="U62" s="31"/>
      <c r="V62" s="32">
        <f t="shared" si="17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16"/>
        <v>0</v>
      </c>
      <c r="U63" s="31"/>
      <c r="V63" s="32">
        <f t="shared" si="17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16"/>
        <v>0</v>
      </c>
      <c r="U64" s="31"/>
      <c r="V64" s="32">
        <f t="shared" si="17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1961</v>
      </c>
      <c r="U65" s="6"/>
      <c r="V65" s="41">
        <f>SUM(V3:V64)</f>
        <v>1944</v>
      </c>
      <c r="W65" s="6"/>
      <c r="X65" s="6"/>
      <c r="Y65" s="6"/>
      <c r="Z65" s="6"/>
      <c r="AA65" s="6"/>
    </row>
    <row r="66" spans="1:27" ht="15.6" customHeight="1" x14ac:dyDescent="0.2">
      <c r="A66" s="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0">
    <sortCondition descending="1" ref="N3:N20"/>
  </sortState>
  <mergeCells count="1">
    <mergeCell ref="A1:F1"/>
  </mergeCells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29" sqref="K29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3" t="s">
        <v>83</v>
      </c>
      <c r="B1" s="234"/>
      <c r="C1" s="234"/>
      <c r="D1" s="234"/>
      <c r="E1" s="234"/>
      <c r="F1" s="235"/>
      <c r="G1" s="8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368</v>
      </c>
      <c r="F2" s="9" t="s">
        <v>369</v>
      </c>
      <c r="G2" s="9" t="s">
        <v>607</v>
      </c>
      <c r="H2" s="9" t="s">
        <v>644</v>
      </c>
      <c r="I2" s="9" t="s">
        <v>676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4" t="s">
        <v>175</v>
      </c>
      <c r="B3" s="191" t="s">
        <v>265</v>
      </c>
      <c r="C3" s="191" t="s">
        <v>133</v>
      </c>
      <c r="D3" s="191" t="s">
        <v>168</v>
      </c>
      <c r="E3" s="156">
        <v>40</v>
      </c>
      <c r="F3" s="175">
        <v>60</v>
      </c>
      <c r="G3" s="23">
        <v>100</v>
      </c>
      <c r="H3" s="23">
        <v>90</v>
      </c>
      <c r="I3" s="23">
        <v>90</v>
      </c>
      <c r="J3" s="23"/>
      <c r="K3" s="23">
        <v>90</v>
      </c>
      <c r="L3" s="23"/>
      <c r="M3" s="24"/>
      <c r="N3" s="25">
        <f>IF(O3=8,SUM(E3:M3)-SMALL(E3:M3,1)-SMALL(E3:M3,2),IF(O3=7,SUM(E3:M3)-SMALL(E3:M3,1),SUM(E3:M3)))</f>
        <v>470</v>
      </c>
      <c r="O3" s="26">
        <f>COUNTA(E3:M3)</f>
        <v>6</v>
      </c>
      <c r="P3" s="149">
        <f>SUM(E3:M3)</f>
        <v>470</v>
      </c>
      <c r="Q3" s="27"/>
      <c r="R3" s="28">
        <v>1213</v>
      </c>
      <c r="S3" s="29" t="s">
        <v>114</v>
      </c>
      <c r="T3" s="30">
        <f t="shared" ref="T3:T34" si="0">SUMIF($C$4:$C$101,R3,$P$4:$P$101)</f>
        <v>142</v>
      </c>
      <c r="U3" s="31"/>
      <c r="V3" s="32">
        <f t="shared" ref="V3:V34" si="1">SUMIF($C$4:$C$101,R3,$N$4:$N$101)</f>
        <v>142</v>
      </c>
      <c r="W3" s="19"/>
      <c r="X3" s="33"/>
      <c r="Y3" s="33"/>
      <c r="Z3" s="33"/>
      <c r="AA3" s="33"/>
    </row>
    <row r="4" spans="1:27" ht="29.1" customHeight="1" thickBot="1" x14ac:dyDescent="0.4">
      <c r="A4" s="154" t="s">
        <v>175</v>
      </c>
      <c r="B4" s="191" t="s">
        <v>287</v>
      </c>
      <c r="C4" s="191" t="s">
        <v>133</v>
      </c>
      <c r="D4" s="191" t="s">
        <v>168</v>
      </c>
      <c r="E4" s="156">
        <v>80</v>
      </c>
      <c r="F4" s="175">
        <v>90</v>
      </c>
      <c r="G4" s="23"/>
      <c r="H4" s="23">
        <v>100</v>
      </c>
      <c r="I4" s="23">
        <v>100</v>
      </c>
      <c r="J4" s="23">
        <v>100</v>
      </c>
      <c r="K4" s="23"/>
      <c r="L4" s="23"/>
      <c r="M4" s="24"/>
      <c r="N4" s="25">
        <f t="shared" ref="N4:N35" si="2">IF(O4=8,SUM(E4:M4)-SMALL(E4:M4,1)-SMALL(E4:M4,2),IF(O4=7,SUM(E4:M4)-SMALL(E4:M4,1),SUM(E4:M4)))</f>
        <v>470</v>
      </c>
      <c r="O4" s="26">
        <f t="shared" ref="O4:O20" si="3">COUNTA(E4:M4)</f>
        <v>5</v>
      </c>
      <c r="P4" s="149">
        <f t="shared" ref="P4:P20" si="4">SUM(E4:M4)</f>
        <v>470</v>
      </c>
      <c r="Q4" s="27"/>
      <c r="R4" s="28">
        <v>2310</v>
      </c>
      <c r="S4" s="29" t="s">
        <v>169</v>
      </c>
      <c r="T4" s="30">
        <f t="shared" si="0"/>
        <v>0</v>
      </c>
      <c r="U4" s="31"/>
      <c r="V4" s="32">
        <f t="shared" si="1"/>
        <v>6</v>
      </c>
      <c r="W4" s="19"/>
      <c r="X4" s="33"/>
      <c r="Y4" s="33"/>
      <c r="Z4" s="33"/>
      <c r="AA4" s="33"/>
    </row>
    <row r="5" spans="1:27" ht="29.1" customHeight="1" thickBot="1" x14ac:dyDescent="0.45">
      <c r="A5" s="154" t="s">
        <v>175</v>
      </c>
      <c r="B5" s="191" t="s">
        <v>366</v>
      </c>
      <c r="C5" s="191" t="s">
        <v>363</v>
      </c>
      <c r="D5" s="191" t="s">
        <v>364</v>
      </c>
      <c r="E5" s="156">
        <v>50</v>
      </c>
      <c r="F5" s="175">
        <v>40</v>
      </c>
      <c r="G5" s="178">
        <v>90</v>
      </c>
      <c r="H5" s="178">
        <v>60</v>
      </c>
      <c r="I5" s="178">
        <v>80</v>
      </c>
      <c r="J5" s="178">
        <v>20</v>
      </c>
      <c r="K5" s="178">
        <v>60</v>
      </c>
      <c r="L5" s="169"/>
      <c r="M5" s="171"/>
      <c r="N5" s="172">
        <f t="shared" si="2"/>
        <v>380</v>
      </c>
      <c r="O5" s="26">
        <f t="shared" si="3"/>
        <v>7</v>
      </c>
      <c r="P5" s="149">
        <f t="shared" si="4"/>
        <v>400</v>
      </c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54" t="s">
        <v>175</v>
      </c>
      <c r="B6" s="191" t="s">
        <v>268</v>
      </c>
      <c r="C6" s="191" t="s">
        <v>126</v>
      </c>
      <c r="D6" s="191" t="s">
        <v>166</v>
      </c>
      <c r="E6" s="156">
        <v>100</v>
      </c>
      <c r="F6" s="175">
        <v>100</v>
      </c>
      <c r="G6" s="178"/>
      <c r="H6" s="178"/>
      <c r="I6" s="178"/>
      <c r="J6" s="178">
        <v>80</v>
      </c>
      <c r="K6" s="178">
        <v>100</v>
      </c>
      <c r="L6" s="169"/>
      <c r="M6" s="171"/>
      <c r="N6" s="172">
        <f>IF(O6=8,SUM(E6:M6)-SMALL(E6:M6,1)-SMALL(E6:M6,2),IF(O6=7,SUM(E6:M6)-SMALL(E6:M6,1),SUM(E6:M6)))</f>
        <v>380</v>
      </c>
      <c r="O6" s="26">
        <f t="shared" si="3"/>
        <v>4</v>
      </c>
      <c r="P6" s="149">
        <f t="shared" si="4"/>
        <v>380</v>
      </c>
      <c r="Q6" s="27"/>
      <c r="R6" s="28">
        <v>1180</v>
      </c>
      <c r="S6" s="29" t="s">
        <v>14</v>
      </c>
      <c r="T6" s="30">
        <f t="shared" si="0"/>
        <v>142</v>
      </c>
      <c r="U6" s="31"/>
      <c r="V6" s="32">
        <f t="shared" si="1"/>
        <v>162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1" t="s">
        <v>365</v>
      </c>
      <c r="C7" s="191" t="s">
        <v>363</v>
      </c>
      <c r="D7" s="191" t="s">
        <v>364</v>
      </c>
      <c r="E7" s="156">
        <v>60</v>
      </c>
      <c r="F7" s="175">
        <v>20</v>
      </c>
      <c r="G7" s="23">
        <v>80</v>
      </c>
      <c r="H7" s="23">
        <v>80</v>
      </c>
      <c r="I7" s="23"/>
      <c r="J7" s="23">
        <v>30</v>
      </c>
      <c r="K7" s="23">
        <v>40</v>
      </c>
      <c r="L7" s="23"/>
      <c r="M7" s="24"/>
      <c r="N7" s="25">
        <f t="shared" si="2"/>
        <v>310</v>
      </c>
      <c r="O7" s="26">
        <f t="shared" si="3"/>
        <v>6</v>
      </c>
      <c r="P7" s="149">
        <f t="shared" si="4"/>
        <v>310</v>
      </c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54" t="s">
        <v>175</v>
      </c>
      <c r="B8" s="191" t="s">
        <v>269</v>
      </c>
      <c r="C8" s="191" t="s">
        <v>363</v>
      </c>
      <c r="D8" s="191" t="s">
        <v>364</v>
      </c>
      <c r="E8" s="156">
        <v>90</v>
      </c>
      <c r="F8" s="175">
        <v>80</v>
      </c>
      <c r="G8" s="178"/>
      <c r="H8" s="178"/>
      <c r="I8" s="178"/>
      <c r="J8" s="178">
        <v>60</v>
      </c>
      <c r="K8" s="178">
        <v>80</v>
      </c>
      <c r="L8" s="169"/>
      <c r="M8" s="171"/>
      <c r="N8" s="172">
        <f t="shared" si="2"/>
        <v>310</v>
      </c>
      <c r="O8" s="26">
        <f t="shared" si="3"/>
        <v>4</v>
      </c>
      <c r="P8" s="149">
        <f t="shared" si="4"/>
        <v>310</v>
      </c>
      <c r="Q8" s="27"/>
      <c r="R8" s="28">
        <v>10</v>
      </c>
      <c r="S8" s="29" t="s">
        <v>16</v>
      </c>
      <c r="T8" s="30">
        <f t="shared" si="0"/>
        <v>110</v>
      </c>
      <c r="U8" s="31"/>
      <c r="V8" s="32">
        <f t="shared" si="1"/>
        <v>125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1" t="s">
        <v>617</v>
      </c>
      <c r="C9" s="191" t="s">
        <v>126</v>
      </c>
      <c r="D9" s="191" t="s">
        <v>166</v>
      </c>
      <c r="E9" s="156"/>
      <c r="F9" s="175"/>
      <c r="G9" s="23">
        <v>50</v>
      </c>
      <c r="H9" s="23"/>
      <c r="I9" s="23">
        <v>50</v>
      </c>
      <c r="J9" s="23">
        <v>40</v>
      </c>
      <c r="K9" s="23">
        <v>50</v>
      </c>
      <c r="L9" s="23"/>
      <c r="M9" s="24"/>
      <c r="N9" s="25">
        <f t="shared" si="2"/>
        <v>190</v>
      </c>
      <c r="O9" s="26">
        <f t="shared" si="3"/>
        <v>4</v>
      </c>
      <c r="P9" s="149">
        <f t="shared" si="4"/>
        <v>190</v>
      </c>
      <c r="Q9" s="27"/>
      <c r="R9" s="28">
        <v>1589</v>
      </c>
      <c r="S9" s="29" t="s">
        <v>18</v>
      </c>
      <c r="T9" s="30">
        <f t="shared" si="0"/>
        <v>0</v>
      </c>
      <c r="U9" s="31"/>
      <c r="V9" s="32">
        <f t="shared" si="1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270</v>
      </c>
      <c r="C10" s="193" t="s">
        <v>133</v>
      </c>
      <c r="D10" s="193" t="s">
        <v>168</v>
      </c>
      <c r="E10" s="156"/>
      <c r="F10" s="175">
        <v>30</v>
      </c>
      <c r="G10" s="23">
        <v>60</v>
      </c>
      <c r="H10" s="23"/>
      <c r="I10" s="23"/>
      <c r="J10" s="23">
        <v>90</v>
      </c>
      <c r="K10" s="23"/>
      <c r="L10" s="23"/>
      <c r="M10" s="24"/>
      <c r="N10" s="25">
        <f t="shared" si="2"/>
        <v>180</v>
      </c>
      <c r="O10" s="26">
        <f t="shared" si="3"/>
        <v>3</v>
      </c>
      <c r="P10" s="149">
        <f t="shared" si="4"/>
        <v>180</v>
      </c>
      <c r="Q10" s="27"/>
      <c r="R10" s="28">
        <v>2074</v>
      </c>
      <c r="S10" s="29" t="s">
        <v>309</v>
      </c>
      <c r="T10" s="30">
        <f t="shared" si="0"/>
        <v>0</v>
      </c>
      <c r="U10" s="31"/>
      <c r="V10" s="32">
        <f t="shared" si="1"/>
        <v>30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291</v>
      </c>
      <c r="C11" s="193" t="s">
        <v>139</v>
      </c>
      <c r="D11" s="193" t="s">
        <v>170</v>
      </c>
      <c r="E11" s="156"/>
      <c r="F11" s="175">
        <v>50</v>
      </c>
      <c r="G11" s="23"/>
      <c r="H11" s="23">
        <v>40</v>
      </c>
      <c r="I11" s="23">
        <v>40</v>
      </c>
      <c r="J11" s="23"/>
      <c r="K11" s="23"/>
      <c r="L11" s="23"/>
      <c r="M11" s="24"/>
      <c r="N11" s="25">
        <f t="shared" si="2"/>
        <v>130</v>
      </c>
      <c r="O11" s="26">
        <f t="shared" si="3"/>
        <v>3</v>
      </c>
      <c r="P11" s="149">
        <f t="shared" si="4"/>
        <v>130</v>
      </c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1" t="s">
        <v>273</v>
      </c>
      <c r="C12" s="191" t="s">
        <v>132</v>
      </c>
      <c r="D12" s="191" t="s">
        <v>114</v>
      </c>
      <c r="E12" s="156">
        <v>12</v>
      </c>
      <c r="F12" s="175">
        <v>12</v>
      </c>
      <c r="G12" s="23">
        <v>40</v>
      </c>
      <c r="H12" s="23">
        <v>30</v>
      </c>
      <c r="I12" s="23"/>
      <c r="J12" s="23">
        <v>15</v>
      </c>
      <c r="K12" s="23">
        <v>15</v>
      </c>
      <c r="L12" s="23"/>
      <c r="M12" s="24"/>
      <c r="N12" s="25">
        <f t="shared" si="2"/>
        <v>124</v>
      </c>
      <c r="O12" s="26">
        <f t="shared" si="3"/>
        <v>6</v>
      </c>
      <c r="P12" s="149">
        <f t="shared" si="4"/>
        <v>124</v>
      </c>
      <c r="Q12" s="27"/>
      <c r="R12" s="28">
        <v>1172</v>
      </c>
      <c r="S12" s="29" t="s">
        <v>314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645</v>
      </c>
      <c r="C13" s="201">
        <v>10</v>
      </c>
      <c r="D13" s="193" t="s">
        <v>167</v>
      </c>
      <c r="E13" s="23"/>
      <c r="F13" s="175"/>
      <c r="G13" s="23"/>
      <c r="H13" s="23">
        <v>50</v>
      </c>
      <c r="I13" s="23">
        <v>60</v>
      </c>
      <c r="J13" s="23"/>
      <c r="K13" s="23"/>
      <c r="L13" s="23"/>
      <c r="M13" s="24"/>
      <c r="N13" s="25">
        <f t="shared" si="2"/>
        <v>110</v>
      </c>
      <c r="O13" s="26">
        <f t="shared" si="3"/>
        <v>2</v>
      </c>
      <c r="P13" s="149">
        <f t="shared" si="4"/>
        <v>110</v>
      </c>
      <c r="Q13" s="27"/>
      <c r="R13" s="28">
        <v>2513</v>
      </c>
      <c r="S13" s="29" t="s">
        <v>356</v>
      </c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1" t="s">
        <v>296</v>
      </c>
      <c r="C14" s="191" t="s">
        <v>363</v>
      </c>
      <c r="D14" s="191" t="s">
        <v>364</v>
      </c>
      <c r="E14" s="23">
        <v>30</v>
      </c>
      <c r="F14" s="156"/>
      <c r="G14" s="23"/>
      <c r="H14" s="23"/>
      <c r="I14" s="23">
        <v>20</v>
      </c>
      <c r="J14" s="23">
        <v>12</v>
      </c>
      <c r="K14" s="23">
        <v>30</v>
      </c>
      <c r="L14" s="23"/>
      <c r="M14" s="24"/>
      <c r="N14" s="25">
        <f t="shared" si="2"/>
        <v>92</v>
      </c>
      <c r="O14" s="26">
        <f t="shared" si="3"/>
        <v>4</v>
      </c>
      <c r="P14" s="149">
        <f t="shared" si="4"/>
        <v>92</v>
      </c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4" t="s">
        <v>175</v>
      </c>
      <c r="B15" s="191" t="s">
        <v>288</v>
      </c>
      <c r="C15" s="191" t="s">
        <v>133</v>
      </c>
      <c r="D15" s="191" t="s">
        <v>168</v>
      </c>
      <c r="E15" s="156">
        <v>20</v>
      </c>
      <c r="F15" s="175"/>
      <c r="G15" s="23"/>
      <c r="H15" s="23">
        <v>20</v>
      </c>
      <c r="I15" s="23">
        <v>15</v>
      </c>
      <c r="J15" s="23"/>
      <c r="K15" s="23">
        <v>20</v>
      </c>
      <c r="L15" s="23"/>
      <c r="M15" s="24"/>
      <c r="N15" s="25">
        <f t="shared" si="2"/>
        <v>75</v>
      </c>
      <c r="O15" s="26">
        <f t="shared" si="3"/>
        <v>4</v>
      </c>
      <c r="P15" s="149">
        <f t="shared" si="4"/>
        <v>75</v>
      </c>
      <c r="Q15" s="27"/>
      <c r="R15" s="28">
        <v>1317</v>
      </c>
      <c r="S15" s="29" t="s">
        <v>28</v>
      </c>
      <c r="T15" s="30">
        <f t="shared" si="0"/>
        <v>0</v>
      </c>
      <c r="U15" s="31"/>
      <c r="V15" s="32">
        <f t="shared" si="1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293</v>
      </c>
      <c r="C16" s="193" t="s">
        <v>363</v>
      </c>
      <c r="D16" s="193" t="s">
        <v>364</v>
      </c>
      <c r="E16" s="156"/>
      <c r="F16" s="175">
        <v>9</v>
      </c>
      <c r="G16" s="23">
        <v>15</v>
      </c>
      <c r="H16" s="23">
        <v>15</v>
      </c>
      <c r="I16" s="23">
        <v>12</v>
      </c>
      <c r="J16" s="23">
        <v>8</v>
      </c>
      <c r="K16" s="23">
        <v>7</v>
      </c>
      <c r="L16" s="23"/>
      <c r="M16" s="24"/>
      <c r="N16" s="25">
        <f t="shared" si="2"/>
        <v>66</v>
      </c>
      <c r="O16" s="26">
        <f t="shared" si="3"/>
        <v>6</v>
      </c>
      <c r="P16" s="149">
        <f t="shared" si="4"/>
        <v>66</v>
      </c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1" t="s">
        <v>618</v>
      </c>
      <c r="C17" s="191" t="s">
        <v>126</v>
      </c>
      <c r="D17" s="191" t="s">
        <v>166</v>
      </c>
      <c r="E17" s="156"/>
      <c r="F17" s="156"/>
      <c r="G17" s="23">
        <v>20</v>
      </c>
      <c r="H17" s="23">
        <v>8</v>
      </c>
      <c r="I17" s="23">
        <v>8</v>
      </c>
      <c r="J17" s="23">
        <v>9</v>
      </c>
      <c r="K17" s="23">
        <v>12</v>
      </c>
      <c r="L17" s="23"/>
      <c r="M17" s="24"/>
      <c r="N17" s="25">
        <f t="shared" si="2"/>
        <v>57</v>
      </c>
      <c r="O17" s="26">
        <f t="shared" si="3"/>
        <v>5</v>
      </c>
      <c r="P17" s="149">
        <f t="shared" si="4"/>
        <v>57</v>
      </c>
      <c r="Q17" s="27"/>
      <c r="R17" s="28">
        <v>2521</v>
      </c>
      <c r="S17" s="29" t="s">
        <v>370</v>
      </c>
      <c r="T17" s="30">
        <f t="shared" si="0"/>
        <v>1305</v>
      </c>
      <c r="U17" s="31"/>
      <c r="V17" s="32">
        <f t="shared" si="1"/>
        <v>1279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1" t="s">
        <v>367</v>
      </c>
      <c r="C18" s="191" t="s">
        <v>363</v>
      </c>
      <c r="D18" s="191" t="s">
        <v>364</v>
      </c>
      <c r="E18" s="156">
        <v>8</v>
      </c>
      <c r="F18" s="175">
        <v>6</v>
      </c>
      <c r="G18" s="23">
        <v>8</v>
      </c>
      <c r="H18" s="23">
        <v>7</v>
      </c>
      <c r="I18" s="23">
        <v>6</v>
      </c>
      <c r="J18" s="23">
        <v>7</v>
      </c>
      <c r="K18" s="23">
        <v>9</v>
      </c>
      <c r="L18" s="23"/>
      <c r="M18" s="24"/>
      <c r="N18" s="25">
        <f t="shared" si="2"/>
        <v>45</v>
      </c>
      <c r="O18" s="26">
        <f t="shared" si="3"/>
        <v>7</v>
      </c>
      <c r="P18" s="149">
        <f t="shared" si="4"/>
        <v>51</v>
      </c>
      <c r="Q18" s="27"/>
      <c r="R18" s="28">
        <v>2144</v>
      </c>
      <c r="S18" s="146" t="s">
        <v>107</v>
      </c>
      <c r="T18" s="30">
        <f t="shared" si="0"/>
        <v>0</v>
      </c>
      <c r="U18" s="31"/>
      <c r="V18" s="32">
        <f t="shared" si="1"/>
        <v>5</v>
      </c>
      <c r="W18" s="19"/>
      <c r="X18" s="6"/>
      <c r="Y18" s="6"/>
      <c r="Z18" s="6"/>
      <c r="AA18" s="6"/>
    </row>
    <row r="19" spans="1:27" ht="29.1" customHeight="1" thickBot="1" x14ac:dyDescent="0.4">
      <c r="A19" s="154" t="s">
        <v>175</v>
      </c>
      <c r="B19" s="191" t="s">
        <v>271</v>
      </c>
      <c r="C19" s="191" t="s">
        <v>363</v>
      </c>
      <c r="D19" s="191" t="s">
        <v>364</v>
      </c>
      <c r="E19" s="156">
        <v>15</v>
      </c>
      <c r="F19" s="175">
        <v>5</v>
      </c>
      <c r="G19" s="23">
        <v>30</v>
      </c>
      <c r="H19" s="23"/>
      <c r="I19" s="23"/>
      <c r="J19" s="23"/>
      <c r="K19" s="23"/>
      <c r="L19" s="23"/>
      <c r="M19" s="24"/>
      <c r="N19" s="25">
        <f t="shared" si="2"/>
        <v>50</v>
      </c>
      <c r="O19" s="26">
        <f t="shared" si="3"/>
        <v>3</v>
      </c>
      <c r="P19" s="149">
        <f t="shared" si="4"/>
        <v>50</v>
      </c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1" t="s">
        <v>619</v>
      </c>
      <c r="C20" s="191" t="s">
        <v>126</v>
      </c>
      <c r="D20" s="191" t="s">
        <v>166</v>
      </c>
      <c r="E20" s="156"/>
      <c r="F20" s="175"/>
      <c r="G20" s="23">
        <v>12</v>
      </c>
      <c r="H20" s="23">
        <v>12</v>
      </c>
      <c r="I20" s="23">
        <v>7</v>
      </c>
      <c r="J20" s="23">
        <v>6</v>
      </c>
      <c r="K20" s="23">
        <v>8</v>
      </c>
      <c r="L20" s="23"/>
      <c r="M20" s="24"/>
      <c r="N20" s="25">
        <f t="shared" si="2"/>
        <v>45</v>
      </c>
      <c r="O20" s="26">
        <f t="shared" si="3"/>
        <v>5</v>
      </c>
      <c r="P20" s="149">
        <f t="shared" si="4"/>
        <v>45</v>
      </c>
      <c r="Q20" s="27"/>
      <c r="R20" s="28">
        <v>1298</v>
      </c>
      <c r="S20" s="29" t="s">
        <v>35</v>
      </c>
      <c r="T20" s="30">
        <f t="shared" si="0"/>
        <v>742</v>
      </c>
      <c r="U20" s="31"/>
      <c r="V20" s="32">
        <f t="shared" si="1"/>
        <v>742</v>
      </c>
      <c r="W20" s="19"/>
      <c r="X20" s="6"/>
      <c r="Y20" s="6"/>
      <c r="Z20" s="6"/>
      <c r="AA20" s="6"/>
    </row>
    <row r="21" spans="1:27" ht="29.1" customHeight="1" thickBot="1" x14ac:dyDescent="0.4">
      <c r="A21" s="154" t="s">
        <v>175</v>
      </c>
      <c r="B21" s="193" t="s">
        <v>271</v>
      </c>
      <c r="C21" s="193" t="s">
        <v>363</v>
      </c>
      <c r="D21" s="193" t="s">
        <v>364</v>
      </c>
      <c r="E21" s="156"/>
      <c r="F21" s="175">
        <v>8</v>
      </c>
      <c r="G21" s="23"/>
      <c r="H21" s="23">
        <v>9</v>
      </c>
      <c r="I21" s="23">
        <v>9</v>
      </c>
      <c r="J21" s="23"/>
      <c r="K21" s="23"/>
      <c r="L21" s="23"/>
      <c r="M21" s="24"/>
      <c r="N21" s="25">
        <f t="shared" si="2"/>
        <v>26</v>
      </c>
      <c r="O21" s="26">
        <f>COUNTA(E21:M21)</f>
        <v>3</v>
      </c>
      <c r="P21" s="149">
        <f>SUM(E21:M21)</f>
        <v>26</v>
      </c>
      <c r="Q21" s="27"/>
      <c r="R21" s="28">
        <v>2271</v>
      </c>
      <c r="S21" s="29" t="s">
        <v>120</v>
      </c>
      <c r="T21" s="30">
        <f t="shared" si="0"/>
        <v>672</v>
      </c>
      <c r="U21" s="31"/>
      <c r="V21" s="32">
        <f t="shared" si="1"/>
        <v>672</v>
      </c>
      <c r="W21" s="19"/>
      <c r="X21" s="6"/>
      <c r="Y21" s="6"/>
      <c r="Z21" s="6"/>
      <c r="AA21" s="6"/>
    </row>
    <row r="22" spans="1:27" ht="29.1" customHeight="1" thickBot="1" x14ac:dyDescent="0.4">
      <c r="A22" s="154" t="s">
        <v>175</v>
      </c>
      <c r="B22" s="191" t="s">
        <v>297</v>
      </c>
      <c r="C22" s="191" t="s">
        <v>132</v>
      </c>
      <c r="D22" s="191" t="s">
        <v>114</v>
      </c>
      <c r="E22" s="156">
        <v>9</v>
      </c>
      <c r="F22" s="156"/>
      <c r="G22" s="23">
        <v>9</v>
      </c>
      <c r="H22" s="23"/>
      <c r="I22" s="23"/>
      <c r="J22" s="23"/>
      <c r="K22" s="23"/>
      <c r="L22" s="23"/>
      <c r="M22" s="24"/>
      <c r="N22" s="25">
        <f t="shared" si="2"/>
        <v>18</v>
      </c>
      <c r="O22" s="26">
        <f>COUNTA(E22:M22)</f>
        <v>2</v>
      </c>
      <c r="P22" s="149">
        <f>SUM(E22:M22)</f>
        <v>18</v>
      </c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4" t="s">
        <v>175</v>
      </c>
      <c r="B23" s="193" t="s">
        <v>292</v>
      </c>
      <c r="C23" s="193" t="s">
        <v>133</v>
      </c>
      <c r="D23" s="193" t="s">
        <v>168</v>
      </c>
      <c r="E23" s="156"/>
      <c r="F23" s="156">
        <v>5</v>
      </c>
      <c r="G23" s="23">
        <v>7</v>
      </c>
      <c r="H23" s="23">
        <v>5</v>
      </c>
      <c r="I23" s="23"/>
      <c r="J23" s="23"/>
      <c r="K23" s="23"/>
      <c r="L23" s="23"/>
      <c r="M23" s="24"/>
      <c r="N23" s="25">
        <f t="shared" si="2"/>
        <v>17</v>
      </c>
      <c r="O23" s="26">
        <f>COUNTA(E23:M23)</f>
        <v>3</v>
      </c>
      <c r="P23" s="149">
        <f>SUM(E23:M23)</f>
        <v>17</v>
      </c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">
        <v>175</v>
      </c>
      <c r="B24" s="193" t="s">
        <v>290</v>
      </c>
      <c r="C24" s="193" t="s">
        <v>139</v>
      </c>
      <c r="D24" s="193" t="s">
        <v>170</v>
      </c>
      <c r="E24" s="156"/>
      <c r="F24" s="175">
        <v>7</v>
      </c>
      <c r="G24" s="23"/>
      <c r="H24" s="23">
        <v>5</v>
      </c>
      <c r="I24" s="23"/>
      <c r="J24" s="23"/>
      <c r="K24" s="23"/>
      <c r="L24" s="23"/>
      <c r="M24" s="24"/>
      <c r="N24" s="25">
        <f t="shared" si="2"/>
        <v>12</v>
      </c>
      <c r="O24" s="26">
        <f t="shared" ref="O24:O35" si="5">COUNTA(E24:M24)</f>
        <v>2</v>
      </c>
      <c r="P24" s="149">
        <f>SUM(E24:M24)</f>
        <v>12</v>
      </c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">
        <v>175</v>
      </c>
      <c r="B25" s="191" t="s">
        <v>620</v>
      </c>
      <c r="C25" s="202">
        <v>2057</v>
      </c>
      <c r="D25" s="191" t="s">
        <v>171</v>
      </c>
      <c r="E25" s="156"/>
      <c r="F25" s="175"/>
      <c r="G25" s="23">
        <v>6</v>
      </c>
      <c r="H25" s="23"/>
      <c r="I25" s="23">
        <v>5</v>
      </c>
      <c r="J25" s="23"/>
      <c r="K25" s="23"/>
      <c r="L25" s="23"/>
      <c r="M25" s="24"/>
      <c r="N25" s="25">
        <f t="shared" si="2"/>
        <v>11</v>
      </c>
      <c r="O25" s="26">
        <f t="shared" si="5"/>
        <v>2</v>
      </c>
      <c r="P25" s="149">
        <f>SUM(E25:M25)</f>
        <v>11</v>
      </c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">
        <v>175</v>
      </c>
      <c r="B26" s="193" t="s">
        <v>677</v>
      </c>
      <c r="C26" s="201">
        <v>2074</v>
      </c>
      <c r="D26" s="193" t="s">
        <v>186</v>
      </c>
      <c r="E26" s="156"/>
      <c r="F26" s="156"/>
      <c r="G26" s="23"/>
      <c r="H26" s="23"/>
      <c r="I26" s="23">
        <v>30</v>
      </c>
      <c r="J26" s="23"/>
      <c r="K26" s="23"/>
      <c r="L26" s="23"/>
      <c r="M26" s="24"/>
      <c r="N26" s="25">
        <f>IF(O26=8,SUM(E26:M26)-SMALL(E26:M26,1)-SMALL(E26:M26,2),IF(O26=7,SUM(E26:M26)-SMALL(E26:M26,1),SUM(E26:M26)))</f>
        <v>30</v>
      </c>
      <c r="O26" s="26">
        <v>1</v>
      </c>
      <c r="P26" s="149"/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">
        <v>175</v>
      </c>
      <c r="B27" s="193" t="s">
        <v>289</v>
      </c>
      <c r="C27" s="193" t="s">
        <v>139</v>
      </c>
      <c r="D27" s="193" t="s">
        <v>170</v>
      </c>
      <c r="E27" s="156"/>
      <c r="F27" s="175">
        <v>15</v>
      </c>
      <c r="G27" s="23"/>
      <c r="H27" s="23"/>
      <c r="I27" s="23"/>
      <c r="J27" s="23"/>
      <c r="K27" s="23"/>
      <c r="L27" s="23"/>
      <c r="M27" s="24"/>
      <c r="N27" s="25">
        <f>IF(O27=8,SUM(E27:M27)-SMALL(E27:M27,1)-SMALL(E27:M27,2),IF(O27=7,SUM(E27:M27)-SMALL(E27:M27,1),SUM(E27:M27)))</f>
        <v>15</v>
      </c>
      <c r="O27" s="26">
        <v>1</v>
      </c>
      <c r="P27" s="149"/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">
        <v>175</v>
      </c>
      <c r="B28" s="193" t="s">
        <v>646</v>
      </c>
      <c r="C28" s="201">
        <v>2310</v>
      </c>
      <c r="D28" s="193" t="s">
        <v>647</v>
      </c>
      <c r="E28" s="156"/>
      <c r="F28" s="175"/>
      <c r="G28" s="23"/>
      <c r="H28" s="23">
        <v>6</v>
      </c>
      <c r="I28" s="23"/>
      <c r="J28" s="23"/>
      <c r="K28" s="23"/>
      <c r="L28" s="23"/>
      <c r="M28" s="24"/>
      <c r="N28" s="25">
        <f t="shared" si="2"/>
        <v>6</v>
      </c>
      <c r="O28" s="26">
        <f t="shared" si="5"/>
        <v>1</v>
      </c>
      <c r="P28" s="149"/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294</v>
      </c>
      <c r="C29" s="193" t="s">
        <v>145</v>
      </c>
      <c r="D29" s="193" t="s">
        <v>173</v>
      </c>
      <c r="E29" s="156"/>
      <c r="F29" s="156">
        <v>5</v>
      </c>
      <c r="G29" s="23"/>
      <c r="H29" s="23"/>
      <c r="I29" s="23"/>
      <c r="J29" s="23"/>
      <c r="K29" s="23"/>
      <c r="L29" s="23"/>
      <c r="M29" s="24"/>
      <c r="N29" s="25">
        <f t="shared" si="2"/>
        <v>5</v>
      </c>
      <c r="O29" s="26">
        <f t="shared" si="5"/>
        <v>1</v>
      </c>
      <c r="P29" s="149"/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537</v>
      </c>
      <c r="C30" s="193" t="s">
        <v>139</v>
      </c>
      <c r="D30" s="193" t="s">
        <v>170</v>
      </c>
      <c r="E30" s="156"/>
      <c r="F30" s="156">
        <v>5</v>
      </c>
      <c r="G30" s="23"/>
      <c r="H30" s="23"/>
      <c r="I30" s="23"/>
      <c r="J30" s="23"/>
      <c r="K30" s="23"/>
      <c r="L30" s="23"/>
      <c r="M30" s="24"/>
      <c r="N30" s="25">
        <f t="shared" si="2"/>
        <v>5</v>
      </c>
      <c r="O30" s="26">
        <f t="shared" si="5"/>
        <v>1</v>
      </c>
      <c r="P30" s="149"/>
      <c r="Q30" s="27"/>
      <c r="R30" s="28">
        <v>1773</v>
      </c>
      <c r="S30" s="29" t="s">
        <v>71</v>
      </c>
      <c r="T30" s="30">
        <f t="shared" si="0"/>
        <v>0</v>
      </c>
      <c r="U30" s="31"/>
      <c r="V30" s="32">
        <f t="shared" si="1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648</v>
      </c>
      <c r="C31" s="201">
        <v>2072</v>
      </c>
      <c r="D31" s="193" t="s">
        <v>312</v>
      </c>
      <c r="E31" s="156"/>
      <c r="F31" s="178"/>
      <c r="G31" s="23"/>
      <c r="H31" s="23">
        <v>5</v>
      </c>
      <c r="I31" s="23"/>
      <c r="J31" s="23"/>
      <c r="K31" s="23"/>
      <c r="L31" s="23"/>
      <c r="M31" s="24"/>
      <c r="N31" s="25">
        <f t="shared" si="2"/>
        <v>5</v>
      </c>
      <c r="O31" s="26">
        <f t="shared" si="5"/>
        <v>1</v>
      </c>
      <c r="P31" s="149"/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649</v>
      </c>
      <c r="C32" s="201">
        <v>10</v>
      </c>
      <c r="D32" s="193" t="s">
        <v>167</v>
      </c>
      <c r="E32" s="156"/>
      <c r="F32" s="178"/>
      <c r="G32" s="23"/>
      <c r="H32" s="23">
        <v>5</v>
      </c>
      <c r="I32" s="23"/>
      <c r="J32" s="23"/>
      <c r="K32" s="23"/>
      <c r="L32" s="23"/>
      <c r="M32" s="24"/>
      <c r="N32" s="25">
        <f t="shared" si="2"/>
        <v>5</v>
      </c>
      <c r="O32" s="26">
        <f t="shared" si="5"/>
        <v>1</v>
      </c>
      <c r="P32" s="149"/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650</v>
      </c>
      <c r="C33" s="201">
        <v>10</v>
      </c>
      <c r="D33" s="193" t="s">
        <v>167</v>
      </c>
      <c r="E33" s="156"/>
      <c r="F33" s="178"/>
      <c r="G33" s="23"/>
      <c r="H33" s="23">
        <v>5</v>
      </c>
      <c r="I33" s="23"/>
      <c r="J33" s="23"/>
      <c r="K33" s="23"/>
      <c r="L33" s="23"/>
      <c r="M33" s="24"/>
      <c r="N33" s="25">
        <f t="shared" si="2"/>
        <v>5</v>
      </c>
      <c r="O33" s="26">
        <f t="shared" si="5"/>
        <v>1</v>
      </c>
      <c r="P33" s="149"/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652</v>
      </c>
      <c r="C34" s="201">
        <v>2415</v>
      </c>
      <c r="D34" s="193" t="s">
        <v>651</v>
      </c>
      <c r="E34" s="156"/>
      <c r="F34" s="178"/>
      <c r="G34" s="23"/>
      <c r="H34" s="23">
        <v>5</v>
      </c>
      <c r="I34" s="23"/>
      <c r="J34" s="23"/>
      <c r="K34" s="23"/>
      <c r="L34" s="23"/>
      <c r="M34" s="24"/>
      <c r="N34" s="25">
        <f t="shared" si="2"/>
        <v>5</v>
      </c>
      <c r="O34" s="26">
        <f t="shared" si="5"/>
        <v>1</v>
      </c>
      <c r="P34" s="149"/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5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678</v>
      </c>
      <c r="C35" s="201">
        <v>10</v>
      </c>
      <c r="D35" s="193" t="s">
        <v>167</v>
      </c>
      <c r="E35" s="156"/>
      <c r="F35" s="178"/>
      <c r="G35" s="23"/>
      <c r="H35" s="23"/>
      <c r="I35" s="23">
        <v>5</v>
      </c>
      <c r="J35" s="23"/>
      <c r="K35" s="23"/>
      <c r="L35" s="23"/>
      <c r="M35" s="24"/>
      <c r="N35" s="25">
        <f t="shared" si="2"/>
        <v>5</v>
      </c>
      <c r="O35" s="26">
        <f t="shared" si="5"/>
        <v>1</v>
      </c>
      <c r="P35" s="149"/>
      <c r="Q35" s="27"/>
      <c r="R35" s="28">
        <v>1615</v>
      </c>
      <c r="S35" s="29" t="s">
        <v>110</v>
      </c>
      <c r="T35" s="30">
        <f t="shared" ref="T35:T64" si="6">SUMIF($C$4:$C$101,R35,$P$4:$P$101)</f>
        <v>0</v>
      </c>
      <c r="U35" s="31"/>
      <c r="V35" s="32">
        <f t="shared" ref="V35:V64" si="7">SUMIF($C$4:$C$101,R35,$N$4:$N$101)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tr">
        <f t="shared" ref="A36:A37" si="8">IF(O36&lt;2,"NO","SI")</f>
        <v>NO</v>
      </c>
      <c r="B36" s="193"/>
      <c r="C36" s="193"/>
      <c r="D36" s="193"/>
      <c r="E36" s="156"/>
      <c r="F36" s="23"/>
      <c r="G36" s="23"/>
      <c r="H36" s="23"/>
      <c r="I36" s="23"/>
      <c r="J36" s="23"/>
      <c r="K36" s="23"/>
      <c r="L36" s="23"/>
      <c r="M36" s="24"/>
      <c r="N36" s="25">
        <f t="shared" ref="N36:N37" si="9">IF(O36=9,SUM(E36:M36)-SMALL(E36:M36,1)-SMALL(E36:M36,2),IF(O36=8,SUM(E36:M36)-SMALL(E36:M36,1),SUM(E36:M36)))</f>
        <v>0</v>
      </c>
      <c r="O36" s="26">
        <f t="shared" ref="O36:O37" si="10">COUNTA(E36:M36)</f>
        <v>0</v>
      </c>
      <c r="P36" s="149">
        <f t="shared" ref="P36:P37" si="11">SUM(E36:M36)</f>
        <v>0</v>
      </c>
      <c r="Q36" s="27"/>
      <c r="R36" s="28">
        <v>48</v>
      </c>
      <c r="S36" s="29" t="s">
        <v>111</v>
      </c>
      <c r="T36" s="30">
        <f t="shared" si="6"/>
        <v>0</v>
      </c>
      <c r="U36" s="31"/>
      <c r="V36" s="32">
        <f t="shared" si="7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tr">
        <f t="shared" si="8"/>
        <v>NO</v>
      </c>
      <c r="B37" s="176"/>
      <c r="C37" s="176"/>
      <c r="D37" s="176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9"/>
        <v>0</v>
      </c>
      <c r="O37" s="26">
        <f t="shared" si="10"/>
        <v>0</v>
      </c>
      <c r="P37" s="149">
        <f t="shared" si="11"/>
        <v>0</v>
      </c>
      <c r="Q37" s="27"/>
      <c r="R37" s="28">
        <v>1353</v>
      </c>
      <c r="S37" s="29" t="s">
        <v>112</v>
      </c>
      <c r="T37" s="30">
        <f t="shared" si="6"/>
        <v>0</v>
      </c>
      <c r="U37" s="31"/>
      <c r="V37" s="32">
        <f t="shared" si="7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tr">
        <f t="shared" ref="A38:A41" si="12">IF(O38&lt;2,"NO","SI")</f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ref="N38:N41" si="13">IF(O38=9,SUM(E38:M38)-SMALL(E38:M38,1)-SMALL(E38:M38,2),IF(O38=8,SUM(E38:M38)-SMALL(E38:M38,1),SUM(E38:M38)))</f>
        <v>0</v>
      </c>
      <c r="O38" s="26">
        <f t="shared" ref="O38:O41" si="14">COUNTA(E38:M38)</f>
        <v>0</v>
      </c>
      <c r="P38" s="149">
        <f t="shared" ref="P38:P41" si="15">SUM(E38:M38)</f>
        <v>0</v>
      </c>
      <c r="Q38" s="27"/>
      <c r="R38" s="28">
        <v>1665</v>
      </c>
      <c r="S38" s="29" t="s">
        <v>113</v>
      </c>
      <c r="T38" s="30">
        <f t="shared" si="6"/>
        <v>0</v>
      </c>
      <c r="U38" s="31"/>
      <c r="V38" s="32">
        <f t="shared" si="7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tr">
        <f t="shared" si="12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3"/>
        <v>0</v>
      </c>
      <c r="O39" s="26">
        <f t="shared" si="14"/>
        <v>0</v>
      </c>
      <c r="P39" s="149">
        <f t="shared" si="15"/>
        <v>0</v>
      </c>
      <c r="Q39" s="27"/>
      <c r="R39" s="28">
        <v>2438</v>
      </c>
      <c r="S39" s="29" t="s">
        <v>627</v>
      </c>
      <c r="T39" s="30">
        <f t="shared" si="6"/>
        <v>0</v>
      </c>
      <c r="U39" s="31"/>
      <c r="V39" s="32">
        <f t="shared" si="7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tr">
        <f t="shared" si="12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3"/>
        <v>0</v>
      </c>
      <c r="O40" s="26">
        <f t="shared" si="14"/>
        <v>0</v>
      </c>
      <c r="P40" s="149">
        <f t="shared" si="15"/>
        <v>0</v>
      </c>
      <c r="Q40" s="27"/>
      <c r="R40" s="28">
        <v>2334</v>
      </c>
      <c r="S40" s="29" t="s">
        <v>626</v>
      </c>
      <c r="T40" s="30">
        <f t="shared" si="6"/>
        <v>0</v>
      </c>
      <c r="U40" s="31"/>
      <c r="V40" s="32">
        <f t="shared" si="7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tr">
        <f t="shared" si="12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3"/>
        <v>0</v>
      </c>
      <c r="O41" s="26">
        <f t="shared" si="14"/>
        <v>0</v>
      </c>
      <c r="P41" s="149">
        <f t="shared" si="15"/>
        <v>0</v>
      </c>
      <c r="Q41" s="27"/>
      <c r="R41" s="28"/>
      <c r="S41" s="29"/>
      <c r="T41" s="30">
        <f t="shared" si="6"/>
        <v>0</v>
      </c>
      <c r="U41" s="31"/>
      <c r="V41" s="32">
        <f t="shared" si="7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COUNTIF(A4:A41,"SI")</f>
        <v>32</v>
      </c>
      <c r="B42" s="81">
        <f>COUNTA(B4:B41)</f>
        <v>32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SUM(N4:N41)</f>
        <v>3184</v>
      </c>
      <c r="O42" s="47"/>
      <c r="P42" s="66">
        <f>SUM(P4:P41)</f>
        <v>3124</v>
      </c>
      <c r="Q42" s="27"/>
      <c r="R42" s="28"/>
      <c r="S42" s="29"/>
      <c r="T42" s="30">
        <f t="shared" si="6"/>
        <v>0</v>
      </c>
      <c r="U42" s="31"/>
      <c r="V42" s="32">
        <f t="shared" si="7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6"/>
        <v>0</v>
      </c>
      <c r="U43" s="31"/>
      <c r="V43" s="32">
        <f t="shared" si="7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46" t="s">
        <v>106</v>
      </c>
      <c r="T44" s="30">
        <f t="shared" si="6"/>
        <v>0</v>
      </c>
      <c r="U44" s="31"/>
      <c r="V44" s="32">
        <f t="shared" si="7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28">
        <f t="shared" si="6"/>
        <v>0</v>
      </c>
      <c r="U45" s="31"/>
      <c r="V45" s="32">
        <f t="shared" si="7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28">
        <f t="shared" si="6"/>
        <v>11</v>
      </c>
      <c r="U46" s="31"/>
      <c r="V46" s="32">
        <f t="shared" si="7"/>
        <v>11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28">
        <f t="shared" si="6"/>
        <v>0</v>
      </c>
      <c r="U47" s="31"/>
      <c r="V47" s="32">
        <f t="shared" si="7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28">
        <f t="shared" si="6"/>
        <v>0</v>
      </c>
      <c r="U48" s="31"/>
      <c r="V48" s="32">
        <f t="shared" si="7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28">
        <f t="shared" si="6"/>
        <v>0</v>
      </c>
      <c r="U49" s="31"/>
      <c r="V49" s="32">
        <f t="shared" si="7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28">
        <f t="shared" si="6"/>
        <v>0</v>
      </c>
      <c r="U50" s="31"/>
      <c r="V50" s="32">
        <f t="shared" si="7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28">
        <f t="shared" si="6"/>
        <v>0</v>
      </c>
      <c r="U51" s="31"/>
      <c r="V51" s="32">
        <f t="shared" si="7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28">
        <f t="shared" si="6"/>
        <v>0</v>
      </c>
      <c r="U52" s="31"/>
      <c r="V52" s="32">
        <f t="shared" si="7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28">
        <f t="shared" si="6"/>
        <v>0</v>
      </c>
      <c r="U53" s="31"/>
      <c r="V53" s="32">
        <f t="shared" si="7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28">
        <f t="shared" si="6"/>
        <v>0</v>
      </c>
      <c r="U54" s="31"/>
      <c r="V54" s="32">
        <f t="shared" si="7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28">
        <f t="shared" si="6"/>
        <v>0</v>
      </c>
      <c r="U55" s="31"/>
      <c r="V55" s="32">
        <f t="shared" si="7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6"/>
        <v>0</v>
      </c>
      <c r="U56" s="31"/>
      <c r="V56" s="32">
        <f t="shared" si="7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28">
        <f t="shared" si="6"/>
        <v>0</v>
      </c>
      <c r="U57" s="31"/>
      <c r="V57" s="32">
        <f t="shared" si="7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28">
        <f t="shared" si="6"/>
        <v>0</v>
      </c>
      <c r="U58" s="31"/>
      <c r="V58" s="32">
        <f t="shared" si="7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46" t="s">
        <v>118</v>
      </c>
      <c r="T59" s="28">
        <f t="shared" si="6"/>
        <v>0</v>
      </c>
      <c r="U59" s="31"/>
      <c r="V59" s="32">
        <f t="shared" si="7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28">
        <f t="shared" si="6"/>
        <v>0</v>
      </c>
      <c r="U60" s="31"/>
      <c r="V60" s="32">
        <f t="shared" si="7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28">
        <f t="shared" si="6"/>
        <v>0</v>
      </c>
      <c r="U61" s="31"/>
      <c r="V61" s="32">
        <f t="shared" si="7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46" t="s">
        <v>108</v>
      </c>
      <c r="T62" s="28">
        <f t="shared" si="6"/>
        <v>0</v>
      </c>
      <c r="U62" s="31"/>
      <c r="V62" s="32">
        <f t="shared" si="7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2415</v>
      </c>
      <c r="S63" s="29" t="s">
        <v>651</v>
      </c>
      <c r="T63" s="28">
        <f t="shared" si="6"/>
        <v>0</v>
      </c>
      <c r="U63" s="31"/>
      <c r="V63" s="32">
        <f t="shared" si="7"/>
        <v>5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6"/>
        <v>0</v>
      </c>
      <c r="U64" s="31"/>
      <c r="V64" s="32">
        <f t="shared" si="7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3124</v>
      </c>
      <c r="U65" s="6"/>
      <c r="V65" s="41">
        <f>SUM(V3:V64)</f>
        <v>3184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9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4:P35">
    <sortCondition descending="1" ref="N4:N35"/>
  </sortState>
  <mergeCells count="1">
    <mergeCell ref="A1:F1"/>
  </mergeCells>
  <conditionalFormatting sqref="A3:A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17" sqref="L17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9.42578125" style="1" customWidth="1"/>
    <col min="5" max="6" width="23.42578125" style="1" customWidth="1"/>
    <col min="7" max="10" width="22.42578125" style="1" customWidth="1"/>
    <col min="11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3" t="s">
        <v>84</v>
      </c>
      <c r="B1" s="234"/>
      <c r="C1" s="234"/>
      <c r="D1" s="234"/>
      <c r="E1" s="234"/>
      <c r="F1" s="235"/>
      <c r="G1" s="88"/>
      <c r="H1" s="151"/>
      <c r="I1" s="151"/>
      <c r="J1" s="151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368</v>
      </c>
      <c r="F2" s="9" t="s">
        <v>369</v>
      </c>
      <c r="G2" s="9" t="s">
        <v>607</v>
      </c>
      <c r="H2" s="9" t="s">
        <v>653</v>
      </c>
      <c r="I2" s="9" t="s">
        <v>679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4" t="s">
        <v>175</v>
      </c>
      <c r="B3" s="191" t="s">
        <v>284</v>
      </c>
      <c r="C3" s="191" t="s">
        <v>132</v>
      </c>
      <c r="D3" s="191" t="s">
        <v>114</v>
      </c>
      <c r="E3" s="156">
        <v>20</v>
      </c>
      <c r="F3" s="175">
        <v>40</v>
      </c>
      <c r="G3" s="23">
        <v>30</v>
      </c>
      <c r="H3" s="23">
        <v>20</v>
      </c>
      <c r="I3" s="23">
        <v>20</v>
      </c>
      <c r="J3" s="23"/>
      <c r="K3" s="23">
        <v>40</v>
      </c>
      <c r="L3" s="23"/>
      <c r="M3" s="24"/>
      <c r="N3" s="25">
        <f t="shared" ref="N3:N14" si="0">IF(O3=8,SUM(E3:M3)-SMALL(E3:M3,1)-SMALL(E3:M3,2),IF(O3=7,SUM(E3:M3)-SMALL(E3:M3,1),SUM(E3:M3)))</f>
        <v>170</v>
      </c>
      <c r="O3" s="26">
        <f t="shared" ref="O3:O14" si="1">COUNTA(E3:M3)</f>
        <v>6</v>
      </c>
      <c r="P3" s="149">
        <f t="shared" ref="P3:P7" si="2">SUM(E3:M3)</f>
        <v>170</v>
      </c>
      <c r="Q3" s="27"/>
      <c r="R3" s="28">
        <v>1213</v>
      </c>
      <c r="S3" s="29" t="s">
        <v>114</v>
      </c>
      <c r="T3" s="30">
        <f>SUMIF($C$3:$C$101,R3,$P$3:$P$101)</f>
        <v>231</v>
      </c>
      <c r="U3" s="31"/>
      <c r="V3" s="32">
        <f>SUMIF($C$3:$C$101,R3,$N$3:$N$101)</f>
        <v>231</v>
      </c>
      <c r="W3" s="19"/>
      <c r="X3" s="33"/>
      <c r="Y3" s="33"/>
      <c r="Z3" s="33"/>
      <c r="AA3" s="33"/>
    </row>
    <row r="4" spans="1:27" ht="29.1" customHeight="1" thickBot="1" x14ac:dyDescent="0.45">
      <c r="A4" s="154" t="s">
        <v>175</v>
      </c>
      <c r="B4" s="191" t="s">
        <v>295</v>
      </c>
      <c r="C4" s="191" t="s">
        <v>363</v>
      </c>
      <c r="D4" s="191" t="s">
        <v>364</v>
      </c>
      <c r="E4" s="175">
        <v>12</v>
      </c>
      <c r="F4" s="175"/>
      <c r="G4" s="178">
        <v>40</v>
      </c>
      <c r="H4" s="178">
        <v>50</v>
      </c>
      <c r="I4" s="169"/>
      <c r="J4" s="169"/>
      <c r="K4" s="178">
        <v>30</v>
      </c>
      <c r="L4" s="169"/>
      <c r="M4" s="171"/>
      <c r="N4" s="172">
        <f t="shared" si="0"/>
        <v>132</v>
      </c>
      <c r="O4" s="26">
        <f t="shared" si="1"/>
        <v>4</v>
      </c>
      <c r="P4" s="149">
        <f t="shared" si="2"/>
        <v>132</v>
      </c>
      <c r="Q4" s="27"/>
      <c r="R4" s="28">
        <v>2310</v>
      </c>
      <c r="S4" s="29" t="s">
        <v>169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54" t="s">
        <v>175</v>
      </c>
      <c r="B5" s="191" t="s">
        <v>654</v>
      </c>
      <c r="C5" s="191" t="s">
        <v>139</v>
      </c>
      <c r="D5" s="191" t="s">
        <v>170</v>
      </c>
      <c r="E5" s="156"/>
      <c r="F5" s="175"/>
      <c r="G5" s="23"/>
      <c r="H5" s="23">
        <v>60</v>
      </c>
      <c r="I5" s="23">
        <v>40</v>
      </c>
      <c r="J5" s="23"/>
      <c r="K5" s="23"/>
      <c r="L5" s="23"/>
      <c r="M5" s="24"/>
      <c r="N5" s="25">
        <f t="shared" si="0"/>
        <v>100</v>
      </c>
      <c r="O5" s="26">
        <f t="shared" si="1"/>
        <v>2</v>
      </c>
      <c r="P5" s="149">
        <f t="shared" si="2"/>
        <v>100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538</v>
      </c>
      <c r="C6" s="193" t="s">
        <v>140</v>
      </c>
      <c r="D6" s="193" t="s">
        <v>171</v>
      </c>
      <c r="E6" s="156"/>
      <c r="F6" s="175">
        <v>30</v>
      </c>
      <c r="G6" s="23">
        <v>20</v>
      </c>
      <c r="H6" s="23"/>
      <c r="I6" s="23">
        <v>12</v>
      </c>
      <c r="J6" s="23"/>
      <c r="K6" s="23">
        <v>20</v>
      </c>
      <c r="L6" s="23"/>
      <c r="M6" s="24"/>
      <c r="N6" s="25">
        <f t="shared" si="0"/>
        <v>82</v>
      </c>
      <c r="O6" s="26">
        <f t="shared" si="1"/>
        <v>4</v>
      </c>
      <c r="P6" s="149">
        <f t="shared" si="2"/>
        <v>82</v>
      </c>
      <c r="Q6" s="27"/>
      <c r="R6" s="28">
        <v>1180</v>
      </c>
      <c r="S6" s="29" t="s">
        <v>14</v>
      </c>
      <c r="T6" s="30">
        <f t="shared" si="3"/>
        <v>100</v>
      </c>
      <c r="U6" s="31"/>
      <c r="V6" s="32">
        <f t="shared" si="4"/>
        <v>130</v>
      </c>
      <c r="W6" s="19"/>
      <c r="X6" s="33"/>
      <c r="Y6" s="33"/>
      <c r="Z6" s="33"/>
      <c r="AA6" s="33"/>
    </row>
    <row r="7" spans="1:27" ht="29.1" customHeight="1" thickBot="1" x14ac:dyDescent="0.45">
      <c r="A7" s="154" t="s">
        <v>175</v>
      </c>
      <c r="B7" s="191" t="s">
        <v>616</v>
      </c>
      <c r="C7" s="191" t="s">
        <v>132</v>
      </c>
      <c r="D7" s="191" t="s">
        <v>114</v>
      </c>
      <c r="E7" s="175"/>
      <c r="F7" s="175"/>
      <c r="G7" s="178">
        <v>12</v>
      </c>
      <c r="H7" s="178">
        <v>9</v>
      </c>
      <c r="I7" s="169"/>
      <c r="J7" s="178">
        <v>40</v>
      </c>
      <c r="K7" s="169"/>
      <c r="L7" s="169"/>
      <c r="M7" s="171"/>
      <c r="N7" s="172">
        <f t="shared" si="0"/>
        <v>61</v>
      </c>
      <c r="O7" s="26">
        <f t="shared" si="1"/>
        <v>3</v>
      </c>
      <c r="P7" s="149">
        <f t="shared" si="2"/>
        <v>61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54" t="s">
        <v>175</v>
      </c>
      <c r="B8" s="191" t="s">
        <v>324</v>
      </c>
      <c r="C8" s="191" t="s">
        <v>243</v>
      </c>
      <c r="D8" s="191" t="s">
        <v>244</v>
      </c>
      <c r="E8" s="175">
        <v>40</v>
      </c>
      <c r="F8" s="175"/>
      <c r="G8" s="178"/>
      <c r="H8" s="178"/>
      <c r="I8" s="169"/>
      <c r="J8" s="169"/>
      <c r="K8" s="169"/>
      <c r="L8" s="169"/>
      <c r="M8" s="171"/>
      <c r="N8" s="172">
        <f t="shared" si="0"/>
        <v>40</v>
      </c>
      <c r="O8" s="26">
        <f t="shared" si="1"/>
        <v>1</v>
      </c>
      <c r="P8" s="149"/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1" t="s">
        <v>655</v>
      </c>
      <c r="C9" s="202">
        <v>1298</v>
      </c>
      <c r="D9" s="191" t="s">
        <v>168</v>
      </c>
      <c r="E9" s="156"/>
      <c r="F9" s="175"/>
      <c r="G9" s="23"/>
      <c r="H9" s="23">
        <v>40</v>
      </c>
      <c r="I9" s="23"/>
      <c r="J9" s="23"/>
      <c r="K9" s="23"/>
      <c r="L9" s="23"/>
      <c r="M9" s="24"/>
      <c r="N9" s="25">
        <f t="shared" si="0"/>
        <v>40</v>
      </c>
      <c r="O9" s="26">
        <f t="shared" si="1"/>
        <v>1</v>
      </c>
      <c r="P9" s="149"/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1" t="s">
        <v>280</v>
      </c>
      <c r="C10" s="191" t="s">
        <v>139</v>
      </c>
      <c r="D10" s="191" t="s">
        <v>170</v>
      </c>
      <c r="E10" s="156">
        <v>30</v>
      </c>
      <c r="F10" s="175"/>
      <c r="G10" s="23"/>
      <c r="H10" s="23"/>
      <c r="I10" s="23"/>
      <c r="J10" s="23"/>
      <c r="K10" s="23"/>
      <c r="L10" s="23"/>
      <c r="M10" s="24"/>
      <c r="N10" s="25">
        <f t="shared" si="0"/>
        <v>30</v>
      </c>
      <c r="O10" s="26">
        <f t="shared" si="1"/>
        <v>1</v>
      </c>
      <c r="P10" s="149"/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1" t="s">
        <v>680</v>
      </c>
      <c r="C11" s="202">
        <v>2140</v>
      </c>
      <c r="D11" s="191" t="s">
        <v>681</v>
      </c>
      <c r="E11" s="23"/>
      <c r="F11" s="175"/>
      <c r="G11" s="23"/>
      <c r="H11" s="23"/>
      <c r="I11" s="23">
        <v>30</v>
      </c>
      <c r="J11" s="23"/>
      <c r="K11" s="23"/>
      <c r="L11" s="23"/>
      <c r="M11" s="24"/>
      <c r="N11" s="25">
        <f t="shared" si="0"/>
        <v>30</v>
      </c>
      <c r="O11" s="26">
        <f t="shared" si="1"/>
        <v>1</v>
      </c>
      <c r="P11" s="149"/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1" t="s">
        <v>656</v>
      </c>
      <c r="C12" s="191" t="s">
        <v>363</v>
      </c>
      <c r="D12" s="191" t="s">
        <v>364</v>
      </c>
      <c r="E12" s="23"/>
      <c r="F12" s="175"/>
      <c r="G12" s="23"/>
      <c r="H12" s="23">
        <v>15</v>
      </c>
      <c r="I12" s="23"/>
      <c r="J12" s="23"/>
      <c r="K12" s="23"/>
      <c r="L12" s="23"/>
      <c r="M12" s="24"/>
      <c r="N12" s="25">
        <f t="shared" si="0"/>
        <v>15</v>
      </c>
      <c r="O12" s="26">
        <f t="shared" si="1"/>
        <v>1</v>
      </c>
      <c r="P12" s="149"/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1" t="s">
        <v>657</v>
      </c>
      <c r="C13" s="202">
        <v>2072</v>
      </c>
      <c r="D13" s="191" t="s">
        <v>312</v>
      </c>
      <c r="E13" s="23"/>
      <c r="F13" s="175"/>
      <c r="G13" s="23"/>
      <c r="H13" s="23">
        <v>12</v>
      </c>
      <c r="I13" s="23"/>
      <c r="J13" s="23"/>
      <c r="K13" s="23"/>
      <c r="L13" s="23"/>
      <c r="M13" s="24"/>
      <c r="N13" s="25">
        <f t="shared" si="0"/>
        <v>12</v>
      </c>
      <c r="O13" s="26">
        <f t="shared" si="1"/>
        <v>1</v>
      </c>
      <c r="P13" s="149"/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1" t="s">
        <v>658</v>
      </c>
      <c r="C14" s="202">
        <v>2186</v>
      </c>
      <c r="D14" s="191" t="s">
        <v>659</v>
      </c>
      <c r="E14" s="23"/>
      <c r="F14" s="175"/>
      <c r="G14" s="23"/>
      <c r="H14" s="23">
        <v>8</v>
      </c>
      <c r="I14" s="23"/>
      <c r="J14" s="23"/>
      <c r="K14" s="23"/>
      <c r="L14" s="23"/>
      <c r="M14" s="24"/>
      <c r="N14" s="25">
        <f t="shared" si="0"/>
        <v>8</v>
      </c>
      <c r="O14" s="26">
        <f t="shared" si="1"/>
        <v>1</v>
      </c>
      <c r="P14" s="149"/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4" t="str">
        <f t="shared" ref="A15:A20" si="5">IF(O15&lt;2,"NO","SI")</f>
        <v>NO</v>
      </c>
      <c r="B15" s="176"/>
      <c r="C15" s="176"/>
      <c r="D15" s="176"/>
      <c r="E15" s="23"/>
      <c r="F15" s="175"/>
      <c r="G15" s="23"/>
      <c r="H15" s="23"/>
      <c r="I15" s="23"/>
      <c r="J15" s="23"/>
      <c r="K15" s="23"/>
      <c r="L15" s="23"/>
      <c r="M15" s="24"/>
      <c r="N15" s="25">
        <f t="shared" ref="N15:N20" si="6">IF(O15=9,SUM(E15:M15)-SMALL(E15:M15,1)-SMALL(E15:M15,2),IF(O15=8,SUM(E15:M15)-SMALL(E15:M15,1),SUM(E15:M15)))</f>
        <v>0</v>
      </c>
      <c r="O15" s="26">
        <f t="shared" ref="O15:O20" si="7">COUNTA(E15:M15)</f>
        <v>0</v>
      </c>
      <c r="P15" s="149">
        <f t="shared" ref="P15:P20" si="8">SUM(E15:M15)</f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40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tr">
        <f t="shared" si="5"/>
        <v>NO</v>
      </c>
      <c r="B16" s="176"/>
      <c r="C16" s="176"/>
      <c r="D16" s="176"/>
      <c r="E16" s="23"/>
      <c r="F16" s="175"/>
      <c r="G16" s="23"/>
      <c r="H16" s="23"/>
      <c r="I16" s="23"/>
      <c r="J16" s="23"/>
      <c r="K16" s="23"/>
      <c r="L16" s="23"/>
      <c r="M16" s="24"/>
      <c r="N16" s="25">
        <f t="shared" si="6"/>
        <v>0</v>
      </c>
      <c r="O16" s="26">
        <f t="shared" si="7"/>
        <v>0</v>
      </c>
      <c r="P16" s="149">
        <f t="shared" si="8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tr">
        <f t="shared" si="5"/>
        <v>NO</v>
      </c>
      <c r="B17" s="176"/>
      <c r="C17" s="176"/>
      <c r="D17" s="176"/>
      <c r="E17" s="23"/>
      <c r="F17" s="175"/>
      <c r="G17" s="23"/>
      <c r="H17" s="23"/>
      <c r="I17" s="23"/>
      <c r="J17" s="23"/>
      <c r="K17" s="23"/>
      <c r="L17" s="23"/>
      <c r="M17" s="24"/>
      <c r="N17" s="25">
        <f t="shared" si="6"/>
        <v>0</v>
      </c>
      <c r="O17" s="26">
        <f t="shared" si="7"/>
        <v>0</v>
      </c>
      <c r="P17" s="149">
        <f t="shared" si="8"/>
        <v>0</v>
      </c>
      <c r="Q17" s="27"/>
      <c r="R17" s="28">
        <v>2521</v>
      </c>
      <c r="S17" s="29" t="s">
        <v>370</v>
      </c>
      <c r="T17" s="30">
        <f t="shared" si="3"/>
        <v>132</v>
      </c>
      <c r="U17" s="31"/>
      <c r="V17" s="32">
        <f t="shared" si="4"/>
        <v>147</v>
      </c>
      <c r="W17" s="19"/>
      <c r="X17" s="33"/>
      <c r="Y17" s="33"/>
      <c r="Z17" s="33"/>
      <c r="AA17" s="33"/>
    </row>
    <row r="18" spans="1:27" ht="29.1" customHeight="1" thickBot="1" x14ac:dyDescent="0.4">
      <c r="A18" s="154" t="str">
        <f t="shared" si="5"/>
        <v>NO</v>
      </c>
      <c r="B18" s="176"/>
      <c r="C18" s="176"/>
      <c r="D18" s="176"/>
      <c r="E18" s="23"/>
      <c r="F18" s="175"/>
      <c r="G18" s="23"/>
      <c r="H18" s="23"/>
      <c r="I18" s="23"/>
      <c r="J18" s="23"/>
      <c r="K18" s="23"/>
      <c r="L18" s="23"/>
      <c r="M18" s="24"/>
      <c r="N18" s="25">
        <f t="shared" si="6"/>
        <v>0</v>
      </c>
      <c r="O18" s="26">
        <f t="shared" si="7"/>
        <v>0</v>
      </c>
      <c r="P18" s="149">
        <f t="shared" si="8"/>
        <v>0</v>
      </c>
      <c r="Q18" s="27"/>
      <c r="R18" s="28">
        <v>2144</v>
      </c>
      <c r="S18" s="146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54" t="str">
        <f t="shared" si="5"/>
        <v>NO</v>
      </c>
      <c r="B19" s="176"/>
      <c r="C19" s="176"/>
      <c r="D19" s="176"/>
      <c r="E19" s="23"/>
      <c r="F19" s="175"/>
      <c r="G19" s="23"/>
      <c r="H19" s="23"/>
      <c r="I19" s="23"/>
      <c r="J19" s="23"/>
      <c r="K19" s="23"/>
      <c r="L19" s="23"/>
      <c r="M19" s="24"/>
      <c r="N19" s="25">
        <f t="shared" si="6"/>
        <v>0</v>
      </c>
      <c r="O19" s="26">
        <f t="shared" si="7"/>
        <v>0</v>
      </c>
      <c r="P19" s="149">
        <f t="shared" si="8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tr">
        <f t="shared" si="5"/>
        <v>NO</v>
      </c>
      <c r="B20" s="176"/>
      <c r="C20" s="177"/>
      <c r="D20" s="176"/>
      <c r="E20" s="23"/>
      <c r="F20" s="175"/>
      <c r="G20" s="23"/>
      <c r="H20" s="23"/>
      <c r="I20" s="23"/>
      <c r="J20" s="23"/>
      <c r="K20" s="23"/>
      <c r="L20" s="23"/>
      <c r="M20" s="24"/>
      <c r="N20" s="25">
        <f t="shared" si="6"/>
        <v>0</v>
      </c>
      <c r="O20" s="26">
        <f t="shared" si="7"/>
        <v>0</v>
      </c>
      <c r="P20" s="149">
        <f t="shared" si="8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40</v>
      </c>
      <c r="W20" s="19"/>
      <c r="X20" s="6"/>
      <c r="Y20" s="6"/>
      <c r="Z20" s="6"/>
      <c r="AA20" s="6"/>
    </row>
    <row r="21" spans="1:27" ht="29.1" customHeight="1" thickBot="1" x14ac:dyDescent="0.4">
      <c r="A21" s="154" t="str">
        <f t="shared" ref="A21:A41" si="9">IF(O21&lt;2,"NO","SI")</f>
        <v>NO</v>
      </c>
      <c r="B21" s="176"/>
      <c r="C21" s="176"/>
      <c r="D21" s="176"/>
      <c r="E21" s="23"/>
      <c r="F21" s="175"/>
      <c r="G21" s="23"/>
      <c r="H21" s="23"/>
      <c r="I21" s="23"/>
      <c r="J21" s="23"/>
      <c r="K21" s="23"/>
      <c r="L21" s="23"/>
      <c r="M21" s="24"/>
      <c r="N21" s="25">
        <f t="shared" ref="N21:N41" si="10">IF(O21=9,SUM(E21:M21)-SMALL(E21:M21,1)-SMALL(E21:M21,2),IF(O21=8,SUM(E21:M21)-SMALL(E21:M21,1),SUM(E21:M21)))</f>
        <v>0</v>
      </c>
      <c r="O21" s="26">
        <f t="shared" ref="O21:O41" si="11">COUNTA(E21:M21)</f>
        <v>0</v>
      </c>
      <c r="P21" s="149">
        <f t="shared" ref="P21:P41" si="12">SUM(E21:M21)</f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4" t="str">
        <f t="shared" si="9"/>
        <v>NO</v>
      </c>
      <c r="B22" s="176"/>
      <c r="C22" s="176"/>
      <c r="D22" s="176"/>
      <c r="E22" s="23"/>
      <c r="F22" s="175"/>
      <c r="G22" s="23"/>
      <c r="H22" s="23"/>
      <c r="I22" s="23"/>
      <c r="J22" s="23"/>
      <c r="K22" s="23"/>
      <c r="L22" s="23"/>
      <c r="M22" s="24"/>
      <c r="N22" s="25">
        <f t="shared" si="10"/>
        <v>0</v>
      </c>
      <c r="O22" s="26">
        <f t="shared" si="11"/>
        <v>0</v>
      </c>
      <c r="P22" s="149">
        <f t="shared" si="12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8</v>
      </c>
      <c r="W22" s="19"/>
      <c r="X22" s="6"/>
      <c r="Y22" s="6"/>
      <c r="Z22" s="6"/>
      <c r="AA22" s="6"/>
    </row>
    <row r="23" spans="1:27" ht="29.1" customHeight="1" thickBot="1" x14ac:dyDescent="0.4">
      <c r="A23" s="154" t="str">
        <f t="shared" si="9"/>
        <v>NO</v>
      </c>
      <c r="B23" s="176"/>
      <c r="C23" s="176"/>
      <c r="D23" s="176"/>
      <c r="E23" s="23"/>
      <c r="F23" s="175"/>
      <c r="G23" s="23"/>
      <c r="H23" s="23"/>
      <c r="I23" s="23"/>
      <c r="J23" s="23"/>
      <c r="K23" s="23"/>
      <c r="L23" s="23"/>
      <c r="M23" s="24"/>
      <c r="N23" s="25">
        <f t="shared" si="10"/>
        <v>0</v>
      </c>
      <c r="O23" s="26">
        <f t="shared" si="11"/>
        <v>0</v>
      </c>
      <c r="P23" s="149">
        <f t="shared" si="1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tr">
        <f t="shared" si="9"/>
        <v>NO</v>
      </c>
      <c r="B24" s="176"/>
      <c r="C24" s="176"/>
      <c r="D24" s="176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0"/>
        <v>0</v>
      </c>
      <c r="O24" s="26">
        <f t="shared" si="11"/>
        <v>0</v>
      </c>
      <c r="P24" s="149">
        <f t="shared" si="12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tr">
        <f t="shared" si="9"/>
        <v>NO</v>
      </c>
      <c r="B25" s="176"/>
      <c r="C25" s="176"/>
      <c r="D25" s="176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0"/>
        <v>0</v>
      </c>
      <c r="O25" s="26">
        <f t="shared" si="11"/>
        <v>0</v>
      </c>
      <c r="P25" s="149">
        <f t="shared" si="1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tr">
        <f t="shared" si="9"/>
        <v>NO</v>
      </c>
      <c r="B26" s="63"/>
      <c r="C26" s="89"/>
      <c r="D26" s="63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0"/>
        <v>0</v>
      </c>
      <c r="O26" s="26">
        <f t="shared" si="11"/>
        <v>0</v>
      </c>
      <c r="P26" s="149">
        <f t="shared" si="1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tr">
        <f t="shared" si="9"/>
        <v>NO</v>
      </c>
      <c r="B27" s="63"/>
      <c r="C27" s="89"/>
      <c r="D27" s="63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0"/>
        <v>0</v>
      </c>
      <c r="O27" s="26">
        <f t="shared" si="11"/>
        <v>0</v>
      </c>
      <c r="P27" s="149">
        <f t="shared" si="1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tr">
        <f t="shared" si="9"/>
        <v>NO</v>
      </c>
      <c r="B28" s="62"/>
      <c r="C28" s="89"/>
      <c r="D28" s="62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0"/>
        <v>0</v>
      </c>
      <c r="O28" s="26">
        <f t="shared" si="11"/>
        <v>0</v>
      </c>
      <c r="P28" s="149">
        <f t="shared" si="12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4" t="str">
        <f t="shared" si="9"/>
        <v>NO</v>
      </c>
      <c r="B29" s="21"/>
      <c r="C29" s="89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0"/>
        <v>0</v>
      </c>
      <c r="O29" s="26">
        <f t="shared" si="11"/>
        <v>0</v>
      </c>
      <c r="P29" s="149">
        <f t="shared" si="1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tr">
        <f t="shared" si="9"/>
        <v>NO</v>
      </c>
      <c r="B30" s="21"/>
      <c r="C30" s="89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0"/>
        <v>0</v>
      </c>
      <c r="O30" s="26">
        <f t="shared" si="11"/>
        <v>0</v>
      </c>
      <c r="P30" s="149">
        <f t="shared" si="1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tr">
        <f t="shared" si="9"/>
        <v>NO</v>
      </c>
      <c r="B31" s="21"/>
      <c r="C31" s="89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0"/>
        <v>0</v>
      </c>
      <c r="O31" s="26">
        <f t="shared" si="11"/>
        <v>0</v>
      </c>
      <c r="P31" s="149">
        <f t="shared" si="1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tr">
        <f t="shared" si="9"/>
        <v>NO</v>
      </c>
      <c r="B32" s="34"/>
      <c r="C32" s="89"/>
      <c r="D32" s="34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0"/>
        <v>0</v>
      </c>
      <c r="O32" s="26">
        <f t="shared" si="11"/>
        <v>0</v>
      </c>
      <c r="P32" s="149">
        <f t="shared" si="1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tr">
        <f t="shared" si="9"/>
        <v>NO</v>
      </c>
      <c r="B33" s="21"/>
      <c r="C33" s="89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0"/>
        <v>0</v>
      </c>
      <c r="O33" s="26">
        <f t="shared" si="11"/>
        <v>0</v>
      </c>
      <c r="P33" s="149">
        <f t="shared" si="1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tr">
        <f t="shared" si="9"/>
        <v>NO</v>
      </c>
      <c r="B34" s="21"/>
      <c r="C34" s="89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0"/>
        <v>0</v>
      </c>
      <c r="O34" s="26">
        <f t="shared" si="11"/>
        <v>0</v>
      </c>
      <c r="P34" s="149">
        <f t="shared" si="12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12</v>
      </c>
      <c r="W34" s="19"/>
      <c r="X34" s="6"/>
      <c r="Y34" s="6"/>
      <c r="Z34" s="6"/>
      <c r="AA34" s="6"/>
    </row>
    <row r="35" spans="1:27" ht="29.1" customHeight="1" thickBot="1" x14ac:dyDescent="0.4">
      <c r="A35" s="154" t="str">
        <f t="shared" si="9"/>
        <v>NO</v>
      </c>
      <c r="B35" s="21"/>
      <c r="C35" s="89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0"/>
        <v>0</v>
      </c>
      <c r="O35" s="26">
        <f t="shared" si="11"/>
        <v>0</v>
      </c>
      <c r="P35" s="149">
        <f t="shared" si="12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tr">
        <f t="shared" si="9"/>
        <v>NO</v>
      </c>
      <c r="B36" s="21"/>
      <c r="C36" s="89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0"/>
        <v>0</v>
      </c>
      <c r="O36" s="26">
        <f t="shared" si="11"/>
        <v>0</v>
      </c>
      <c r="P36" s="149">
        <f t="shared" si="1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tr">
        <f t="shared" si="9"/>
        <v>NO</v>
      </c>
      <c r="B37" s="21"/>
      <c r="C37" s="89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0"/>
        <v>0</v>
      </c>
      <c r="O37" s="26">
        <f t="shared" si="11"/>
        <v>0</v>
      </c>
      <c r="P37" s="149">
        <f t="shared" si="12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tr">
        <f t="shared" si="9"/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0"/>
        <v>0</v>
      </c>
      <c r="O38" s="26">
        <f t="shared" si="11"/>
        <v>0</v>
      </c>
      <c r="P38" s="149">
        <f t="shared" si="12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tr">
        <f t="shared" si="9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0"/>
        <v>0</v>
      </c>
      <c r="O39" s="26">
        <f t="shared" si="11"/>
        <v>0</v>
      </c>
      <c r="P39" s="149">
        <f t="shared" si="12"/>
        <v>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tr">
        <f t="shared" si="9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0"/>
        <v>0</v>
      </c>
      <c r="O40" s="26">
        <f t="shared" si="11"/>
        <v>0</v>
      </c>
      <c r="P40" s="149">
        <f t="shared" si="12"/>
        <v>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tr">
        <f t="shared" si="9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0"/>
        <v>0</v>
      </c>
      <c r="O41" s="26">
        <f t="shared" si="11"/>
        <v>0</v>
      </c>
      <c r="P41" s="149">
        <f t="shared" si="12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12</v>
      </c>
      <c r="B42" s="81">
        <f>COUNTA(B3:B41)</f>
        <v>12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720</v>
      </c>
      <c r="O42" s="47"/>
      <c r="P42" s="66">
        <f>SUM(P3:P41)</f>
        <v>545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3"/>
        <v>82</v>
      </c>
      <c r="U46" s="31"/>
      <c r="V46" s="32">
        <f t="shared" si="4"/>
        <v>82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2140</v>
      </c>
      <c r="S48" s="29" t="s">
        <v>682</v>
      </c>
      <c r="T48" s="30">
        <f t="shared" si="3"/>
        <v>0</v>
      </c>
      <c r="U48" s="31"/>
      <c r="V48" s="32">
        <f t="shared" si="4"/>
        <v>30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4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4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545</v>
      </c>
      <c r="U65" s="6"/>
      <c r="V65" s="41">
        <f>SUM(V3:V64)</f>
        <v>720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4">
    <sortCondition descending="1" ref="N3:N14"/>
  </sortState>
  <mergeCells count="1">
    <mergeCell ref="A1:F1"/>
  </mergeCells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5"/>
  <sheetViews>
    <sheetView showGridLines="0" zoomScale="70" zoomScaleNormal="70" workbookViewId="0">
      <selection activeCell="W11" sqref="W11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thickBot="1" x14ac:dyDescent="0.3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4" t="s">
        <v>3</v>
      </c>
      <c r="S3" s="97" t="s">
        <v>100</v>
      </c>
      <c r="T3" s="97" t="s">
        <v>101</v>
      </c>
    </row>
    <row r="4" spans="1:20" ht="20.100000000000001" customHeight="1" thickBot="1" x14ac:dyDescent="0.3">
      <c r="A4" s="98">
        <v>1213</v>
      </c>
      <c r="B4" s="99" t="s">
        <v>114</v>
      </c>
      <c r="C4" s="100">
        <f>('MC M'!T3)</f>
        <v>0</v>
      </c>
      <c r="D4" s="100">
        <f>('MC F'!T3)</f>
        <v>61</v>
      </c>
      <c r="E4" s="101">
        <f>('CU M'!T3)</f>
        <v>143</v>
      </c>
      <c r="F4" s="102">
        <f>('CU F'!T3)</f>
        <v>682</v>
      </c>
      <c r="G4" s="102">
        <f>('ES M'!T3)</f>
        <v>871</v>
      </c>
      <c r="H4" s="102">
        <f>('ES F'!T3)</f>
        <v>865</v>
      </c>
      <c r="I4" s="102">
        <f>('RA M'!T3)</f>
        <v>506</v>
      </c>
      <c r="J4" s="102">
        <f>('RA F'!T3)</f>
        <v>1740</v>
      </c>
      <c r="K4" s="102">
        <f>('YA M'!T3)</f>
        <v>269</v>
      </c>
      <c r="L4" s="102">
        <f>('YA F'!T3)</f>
        <v>50</v>
      </c>
      <c r="M4" s="102">
        <f>('YB M'!T3)</f>
        <v>195</v>
      </c>
      <c r="N4" s="102">
        <f>('YB F'!T3)</f>
        <v>0</v>
      </c>
      <c r="O4" s="102">
        <f>('JU M'!T3)</f>
        <v>142</v>
      </c>
      <c r="P4" s="102">
        <f>('JU F'!T3)</f>
        <v>231</v>
      </c>
      <c r="Q4" s="103">
        <f t="shared" ref="Q4:Q35" si="0">SUM(C4:P4)</f>
        <v>5755</v>
      </c>
      <c r="R4" s="104" t="s">
        <v>114</v>
      </c>
      <c r="S4" s="105">
        <f t="shared" ref="S4:S35" si="1">SUM(C4:J4)</f>
        <v>4868</v>
      </c>
      <c r="T4" s="105">
        <f t="shared" ref="T4:T35" si="2">SUM(K4:P4)</f>
        <v>887</v>
      </c>
    </row>
    <row r="5" spans="1:20" ht="20.100000000000001" customHeight="1" x14ac:dyDescent="0.25">
      <c r="A5" s="98">
        <v>2310</v>
      </c>
      <c r="B5" s="99" t="s">
        <v>169</v>
      </c>
      <c r="C5" s="100">
        <f>('MC M'!T5)</f>
        <v>0</v>
      </c>
      <c r="D5" s="100">
        <f>('MC F'!T4)</f>
        <v>0</v>
      </c>
      <c r="E5" s="101">
        <f>('CU M'!T4)</f>
        <v>0</v>
      </c>
      <c r="F5" s="102">
        <f>('CU F'!T4)</f>
        <v>0</v>
      </c>
      <c r="G5" s="102">
        <f>('ES M'!T4)</f>
        <v>0</v>
      </c>
      <c r="H5" s="102">
        <f>('ES F'!T4)</f>
        <v>372</v>
      </c>
      <c r="I5" s="102">
        <f>('RA M'!T4)</f>
        <v>586</v>
      </c>
      <c r="J5" s="102">
        <f>('RA F'!T4)</f>
        <v>20</v>
      </c>
      <c r="K5" s="102">
        <f>('YA M'!T4)</f>
        <v>104</v>
      </c>
      <c r="L5" s="102">
        <f>('YA F'!T4)</f>
        <v>0</v>
      </c>
      <c r="M5" s="102">
        <f>('YB M'!T4)</f>
        <v>30</v>
      </c>
      <c r="N5" s="102">
        <f>('YB F'!T4)</f>
        <v>0</v>
      </c>
      <c r="O5" s="102">
        <f>('JU M'!T4)</f>
        <v>0</v>
      </c>
      <c r="P5" s="102">
        <f>('JU F'!T4)</f>
        <v>0</v>
      </c>
      <c r="Q5" s="103">
        <f t="shared" si="0"/>
        <v>1112</v>
      </c>
      <c r="R5" s="104" t="s">
        <v>169</v>
      </c>
      <c r="S5" s="105">
        <f t="shared" si="1"/>
        <v>978</v>
      </c>
      <c r="T5" s="105">
        <f t="shared" si="2"/>
        <v>134</v>
      </c>
    </row>
    <row r="6" spans="1:20" ht="20.100000000000001" customHeight="1" x14ac:dyDescent="0.25">
      <c r="A6" s="98">
        <v>2232</v>
      </c>
      <c r="B6" s="99" t="s">
        <v>119</v>
      </c>
      <c r="C6" s="100">
        <f>('MC M'!T6)</f>
        <v>0</v>
      </c>
      <c r="D6" s="100">
        <f>('MC F'!T5)</f>
        <v>0</v>
      </c>
      <c r="E6" s="101">
        <f>('CU M'!T5)</f>
        <v>0</v>
      </c>
      <c r="F6" s="102">
        <f>('CU F'!T5)</f>
        <v>0</v>
      </c>
      <c r="G6" s="102">
        <f>('ES M'!T5)</f>
        <v>0</v>
      </c>
      <c r="H6" s="102">
        <f>('ES F'!T5)</f>
        <v>0</v>
      </c>
      <c r="I6" s="102">
        <f>('RA M'!T5)</f>
        <v>0</v>
      </c>
      <c r="J6" s="102">
        <f>('RA F'!T5)</f>
        <v>0</v>
      </c>
      <c r="K6" s="102">
        <f>('YA M'!T5)</f>
        <v>0</v>
      </c>
      <c r="L6" s="102">
        <f>('YA F'!T5)</f>
        <v>0</v>
      </c>
      <c r="M6" s="102">
        <f>('YB M'!T5)</f>
        <v>0</v>
      </c>
      <c r="N6" s="102">
        <f>('YB F'!T5)</f>
        <v>0</v>
      </c>
      <c r="O6" s="102">
        <f>('JU M'!T5)</f>
        <v>0</v>
      </c>
      <c r="P6" s="102">
        <f>('JU F'!T5)</f>
        <v>0</v>
      </c>
      <c r="Q6" s="103">
        <f t="shared" si="0"/>
        <v>0</v>
      </c>
      <c r="R6" s="104" t="s">
        <v>119</v>
      </c>
      <c r="S6" s="105">
        <f t="shared" si="1"/>
        <v>0</v>
      </c>
      <c r="T6" s="105">
        <f t="shared" si="2"/>
        <v>0</v>
      </c>
    </row>
    <row r="7" spans="1:20" ht="20.100000000000001" customHeight="1" x14ac:dyDescent="0.25">
      <c r="A7" s="98">
        <v>1180</v>
      </c>
      <c r="B7" s="99" t="s">
        <v>542</v>
      </c>
      <c r="C7" s="100">
        <f>('MC M'!T7)</f>
        <v>0</v>
      </c>
      <c r="D7" s="100">
        <f>('MC F'!T6)</f>
        <v>270</v>
      </c>
      <c r="E7" s="101">
        <f>('CU M'!T6)</f>
        <v>443</v>
      </c>
      <c r="F7" s="102">
        <f>('CU F'!T6)</f>
        <v>601</v>
      </c>
      <c r="G7" s="102">
        <f>('ES M'!T6)</f>
        <v>546</v>
      </c>
      <c r="H7" s="102">
        <f>('ES F'!T6)</f>
        <v>150</v>
      </c>
      <c r="I7" s="102">
        <f>('RA M'!T6)</f>
        <v>70</v>
      </c>
      <c r="J7" s="102">
        <f>('RA F'!T6)</f>
        <v>974</v>
      </c>
      <c r="K7" s="102">
        <f>('YA M'!T6)</f>
        <v>1150</v>
      </c>
      <c r="L7" s="102">
        <f>('YA F'!T6)</f>
        <v>220</v>
      </c>
      <c r="M7" s="102">
        <f>('YB M'!T6)</f>
        <v>938</v>
      </c>
      <c r="N7" s="102">
        <f>('YB F'!T6)</f>
        <v>79</v>
      </c>
      <c r="O7" s="102">
        <f>('JU M'!T6)</f>
        <v>142</v>
      </c>
      <c r="P7" s="102">
        <f>('JU F'!T6)</f>
        <v>100</v>
      </c>
      <c r="Q7" s="103">
        <f t="shared" si="0"/>
        <v>5683</v>
      </c>
      <c r="R7" s="104" t="s">
        <v>542</v>
      </c>
      <c r="S7" s="105">
        <f t="shared" si="1"/>
        <v>3054</v>
      </c>
      <c r="T7" s="105">
        <f t="shared" si="2"/>
        <v>2629</v>
      </c>
    </row>
    <row r="8" spans="1:20" ht="20.100000000000001" customHeight="1" x14ac:dyDescent="0.25">
      <c r="A8" s="98">
        <v>1115</v>
      </c>
      <c r="B8" s="99" t="s">
        <v>15</v>
      </c>
      <c r="C8" s="100">
        <f>('MC M'!T8)</f>
        <v>0</v>
      </c>
      <c r="D8" s="100">
        <f>('MC F'!T7)</f>
        <v>0</v>
      </c>
      <c r="E8" s="101">
        <f>('CU M'!T7)</f>
        <v>0</v>
      </c>
      <c r="F8" s="102">
        <f>('CU F'!T7)</f>
        <v>0</v>
      </c>
      <c r="G8" s="102">
        <f>('ES M'!T7)</f>
        <v>0</v>
      </c>
      <c r="H8" s="102">
        <f>('ES F'!T7)</f>
        <v>0</v>
      </c>
      <c r="I8" s="102">
        <f>('RA M'!T7)</f>
        <v>0</v>
      </c>
      <c r="J8" s="102">
        <f>('RA F'!T7)</f>
        <v>0</v>
      </c>
      <c r="K8" s="102">
        <f>('YA M'!T7)</f>
        <v>0</v>
      </c>
      <c r="L8" s="102">
        <f>('YA F'!T7)</f>
        <v>0</v>
      </c>
      <c r="M8" s="102">
        <f>('YB M'!T7)</f>
        <v>0</v>
      </c>
      <c r="N8" s="102">
        <f>('YB F'!T7)</f>
        <v>0</v>
      </c>
      <c r="O8" s="102">
        <f>('JU M'!T7)</f>
        <v>0</v>
      </c>
      <c r="P8" s="102">
        <f>('JU F'!T7)</f>
        <v>0</v>
      </c>
      <c r="Q8" s="103">
        <f t="shared" si="0"/>
        <v>0</v>
      </c>
      <c r="R8" s="104" t="s">
        <v>15</v>
      </c>
      <c r="S8" s="105">
        <f t="shared" si="1"/>
        <v>0</v>
      </c>
      <c r="T8" s="105">
        <f t="shared" si="2"/>
        <v>0</v>
      </c>
    </row>
    <row r="9" spans="1:20" ht="20.100000000000001" customHeight="1" x14ac:dyDescent="0.25">
      <c r="A9" s="98">
        <v>10</v>
      </c>
      <c r="B9" s="99" t="s">
        <v>16</v>
      </c>
      <c r="C9" s="100">
        <f>('MC M'!T9)</f>
        <v>0</v>
      </c>
      <c r="D9" s="100">
        <f>('MC F'!T8)</f>
        <v>0</v>
      </c>
      <c r="E9" s="101">
        <f>('CU M'!T8)</f>
        <v>32</v>
      </c>
      <c r="F9" s="102">
        <f>('CU F'!T8)</f>
        <v>101</v>
      </c>
      <c r="G9" s="102">
        <f>('ES M'!T8)</f>
        <v>1265</v>
      </c>
      <c r="H9" s="102">
        <f>('ES F'!T8)</f>
        <v>837</v>
      </c>
      <c r="I9" s="102">
        <f>('RA M'!T8)</f>
        <v>341</v>
      </c>
      <c r="J9" s="102">
        <f>('RA F'!T8)</f>
        <v>364</v>
      </c>
      <c r="K9" s="102">
        <f>('YA M'!T8)</f>
        <v>578</v>
      </c>
      <c r="L9" s="102">
        <f>('YA F'!T8)</f>
        <v>1104</v>
      </c>
      <c r="M9" s="102">
        <f>('YB M'!T8)</f>
        <v>0</v>
      </c>
      <c r="N9" s="102">
        <f>('YB F'!T8)</f>
        <v>0</v>
      </c>
      <c r="O9" s="102">
        <f>('JU M'!T8)</f>
        <v>110</v>
      </c>
      <c r="P9" s="102">
        <f>('JU F'!T8)</f>
        <v>0</v>
      </c>
      <c r="Q9" s="103">
        <f>SUM(C9:P9)</f>
        <v>4732</v>
      </c>
      <c r="R9" s="104" t="s">
        <v>16</v>
      </c>
      <c r="S9" s="105">
        <f>SUM(C9:J9)</f>
        <v>2940</v>
      </c>
      <c r="T9" s="105">
        <f>SUM(K9:P9)</f>
        <v>1792</v>
      </c>
    </row>
    <row r="10" spans="1:20" ht="20.100000000000001" customHeight="1" x14ac:dyDescent="0.25">
      <c r="A10" s="98">
        <v>1589</v>
      </c>
      <c r="B10" s="99" t="s">
        <v>172</v>
      </c>
      <c r="C10" s="100">
        <f>('MC M'!T10)</f>
        <v>36</v>
      </c>
      <c r="D10" s="100">
        <f>('MC F'!T9)</f>
        <v>0</v>
      </c>
      <c r="E10" s="101">
        <f>('CU M'!T9)</f>
        <v>408</v>
      </c>
      <c r="F10" s="102">
        <f>('CU F'!T9)</f>
        <v>33</v>
      </c>
      <c r="G10" s="102">
        <f>('ES M'!T9)</f>
        <v>341</v>
      </c>
      <c r="H10" s="102">
        <f>('ES F'!T9)</f>
        <v>0</v>
      </c>
      <c r="I10" s="102">
        <f>('RA M'!T9)</f>
        <v>220</v>
      </c>
      <c r="J10" s="102">
        <f>('RA F'!T9)</f>
        <v>70</v>
      </c>
      <c r="K10" s="102">
        <f>('YA M'!T9)</f>
        <v>304</v>
      </c>
      <c r="L10" s="102">
        <f>('YA F'!T9)</f>
        <v>17</v>
      </c>
      <c r="M10" s="102">
        <f>('YB M'!T9)</f>
        <v>157</v>
      </c>
      <c r="N10" s="102">
        <f>('YB F'!T9)</f>
        <v>119</v>
      </c>
      <c r="O10" s="102">
        <f>('JU M'!T9)</f>
        <v>0</v>
      </c>
      <c r="P10" s="102">
        <f>('JU F'!T9)</f>
        <v>0</v>
      </c>
      <c r="Q10" s="103">
        <f t="shared" si="0"/>
        <v>1705</v>
      </c>
      <c r="R10" s="104" t="s">
        <v>172</v>
      </c>
      <c r="S10" s="105">
        <f t="shared" si="1"/>
        <v>1108</v>
      </c>
      <c r="T10" s="105">
        <f t="shared" si="2"/>
        <v>597</v>
      </c>
    </row>
    <row r="11" spans="1:20" ht="20.100000000000001" customHeight="1" x14ac:dyDescent="0.25">
      <c r="A11" s="98">
        <v>2074</v>
      </c>
      <c r="B11" s="99" t="s">
        <v>309</v>
      </c>
      <c r="C11" s="100">
        <f>('MC M'!T11)</f>
        <v>0</v>
      </c>
      <c r="D11" s="100">
        <f>('MC F'!T10)</f>
        <v>0</v>
      </c>
      <c r="E11" s="101">
        <f>('CU M'!T10)</f>
        <v>168</v>
      </c>
      <c r="F11" s="102">
        <f>('CU F'!T10)</f>
        <v>0</v>
      </c>
      <c r="G11" s="102">
        <f>('ES M'!T10)</f>
        <v>0</v>
      </c>
      <c r="H11" s="102">
        <f>('ES F'!T10)</f>
        <v>245</v>
      </c>
      <c r="I11" s="102">
        <f>('RA M'!T10)</f>
        <v>59</v>
      </c>
      <c r="J11" s="102">
        <f>('RA F'!T10)</f>
        <v>0</v>
      </c>
      <c r="K11" s="102">
        <f>('YA M'!T10)</f>
        <v>445</v>
      </c>
      <c r="L11" s="102">
        <f>('YA F'!T10)</f>
        <v>432</v>
      </c>
      <c r="M11" s="102">
        <f>('YB M'!T10)</f>
        <v>98</v>
      </c>
      <c r="N11" s="102">
        <f>('YB F'!T10)</f>
        <v>0</v>
      </c>
      <c r="O11" s="102">
        <f>('JU M'!T10)</f>
        <v>0</v>
      </c>
      <c r="P11" s="102">
        <f>('JU F'!T10)</f>
        <v>0</v>
      </c>
      <c r="Q11" s="103">
        <f t="shared" si="0"/>
        <v>1447</v>
      </c>
      <c r="R11" s="153" t="s">
        <v>359</v>
      </c>
      <c r="S11" s="105">
        <f t="shared" si="1"/>
        <v>472</v>
      </c>
      <c r="T11" s="105">
        <f t="shared" si="2"/>
        <v>975</v>
      </c>
    </row>
    <row r="12" spans="1:20" ht="20.100000000000001" customHeight="1" x14ac:dyDescent="0.25">
      <c r="A12" s="98">
        <v>1590</v>
      </c>
      <c r="B12" s="99" t="s">
        <v>21</v>
      </c>
      <c r="C12" s="100">
        <f>('MC M'!T12)</f>
        <v>0</v>
      </c>
      <c r="D12" s="100">
        <f>('MC F'!T11)</f>
        <v>0</v>
      </c>
      <c r="E12" s="101">
        <f>('CU M'!T11)</f>
        <v>0</v>
      </c>
      <c r="F12" s="102">
        <f>('CU F'!T11)</f>
        <v>0</v>
      </c>
      <c r="G12" s="102">
        <f>('ES M'!T11)</f>
        <v>0</v>
      </c>
      <c r="H12" s="102">
        <f>('ES F'!T11)</f>
        <v>0</v>
      </c>
      <c r="I12" s="102">
        <f>('RA M'!T11)</f>
        <v>0</v>
      </c>
      <c r="J12" s="102">
        <f>('RA F'!T11)</f>
        <v>0</v>
      </c>
      <c r="K12" s="102">
        <f>('YA M'!T11)</f>
        <v>0</v>
      </c>
      <c r="L12" s="102">
        <f>('YA F'!T11)</f>
        <v>0</v>
      </c>
      <c r="M12" s="102">
        <f>('YB M'!T11)</f>
        <v>0</v>
      </c>
      <c r="N12" s="102">
        <f>('YB F'!T11)</f>
        <v>0</v>
      </c>
      <c r="O12" s="102">
        <f>('JU M'!T11)</f>
        <v>0</v>
      </c>
      <c r="P12" s="102">
        <f>('JU F'!T11)</f>
        <v>0</v>
      </c>
      <c r="Q12" s="103">
        <f t="shared" si="0"/>
        <v>0</v>
      </c>
      <c r="R12" s="104" t="s">
        <v>21</v>
      </c>
      <c r="S12" s="105">
        <f t="shared" si="1"/>
        <v>0</v>
      </c>
      <c r="T12" s="105">
        <f t="shared" si="2"/>
        <v>0</v>
      </c>
    </row>
    <row r="13" spans="1:20" ht="20.100000000000001" customHeight="1" x14ac:dyDescent="0.25">
      <c r="A13" s="98">
        <v>1172</v>
      </c>
      <c r="B13" s="99" t="s">
        <v>314</v>
      </c>
      <c r="C13" s="100">
        <f>('MC M'!T13)</f>
        <v>0</v>
      </c>
      <c r="D13" s="100">
        <f>('MC F'!T12)</f>
        <v>0</v>
      </c>
      <c r="E13" s="101">
        <f>('CU M'!T12)</f>
        <v>0</v>
      </c>
      <c r="F13" s="102">
        <f>('CU F'!T12)</f>
        <v>22</v>
      </c>
      <c r="G13" s="102">
        <f>('ES M'!T12)</f>
        <v>283</v>
      </c>
      <c r="H13" s="102">
        <f>('ES F'!T12)</f>
        <v>258</v>
      </c>
      <c r="I13" s="102">
        <f>('RA M'!T12)</f>
        <v>0</v>
      </c>
      <c r="J13" s="102">
        <f>('RA F'!T12)</f>
        <v>50</v>
      </c>
      <c r="K13" s="102">
        <f>('YA M'!T12)</f>
        <v>0</v>
      </c>
      <c r="L13" s="102">
        <f>('YA F'!T12)</f>
        <v>27</v>
      </c>
      <c r="M13" s="102">
        <f>('YB M'!T12)</f>
        <v>0</v>
      </c>
      <c r="N13" s="102">
        <f>('YB F'!T12)</f>
        <v>0</v>
      </c>
      <c r="O13" s="102">
        <f>('JU M'!T12)</f>
        <v>0</v>
      </c>
      <c r="P13" s="102">
        <f>('JU F'!T12)</f>
        <v>0</v>
      </c>
      <c r="Q13" s="103">
        <f t="shared" si="0"/>
        <v>640</v>
      </c>
      <c r="R13" s="104" t="s">
        <v>314</v>
      </c>
      <c r="S13" s="105">
        <f t="shared" si="1"/>
        <v>613</v>
      </c>
      <c r="T13" s="105">
        <f t="shared" si="2"/>
        <v>27</v>
      </c>
    </row>
    <row r="14" spans="1:20" ht="20.100000000000001" customHeight="1" x14ac:dyDescent="0.25">
      <c r="A14" s="98">
        <v>2513</v>
      </c>
      <c r="B14" s="99" t="s">
        <v>356</v>
      </c>
      <c r="C14" s="100">
        <f>('MC M'!T14)</f>
        <v>0</v>
      </c>
      <c r="D14" s="100">
        <f>('MC F'!T13)</f>
        <v>0</v>
      </c>
      <c r="E14" s="101">
        <f>('CU M'!T13)</f>
        <v>15</v>
      </c>
      <c r="F14" s="102">
        <f>('CU F'!T13)</f>
        <v>0</v>
      </c>
      <c r="G14" s="102">
        <f>('ES M'!T13)</f>
        <v>0</v>
      </c>
      <c r="H14" s="102">
        <f>('ES F'!T13)</f>
        <v>0</v>
      </c>
      <c r="I14" s="102">
        <f>('RA M'!T13)</f>
        <v>0</v>
      </c>
      <c r="J14" s="102">
        <f>('RA F'!T13)</f>
        <v>0</v>
      </c>
      <c r="K14" s="102">
        <f>('YA M'!T13)</f>
        <v>0</v>
      </c>
      <c r="L14" s="102">
        <f>('YA F'!T13)</f>
        <v>0</v>
      </c>
      <c r="M14" s="102">
        <f>('YB M'!T13)</f>
        <v>0</v>
      </c>
      <c r="N14" s="102">
        <f>('YB F'!T13)</f>
        <v>0</v>
      </c>
      <c r="O14" s="102">
        <f>('JU M'!T13)</f>
        <v>0</v>
      </c>
      <c r="P14" s="102">
        <v>0</v>
      </c>
      <c r="Q14" s="103">
        <f>SUM(C14:P14)</f>
        <v>15</v>
      </c>
      <c r="R14" s="104" t="s">
        <v>356</v>
      </c>
      <c r="S14" s="105">
        <f t="shared" si="1"/>
        <v>15</v>
      </c>
      <c r="T14" s="105">
        <f t="shared" si="2"/>
        <v>0</v>
      </c>
    </row>
    <row r="15" spans="1:20" ht="20.100000000000001" customHeight="1" x14ac:dyDescent="0.25">
      <c r="A15" s="98">
        <v>1843</v>
      </c>
      <c r="B15" s="99" t="s">
        <v>27</v>
      </c>
      <c r="C15" s="100">
        <f>('MC M'!T15)</f>
        <v>0</v>
      </c>
      <c r="D15" s="100">
        <f>('MC F'!T14)</f>
        <v>0</v>
      </c>
      <c r="E15" s="101">
        <f>('CU M'!T14)</f>
        <v>0</v>
      </c>
      <c r="F15" s="102">
        <f>('CU F'!T14)</f>
        <v>0</v>
      </c>
      <c r="G15" s="102">
        <f>('ES M'!T14)</f>
        <v>0</v>
      </c>
      <c r="H15" s="102">
        <f>('ES F'!T14)</f>
        <v>0</v>
      </c>
      <c r="I15" s="102">
        <f>('RA M'!T14)</f>
        <v>0</v>
      </c>
      <c r="J15" s="102">
        <f>('RA F'!T14)</f>
        <v>0</v>
      </c>
      <c r="K15" s="102">
        <f>('YA M'!T14)</f>
        <v>0</v>
      </c>
      <c r="L15" s="102">
        <f>('YA F'!T14)</f>
        <v>0</v>
      </c>
      <c r="M15" s="102">
        <f>('YB M'!T14)</f>
        <v>0</v>
      </c>
      <c r="N15" s="102">
        <f>('YB F'!T14)</f>
        <v>0</v>
      </c>
      <c r="O15" s="102">
        <f>('JU M'!T14)</f>
        <v>0</v>
      </c>
      <c r="P15" s="102">
        <f>('JU F'!T14)</f>
        <v>0</v>
      </c>
      <c r="Q15" s="103">
        <f t="shared" si="0"/>
        <v>0</v>
      </c>
      <c r="R15" s="104" t="s">
        <v>27</v>
      </c>
      <c r="S15" s="105">
        <f t="shared" si="1"/>
        <v>0</v>
      </c>
      <c r="T15" s="105">
        <f t="shared" si="2"/>
        <v>0</v>
      </c>
    </row>
    <row r="16" spans="1:20" ht="20.100000000000001" customHeight="1" x14ac:dyDescent="0.25">
      <c r="A16" s="98">
        <v>1317</v>
      </c>
      <c r="B16" s="99" t="s">
        <v>28</v>
      </c>
      <c r="C16" s="100">
        <f>('MC M'!T16)</f>
        <v>0</v>
      </c>
      <c r="D16" s="100">
        <f>('MC F'!T15)</f>
        <v>0</v>
      </c>
      <c r="E16" s="101">
        <f>('CU M'!T15)</f>
        <v>0</v>
      </c>
      <c r="F16" s="102">
        <f>('CU F'!T15)</f>
        <v>0</v>
      </c>
      <c r="G16" s="102">
        <f>('ES M'!T15)</f>
        <v>0</v>
      </c>
      <c r="H16" s="102">
        <f>('ES F'!T15)</f>
        <v>0</v>
      </c>
      <c r="I16" s="102">
        <f>('RA M'!T15)</f>
        <v>0</v>
      </c>
      <c r="J16" s="102">
        <f>('RA F'!T15)</f>
        <v>0</v>
      </c>
      <c r="K16" s="102">
        <f>('YA M'!T15)</f>
        <v>0</v>
      </c>
      <c r="L16" s="102">
        <f>('YA F'!T15)</f>
        <v>0</v>
      </c>
      <c r="M16" s="102">
        <f>('YB M'!T15)</f>
        <v>200</v>
      </c>
      <c r="N16" s="102">
        <f>('YB F'!T15)</f>
        <v>260</v>
      </c>
      <c r="O16" s="102">
        <f>('JU M'!T15)</f>
        <v>0</v>
      </c>
      <c r="P16" s="102">
        <f>('JU F'!T15)</f>
        <v>0</v>
      </c>
      <c r="Q16" s="103">
        <f t="shared" si="0"/>
        <v>460</v>
      </c>
      <c r="R16" s="104" t="s">
        <v>28</v>
      </c>
      <c r="S16" s="105">
        <f t="shared" si="1"/>
        <v>0</v>
      </c>
      <c r="T16" s="105">
        <f t="shared" si="2"/>
        <v>460</v>
      </c>
    </row>
    <row r="17" spans="1:20" ht="20.100000000000001" customHeight="1" x14ac:dyDescent="0.25">
      <c r="A17" s="98">
        <v>1636</v>
      </c>
      <c r="B17" s="99" t="s">
        <v>240</v>
      </c>
      <c r="C17" s="100">
        <f>('MC M'!T17)</f>
        <v>0</v>
      </c>
      <c r="D17" s="100">
        <f>('MC F'!T16)</f>
        <v>0</v>
      </c>
      <c r="E17" s="101">
        <f>('CU M'!T16)</f>
        <v>0</v>
      </c>
      <c r="F17" s="102">
        <f>('CU F'!T16)</f>
        <v>0</v>
      </c>
      <c r="G17" s="102">
        <f>('ES M'!T16)</f>
        <v>0</v>
      </c>
      <c r="H17" s="102">
        <f>('ES F'!T16)</f>
        <v>0</v>
      </c>
      <c r="I17" s="102">
        <f>('RA M'!T16)</f>
        <v>0</v>
      </c>
      <c r="J17" s="102">
        <f>('RA F'!T16)</f>
        <v>0</v>
      </c>
      <c r="K17" s="102">
        <f>('YA M'!T16)</f>
        <v>0</v>
      </c>
      <c r="L17" s="102">
        <f>('YA F'!T16)</f>
        <v>0</v>
      </c>
      <c r="M17" s="102">
        <f>('YB M'!T16)</f>
        <v>0</v>
      </c>
      <c r="N17" s="102">
        <f>('YB F'!T16)</f>
        <v>0</v>
      </c>
      <c r="O17" s="102">
        <f>('JU M'!T16)</f>
        <v>0</v>
      </c>
      <c r="P17" s="102">
        <f>('JU F'!T16)</f>
        <v>0</v>
      </c>
      <c r="Q17" s="103">
        <f t="shared" si="0"/>
        <v>0</v>
      </c>
      <c r="R17" s="153" t="s">
        <v>240</v>
      </c>
      <c r="S17" s="105">
        <f t="shared" si="1"/>
        <v>0</v>
      </c>
      <c r="T17" s="105">
        <f t="shared" si="2"/>
        <v>0</v>
      </c>
    </row>
    <row r="18" spans="1:20" ht="20.100000000000001" customHeight="1" x14ac:dyDescent="0.25">
      <c r="A18" s="98">
        <v>2521</v>
      </c>
      <c r="B18" s="99" t="s">
        <v>370</v>
      </c>
      <c r="C18" s="100">
        <f>('MC M'!T18)</f>
        <v>120</v>
      </c>
      <c r="D18" s="100">
        <f>('MC F'!T17)</f>
        <v>0</v>
      </c>
      <c r="E18" s="101">
        <f>('CU M'!T17)</f>
        <v>20</v>
      </c>
      <c r="F18" s="102">
        <f>('CU F'!T17)</f>
        <v>122</v>
      </c>
      <c r="G18" s="102">
        <f>('ES M'!T17)</f>
        <v>10</v>
      </c>
      <c r="H18" s="102">
        <f>('ES F'!T17)</f>
        <v>590</v>
      </c>
      <c r="I18" s="102">
        <f>('RA M'!T17)</f>
        <v>343</v>
      </c>
      <c r="J18" s="102">
        <f>('RA F'!T17)</f>
        <v>407</v>
      </c>
      <c r="K18" s="102">
        <f>('YA M'!T17)</f>
        <v>1033</v>
      </c>
      <c r="L18" s="102">
        <f>('YA F'!T17)</f>
        <v>789</v>
      </c>
      <c r="M18" s="102">
        <f>('YB M'!T17)</f>
        <v>120</v>
      </c>
      <c r="N18" s="102">
        <f>('YB F'!T17)</f>
        <v>672</v>
      </c>
      <c r="O18" s="102">
        <f>('JU M'!T17)</f>
        <v>1305</v>
      </c>
      <c r="P18" s="102">
        <f>('JU F'!T17)</f>
        <v>132</v>
      </c>
      <c r="Q18" s="103">
        <f t="shared" si="0"/>
        <v>5663</v>
      </c>
      <c r="R18" s="104" t="s">
        <v>370</v>
      </c>
      <c r="S18" s="105">
        <f t="shared" si="1"/>
        <v>1612</v>
      </c>
      <c r="T18" s="105">
        <f t="shared" si="2"/>
        <v>4051</v>
      </c>
    </row>
    <row r="19" spans="1:20" ht="20.100000000000001" customHeight="1" x14ac:dyDescent="0.25">
      <c r="A19" s="98">
        <v>2144</v>
      </c>
      <c r="B19" s="99" t="s">
        <v>543</v>
      </c>
      <c r="C19" s="100">
        <f>('MC M'!T19)</f>
        <v>349</v>
      </c>
      <c r="D19" s="100">
        <f>('MC F'!T18)</f>
        <v>133</v>
      </c>
      <c r="E19" s="101">
        <f>('CU M'!T18)</f>
        <v>1492</v>
      </c>
      <c r="F19" s="102">
        <f>('CU F'!T18)</f>
        <v>407</v>
      </c>
      <c r="G19" s="102">
        <f>('ES M'!T18)</f>
        <v>70</v>
      </c>
      <c r="H19" s="102">
        <f>('ES F'!T18)</f>
        <v>1062</v>
      </c>
      <c r="I19" s="102">
        <f>('RA M'!T18)</f>
        <v>124</v>
      </c>
      <c r="J19" s="102">
        <f>('RA F'!T18)</f>
        <v>212</v>
      </c>
      <c r="K19" s="102">
        <f>('YA M'!T18)</f>
        <v>71</v>
      </c>
      <c r="L19" s="102">
        <f>('YA F'!T18)</f>
        <v>0</v>
      </c>
      <c r="M19" s="102">
        <f>('YB M'!T18)</f>
        <v>282</v>
      </c>
      <c r="N19" s="102">
        <f>('YB F'!T18)</f>
        <v>0</v>
      </c>
      <c r="O19" s="102">
        <f>('JU M'!T18)</f>
        <v>0</v>
      </c>
      <c r="P19" s="102">
        <f>('JU F'!T18)</f>
        <v>0</v>
      </c>
      <c r="Q19" s="103">
        <f t="shared" si="0"/>
        <v>4202</v>
      </c>
      <c r="R19" s="104" t="s">
        <v>543</v>
      </c>
      <c r="S19" s="105">
        <f t="shared" si="1"/>
        <v>3849</v>
      </c>
      <c r="T19" s="105">
        <f t="shared" si="2"/>
        <v>353</v>
      </c>
    </row>
    <row r="20" spans="1:20" ht="20.100000000000001" customHeight="1" x14ac:dyDescent="0.25">
      <c r="A20" s="98">
        <v>2460</v>
      </c>
      <c r="B20" s="99" t="s">
        <v>165</v>
      </c>
      <c r="C20" s="100">
        <f>('MC M'!T20)</f>
        <v>0</v>
      </c>
      <c r="D20" s="100">
        <f>('MC F'!T19)</f>
        <v>0</v>
      </c>
      <c r="E20" s="101">
        <f>('CU M'!T19)</f>
        <v>0</v>
      </c>
      <c r="F20" s="102">
        <f>('CU F'!T19)</f>
        <v>0</v>
      </c>
      <c r="G20" s="102">
        <f>('ES M'!T19)</f>
        <v>0</v>
      </c>
      <c r="H20" s="102">
        <f>('ES F'!T19)</f>
        <v>0</v>
      </c>
      <c r="I20" s="102">
        <f>('RA M'!T19)</f>
        <v>0</v>
      </c>
      <c r="J20" s="102">
        <f>('RA F'!T19)</f>
        <v>0</v>
      </c>
      <c r="K20" s="102">
        <f>('YA M'!T19)</f>
        <v>0</v>
      </c>
      <c r="L20" s="102">
        <f>('YA F'!T19)</f>
        <v>0</v>
      </c>
      <c r="M20" s="102">
        <f>('YB M'!T19)</f>
        <v>0</v>
      </c>
      <c r="N20" s="102">
        <f>('YB F'!T19)</f>
        <v>0</v>
      </c>
      <c r="O20" s="102">
        <f>('JU M'!T19)</f>
        <v>0</v>
      </c>
      <c r="P20" s="102">
        <f>('JU F'!T19)</f>
        <v>0</v>
      </c>
      <c r="Q20" s="103">
        <f t="shared" si="0"/>
        <v>0</v>
      </c>
      <c r="R20" s="104" t="s">
        <v>165</v>
      </c>
      <c r="S20" s="105">
        <f t="shared" si="1"/>
        <v>0</v>
      </c>
      <c r="T20" s="105">
        <f t="shared" si="2"/>
        <v>0</v>
      </c>
    </row>
    <row r="21" spans="1:20" ht="20.100000000000001" customHeight="1" x14ac:dyDescent="0.25">
      <c r="A21" s="98">
        <v>1298</v>
      </c>
      <c r="B21" s="99" t="s">
        <v>35</v>
      </c>
      <c r="C21" s="100">
        <f>('MC M'!T21)</f>
        <v>0</v>
      </c>
      <c r="D21" s="100">
        <f>('MC F'!T20)</f>
        <v>0</v>
      </c>
      <c r="E21" s="101">
        <f>('CU M'!T20)</f>
        <v>0</v>
      </c>
      <c r="F21" s="102">
        <f>('CU F'!T20)</f>
        <v>0</v>
      </c>
      <c r="G21" s="102">
        <f>('ES M'!T20)</f>
        <v>0</v>
      </c>
      <c r="H21" s="102">
        <f>('ES F'!T20)</f>
        <v>49</v>
      </c>
      <c r="I21" s="102">
        <f>('RA M'!T20)</f>
        <v>43</v>
      </c>
      <c r="J21" s="102">
        <f>('RA F'!T20)</f>
        <v>0</v>
      </c>
      <c r="K21" s="102">
        <f>('YA M'!T20)</f>
        <v>391</v>
      </c>
      <c r="L21" s="102">
        <f>('YA F'!T20)</f>
        <v>1467</v>
      </c>
      <c r="M21" s="102">
        <f>('YB M'!T20)</f>
        <v>892</v>
      </c>
      <c r="N21" s="102">
        <f>('YB F'!T20)</f>
        <v>559</v>
      </c>
      <c r="O21" s="102">
        <f>('JU M'!T20)</f>
        <v>742</v>
      </c>
      <c r="P21" s="102">
        <f>('JU F'!T20)</f>
        <v>0</v>
      </c>
      <c r="Q21" s="103">
        <f t="shared" si="0"/>
        <v>4143</v>
      </c>
      <c r="R21" s="104" t="s">
        <v>35</v>
      </c>
      <c r="S21" s="105">
        <f t="shared" si="1"/>
        <v>92</v>
      </c>
      <c r="T21" s="105">
        <f t="shared" si="2"/>
        <v>4051</v>
      </c>
    </row>
    <row r="22" spans="1:20" ht="20.100000000000001" customHeight="1" x14ac:dyDescent="0.25">
      <c r="A22" s="98">
        <v>2271</v>
      </c>
      <c r="B22" s="99" t="s">
        <v>120</v>
      </c>
      <c r="C22" s="100">
        <f>('MC M'!T22)</f>
        <v>0</v>
      </c>
      <c r="D22" s="100">
        <f>('MC F'!T21)</f>
        <v>0</v>
      </c>
      <c r="E22" s="101">
        <f>('CU M'!T21)</f>
        <v>483</v>
      </c>
      <c r="F22" s="102">
        <f>('CU F'!T21)</f>
        <v>0</v>
      </c>
      <c r="G22" s="102">
        <f>('ES M'!T21)</f>
        <v>0</v>
      </c>
      <c r="H22" s="102">
        <f>('ES F'!T21)</f>
        <v>94</v>
      </c>
      <c r="I22" s="102">
        <f>('RA M'!T21)</f>
        <v>2074</v>
      </c>
      <c r="J22" s="102">
        <f>('RA F'!T21)</f>
        <v>358</v>
      </c>
      <c r="K22" s="102">
        <f>('YA M'!T21)</f>
        <v>86</v>
      </c>
      <c r="L22" s="102">
        <f>('YA F'!T21)</f>
        <v>119</v>
      </c>
      <c r="M22" s="102">
        <f>('YB M'!T21)</f>
        <v>605</v>
      </c>
      <c r="N22" s="102">
        <f>('YB F'!T21)</f>
        <v>0</v>
      </c>
      <c r="O22" s="102">
        <f>('JU M'!T21)</f>
        <v>672</v>
      </c>
      <c r="P22" s="102">
        <f>('JU F'!T21)</f>
        <v>0</v>
      </c>
      <c r="Q22" s="103">
        <f t="shared" si="0"/>
        <v>4491</v>
      </c>
      <c r="R22" s="104" t="s">
        <v>120</v>
      </c>
      <c r="S22" s="105">
        <f t="shared" si="1"/>
        <v>3009</v>
      </c>
      <c r="T22" s="105">
        <f t="shared" si="2"/>
        <v>1482</v>
      </c>
    </row>
    <row r="23" spans="1:20" ht="20.100000000000001" customHeight="1" x14ac:dyDescent="0.25">
      <c r="A23" s="98">
        <v>2186</v>
      </c>
      <c r="B23" s="99" t="s">
        <v>122</v>
      </c>
      <c r="C23" s="100">
        <f>('MC M'!T23)</f>
        <v>0</v>
      </c>
      <c r="D23" s="100">
        <f>('MC F'!T22)</f>
        <v>0</v>
      </c>
      <c r="E23" s="101">
        <f>('CU M'!T22)</f>
        <v>0</v>
      </c>
      <c r="F23" s="102">
        <f>('CU F'!T22)</f>
        <v>0</v>
      </c>
      <c r="G23" s="102">
        <f>('ES M'!T22)</f>
        <v>0</v>
      </c>
      <c r="H23" s="102">
        <f>('ES F'!T22)</f>
        <v>0</v>
      </c>
      <c r="I23" s="102">
        <f>('RA M'!T22)</f>
        <v>0</v>
      </c>
      <c r="J23" s="102">
        <f>('RA F'!T22)</f>
        <v>0</v>
      </c>
      <c r="K23" s="102">
        <f>('YA M'!T22)</f>
        <v>0</v>
      </c>
      <c r="L23" s="102">
        <f>('YA F'!T22)</f>
        <v>0</v>
      </c>
      <c r="M23" s="102">
        <f>('YB M'!T22)</f>
        <v>0</v>
      </c>
      <c r="N23" s="102">
        <f>('YB F'!T22)</f>
        <v>0</v>
      </c>
      <c r="O23" s="102">
        <f>('JU M'!T22)</f>
        <v>0</v>
      </c>
      <c r="P23" s="102">
        <f>('JU F'!T22)</f>
        <v>0</v>
      </c>
      <c r="Q23" s="103">
        <f t="shared" si="0"/>
        <v>0</v>
      </c>
      <c r="R23" s="104" t="s">
        <v>122</v>
      </c>
      <c r="S23" s="105">
        <f t="shared" si="1"/>
        <v>0</v>
      </c>
      <c r="T23" s="105">
        <f t="shared" si="2"/>
        <v>0</v>
      </c>
    </row>
    <row r="24" spans="1:20" ht="20.100000000000001" customHeight="1" x14ac:dyDescent="0.25">
      <c r="A24" s="98">
        <v>1756</v>
      </c>
      <c r="B24" s="99" t="s">
        <v>37</v>
      </c>
      <c r="C24" s="100">
        <f>('MC M'!T24)</f>
        <v>0</v>
      </c>
      <c r="D24" s="100">
        <f>('MC F'!T23)</f>
        <v>0</v>
      </c>
      <c r="E24" s="101">
        <f>('CU M'!T23)</f>
        <v>0</v>
      </c>
      <c r="F24" s="102">
        <f>('CU F'!T23)</f>
        <v>0</v>
      </c>
      <c r="G24" s="102">
        <f>('ES M'!T23)</f>
        <v>0</v>
      </c>
      <c r="H24" s="102">
        <f>('ES F'!T23)</f>
        <v>0</v>
      </c>
      <c r="I24" s="102">
        <f>('RA M'!T23)</f>
        <v>0</v>
      </c>
      <c r="J24" s="102">
        <f>('RA F'!T23)</f>
        <v>0</v>
      </c>
      <c r="K24" s="102">
        <f>('YA M'!T23)</f>
        <v>0</v>
      </c>
      <c r="L24" s="102">
        <f>('YA F'!T23)</f>
        <v>0</v>
      </c>
      <c r="M24" s="102">
        <f>('YB M'!T23)</f>
        <v>0</v>
      </c>
      <c r="N24" s="102">
        <f>('YB F'!T23)</f>
        <v>0</v>
      </c>
      <c r="O24" s="102">
        <f>('JU M'!T23)</f>
        <v>0</v>
      </c>
      <c r="P24" s="102">
        <f>('JU F'!T23)</f>
        <v>0</v>
      </c>
      <c r="Q24" s="103">
        <f t="shared" si="0"/>
        <v>0</v>
      </c>
      <c r="R24" s="104" t="s">
        <v>37</v>
      </c>
      <c r="S24" s="105">
        <f t="shared" si="1"/>
        <v>0</v>
      </c>
      <c r="T24" s="105">
        <f t="shared" si="2"/>
        <v>0</v>
      </c>
    </row>
    <row r="25" spans="1:20" ht="20.100000000000001" customHeight="1" x14ac:dyDescent="0.25">
      <c r="A25" s="98">
        <v>1177</v>
      </c>
      <c r="B25" s="99" t="s">
        <v>38</v>
      </c>
      <c r="C25" s="100">
        <f>('MC M'!T25)</f>
        <v>0</v>
      </c>
      <c r="D25" s="100">
        <f>('MC F'!T24)</f>
        <v>0</v>
      </c>
      <c r="E25" s="101">
        <f>('CU M'!T24)</f>
        <v>0</v>
      </c>
      <c r="F25" s="102">
        <f>('CU F'!T24)</f>
        <v>0</v>
      </c>
      <c r="G25" s="102">
        <f>('ES M'!T24)</f>
        <v>0</v>
      </c>
      <c r="H25" s="102">
        <f>('ES F'!T24)</f>
        <v>0</v>
      </c>
      <c r="I25" s="102">
        <f>('RA M'!T24)</f>
        <v>0</v>
      </c>
      <c r="J25" s="102">
        <f>('RA F'!T24)</f>
        <v>0</v>
      </c>
      <c r="K25" s="102">
        <f>('YA M'!T24)</f>
        <v>0</v>
      </c>
      <c r="L25" s="102">
        <f>('YA F'!T24)</f>
        <v>0</v>
      </c>
      <c r="M25" s="102">
        <f>('YB M'!T24)</f>
        <v>0</v>
      </c>
      <c r="N25" s="102">
        <f>('YB F'!T24)</f>
        <v>0</v>
      </c>
      <c r="O25" s="102">
        <f>('JU M'!T24)</f>
        <v>0</v>
      </c>
      <c r="P25" s="102">
        <f>('JU F'!T24)</f>
        <v>0</v>
      </c>
      <c r="Q25" s="103">
        <f t="shared" si="0"/>
        <v>0</v>
      </c>
      <c r="R25" s="104" t="s">
        <v>38</v>
      </c>
      <c r="S25" s="105">
        <f t="shared" si="1"/>
        <v>0</v>
      </c>
      <c r="T25" s="105">
        <f t="shared" si="2"/>
        <v>0</v>
      </c>
    </row>
    <row r="26" spans="1:20" ht="20.100000000000001" customHeight="1" x14ac:dyDescent="0.25">
      <c r="A26" s="98">
        <v>1266</v>
      </c>
      <c r="B26" s="99" t="s">
        <v>39</v>
      </c>
      <c r="C26" s="100">
        <f>('MC M'!T26)</f>
        <v>0</v>
      </c>
      <c r="D26" s="100">
        <f>('MC F'!T25)</f>
        <v>0</v>
      </c>
      <c r="E26" s="101">
        <f>('CU M'!T25)</f>
        <v>0</v>
      </c>
      <c r="F26" s="102">
        <f>('CU F'!T25)</f>
        <v>0</v>
      </c>
      <c r="G26" s="102">
        <f>('ES M'!T25)</f>
        <v>0</v>
      </c>
      <c r="H26" s="102">
        <f>('ES F'!T25)</f>
        <v>0</v>
      </c>
      <c r="I26" s="102">
        <f>('RA M'!T25)</f>
        <v>0</v>
      </c>
      <c r="J26" s="102">
        <f>('RA F'!T25)</f>
        <v>0</v>
      </c>
      <c r="K26" s="102">
        <f>('YA M'!T25)</f>
        <v>0</v>
      </c>
      <c r="L26" s="102">
        <f>('YA F'!T25)</f>
        <v>0</v>
      </c>
      <c r="M26" s="102">
        <f>('YB M'!T25)</f>
        <v>0</v>
      </c>
      <c r="N26" s="102">
        <f>('YB F'!T25)</f>
        <v>0</v>
      </c>
      <c r="O26" s="102">
        <f>('JU M'!T25)</f>
        <v>0</v>
      </c>
      <c r="P26" s="102">
        <f>('JU F'!T25)</f>
        <v>0</v>
      </c>
      <c r="Q26" s="103">
        <f t="shared" si="0"/>
        <v>0</v>
      </c>
      <c r="R26" s="104" t="s">
        <v>39</v>
      </c>
      <c r="S26" s="105">
        <f t="shared" si="1"/>
        <v>0</v>
      </c>
      <c r="T26" s="105">
        <f t="shared" si="2"/>
        <v>0</v>
      </c>
    </row>
    <row r="27" spans="1:20" ht="20.100000000000001" customHeight="1" x14ac:dyDescent="0.25">
      <c r="A27" s="98">
        <v>1757</v>
      </c>
      <c r="B27" s="99" t="s">
        <v>40</v>
      </c>
      <c r="C27" s="100">
        <f>('MC M'!T27)</f>
        <v>0</v>
      </c>
      <c r="D27" s="100">
        <f>('MC F'!T26)</f>
        <v>0</v>
      </c>
      <c r="E27" s="101">
        <f>('CU M'!T26)</f>
        <v>0</v>
      </c>
      <c r="F27" s="102">
        <f>('CU F'!T26)</f>
        <v>0</v>
      </c>
      <c r="G27" s="102">
        <f>('ES M'!T26)</f>
        <v>0</v>
      </c>
      <c r="H27" s="102">
        <f>('ES F'!T26)</f>
        <v>0</v>
      </c>
      <c r="I27" s="102">
        <f>('RA M'!T26)</f>
        <v>0</v>
      </c>
      <c r="J27" s="102">
        <f>('RA F'!T26)</f>
        <v>0</v>
      </c>
      <c r="K27" s="102">
        <f>('YA M'!T26)</f>
        <v>0</v>
      </c>
      <c r="L27" s="102">
        <f>('YA F'!T26)</f>
        <v>0</v>
      </c>
      <c r="M27" s="102">
        <f>('YB M'!T26)</f>
        <v>0</v>
      </c>
      <c r="N27" s="102">
        <f>('YB F'!T26)</f>
        <v>0</v>
      </c>
      <c r="O27" s="102">
        <f>('JU M'!T26)</f>
        <v>0</v>
      </c>
      <c r="P27" s="102">
        <f>('JU F'!T26)</f>
        <v>0</v>
      </c>
      <c r="Q27" s="103">
        <f t="shared" si="0"/>
        <v>0</v>
      </c>
      <c r="R27" s="104" t="s">
        <v>40</v>
      </c>
      <c r="S27" s="105">
        <f t="shared" si="1"/>
        <v>0</v>
      </c>
      <c r="T27" s="105">
        <f t="shared" si="2"/>
        <v>0</v>
      </c>
    </row>
    <row r="28" spans="1:20" ht="20.100000000000001" customHeight="1" x14ac:dyDescent="0.25">
      <c r="A28" s="98">
        <v>1760</v>
      </c>
      <c r="B28" s="99" t="s">
        <v>41</v>
      </c>
      <c r="C28" s="100">
        <f>('MC M'!T28)</f>
        <v>0</v>
      </c>
      <c r="D28" s="100">
        <f>('MC F'!T27)</f>
        <v>0</v>
      </c>
      <c r="E28" s="101">
        <f>('CU M'!T27)</f>
        <v>0</v>
      </c>
      <c r="F28" s="102">
        <f>('CU F'!T27)</f>
        <v>0</v>
      </c>
      <c r="G28" s="102">
        <f>('ES M'!T27)</f>
        <v>0</v>
      </c>
      <c r="H28" s="102">
        <f>('ES F'!T27)</f>
        <v>0</v>
      </c>
      <c r="I28" s="102">
        <f>('RA M'!T27)</f>
        <v>0</v>
      </c>
      <c r="J28" s="102">
        <f>('RA F'!T27)</f>
        <v>0</v>
      </c>
      <c r="K28" s="102">
        <f>('YA M'!T27)</f>
        <v>0</v>
      </c>
      <c r="L28" s="102">
        <f>('YA F'!T27)</f>
        <v>0</v>
      </c>
      <c r="M28" s="102">
        <f>('YB M'!T27)</f>
        <v>0</v>
      </c>
      <c r="N28" s="102">
        <f>('YB F'!T27)</f>
        <v>0</v>
      </c>
      <c r="O28" s="102">
        <f>('JU M'!T27)</f>
        <v>0</v>
      </c>
      <c r="P28" s="102">
        <f>('JU F'!T27)</f>
        <v>0</v>
      </c>
      <c r="Q28" s="103">
        <f t="shared" si="0"/>
        <v>0</v>
      </c>
      <c r="R28" s="104" t="s">
        <v>41</v>
      </c>
      <c r="S28" s="105">
        <f t="shared" si="1"/>
        <v>0</v>
      </c>
      <c r="T28" s="105">
        <f t="shared" si="2"/>
        <v>0</v>
      </c>
    </row>
    <row r="29" spans="1:20" ht="20.100000000000001" customHeight="1" x14ac:dyDescent="0.25">
      <c r="A29" s="98">
        <v>1174</v>
      </c>
      <c r="B29" s="99" t="s">
        <v>121</v>
      </c>
      <c r="C29" s="100">
        <f>('MC M'!T29)</f>
        <v>50</v>
      </c>
      <c r="D29" s="100">
        <f>('MC F'!T28)</f>
        <v>506</v>
      </c>
      <c r="E29" s="101">
        <f>('CU M'!T28)</f>
        <v>72</v>
      </c>
      <c r="F29" s="102">
        <f>('CU F'!T28)</f>
        <v>147</v>
      </c>
      <c r="G29" s="102">
        <f>('ES M'!T28)</f>
        <v>75</v>
      </c>
      <c r="H29" s="102">
        <f>('ES F'!T28)</f>
        <v>48</v>
      </c>
      <c r="I29" s="102">
        <f>('RA M'!T28)</f>
        <v>65</v>
      </c>
      <c r="J29" s="102">
        <f>('RA F'!T28)</f>
        <v>0</v>
      </c>
      <c r="K29" s="102">
        <f>('YA M'!T28)</f>
        <v>0</v>
      </c>
      <c r="L29" s="102">
        <f>('YA F'!T28)</f>
        <v>0</v>
      </c>
      <c r="M29" s="102">
        <f>('YB M'!T28)</f>
        <v>0</v>
      </c>
      <c r="N29" s="102">
        <f>('YB F'!T28)</f>
        <v>0</v>
      </c>
      <c r="O29" s="102">
        <f>('JU M'!T28)</f>
        <v>0</v>
      </c>
      <c r="P29" s="102">
        <f>('JU F'!T28)</f>
        <v>0</v>
      </c>
      <c r="Q29" s="103">
        <f t="shared" si="0"/>
        <v>963</v>
      </c>
      <c r="R29" s="104" t="s">
        <v>121</v>
      </c>
      <c r="S29" s="105">
        <f t="shared" si="1"/>
        <v>963</v>
      </c>
      <c r="T29" s="105">
        <f t="shared" si="2"/>
        <v>0</v>
      </c>
    </row>
    <row r="30" spans="1:20" ht="20.100000000000001" customHeight="1" x14ac:dyDescent="0.25">
      <c r="A30" s="98">
        <v>1731</v>
      </c>
      <c r="B30" s="99" t="s">
        <v>43</v>
      </c>
      <c r="C30" s="100">
        <f>('MC M'!T30)</f>
        <v>0</v>
      </c>
      <c r="D30" s="100">
        <f>('MC F'!T29)</f>
        <v>0</v>
      </c>
      <c r="E30" s="101">
        <f>('CU M'!T29)</f>
        <v>0</v>
      </c>
      <c r="F30" s="102">
        <f>('CU F'!T29)</f>
        <v>0</v>
      </c>
      <c r="G30" s="102">
        <f>('ES M'!T29)</f>
        <v>0</v>
      </c>
      <c r="H30" s="102">
        <f>('ES F'!T29)</f>
        <v>0</v>
      </c>
      <c r="I30" s="102">
        <f>('RA M'!T29)</f>
        <v>0</v>
      </c>
      <c r="J30" s="102">
        <f>('RA F'!T29)</f>
        <v>0</v>
      </c>
      <c r="K30" s="102">
        <f>('YA M'!T29)</f>
        <v>0</v>
      </c>
      <c r="L30" s="102">
        <f>('YA F'!T29)</f>
        <v>0</v>
      </c>
      <c r="M30" s="102">
        <f>('YB M'!T29)</f>
        <v>0</v>
      </c>
      <c r="N30" s="102">
        <f>('YB F'!T29)</f>
        <v>0</v>
      </c>
      <c r="O30" s="102">
        <f>('JU M'!T29)</f>
        <v>0</v>
      </c>
      <c r="P30" s="102">
        <f>('JU F'!T29)</f>
        <v>0</v>
      </c>
      <c r="Q30" s="103">
        <f t="shared" si="0"/>
        <v>0</v>
      </c>
      <c r="R30" s="104" t="s">
        <v>43</v>
      </c>
      <c r="S30" s="105">
        <f t="shared" si="1"/>
        <v>0</v>
      </c>
      <c r="T30" s="105">
        <f t="shared" si="2"/>
        <v>0</v>
      </c>
    </row>
    <row r="31" spans="1:20" ht="20.100000000000001" customHeight="1" x14ac:dyDescent="0.25">
      <c r="A31" s="98">
        <v>1773</v>
      </c>
      <c r="B31" s="99" t="s">
        <v>71</v>
      </c>
      <c r="C31" s="100">
        <f>('MC M'!T31)</f>
        <v>0</v>
      </c>
      <c r="D31" s="100">
        <f>('MC F'!T30)</f>
        <v>0</v>
      </c>
      <c r="E31" s="101">
        <f>('CU M'!T30)</f>
        <v>201</v>
      </c>
      <c r="F31" s="102">
        <f>('CU F'!T30)</f>
        <v>0</v>
      </c>
      <c r="G31" s="102">
        <f>('ES M'!T30)</f>
        <v>85</v>
      </c>
      <c r="H31" s="102">
        <f>('ES F'!T30)</f>
        <v>30</v>
      </c>
      <c r="I31" s="102">
        <f>('RA M'!T30)</f>
        <v>0</v>
      </c>
      <c r="J31" s="102">
        <f>('RA F'!T30)</f>
        <v>65</v>
      </c>
      <c r="K31" s="102">
        <f>('YA M'!T30)</f>
        <v>0</v>
      </c>
      <c r="L31" s="102">
        <f>('YA F'!T30)</f>
        <v>0</v>
      </c>
      <c r="M31" s="102">
        <f>('YB M'!T30)</f>
        <v>0</v>
      </c>
      <c r="N31" s="102">
        <f>('YB F'!T30)</f>
        <v>32</v>
      </c>
      <c r="O31" s="102">
        <f>('JU M'!T30)</f>
        <v>0</v>
      </c>
      <c r="P31" s="102">
        <f>('JU F'!T30)</f>
        <v>0</v>
      </c>
      <c r="Q31" s="103">
        <f t="shared" si="0"/>
        <v>413</v>
      </c>
      <c r="R31" s="104" t="s">
        <v>71</v>
      </c>
      <c r="S31" s="105">
        <f t="shared" si="1"/>
        <v>381</v>
      </c>
      <c r="T31" s="105">
        <f t="shared" si="2"/>
        <v>32</v>
      </c>
    </row>
    <row r="32" spans="1:20" ht="20.100000000000001" customHeight="1" x14ac:dyDescent="0.25">
      <c r="A32" s="98">
        <v>1347</v>
      </c>
      <c r="B32" s="99" t="s">
        <v>45</v>
      </c>
      <c r="C32" s="100">
        <f>('MC M'!T32)</f>
        <v>0</v>
      </c>
      <c r="D32" s="100">
        <f>('MC F'!T31)</f>
        <v>0</v>
      </c>
      <c r="E32" s="101">
        <f>('CU M'!T31)</f>
        <v>0</v>
      </c>
      <c r="F32" s="102">
        <f>('CU F'!T31)</f>
        <v>0</v>
      </c>
      <c r="G32" s="102">
        <f>('ES M'!T31)</f>
        <v>0</v>
      </c>
      <c r="H32" s="102">
        <f>('ES F'!T31)</f>
        <v>0</v>
      </c>
      <c r="I32" s="102">
        <f>('RA M'!T31)</f>
        <v>0</v>
      </c>
      <c r="J32" s="102">
        <f>('RA F'!T31)</f>
        <v>0</v>
      </c>
      <c r="K32" s="102">
        <f>('YA M'!T31)</f>
        <v>0</v>
      </c>
      <c r="L32" s="102">
        <f>('YA F'!T31)</f>
        <v>0</v>
      </c>
      <c r="M32" s="102">
        <f>('YB M'!T31)</f>
        <v>0</v>
      </c>
      <c r="N32" s="102">
        <f>('YB F'!T31)</f>
        <v>0</v>
      </c>
      <c r="O32" s="102">
        <f>('JU M'!T31)</f>
        <v>0</v>
      </c>
      <c r="P32" s="102">
        <f>('JU F'!T31)</f>
        <v>0</v>
      </c>
      <c r="Q32" s="103">
        <f t="shared" si="0"/>
        <v>0</v>
      </c>
      <c r="R32" s="104" t="s">
        <v>45</v>
      </c>
      <c r="S32" s="105">
        <f t="shared" si="1"/>
        <v>0</v>
      </c>
      <c r="T32" s="105">
        <f t="shared" si="2"/>
        <v>0</v>
      </c>
    </row>
    <row r="33" spans="1:20" ht="20.100000000000001" customHeight="1" x14ac:dyDescent="0.25">
      <c r="A33" s="98">
        <v>1889</v>
      </c>
      <c r="B33" s="99" t="s">
        <v>115</v>
      </c>
      <c r="C33" s="100">
        <f>('MC M'!T33)</f>
        <v>0</v>
      </c>
      <c r="D33" s="100">
        <f>('MC F'!T32)</f>
        <v>0</v>
      </c>
      <c r="E33" s="101">
        <f>('CU M'!T32)</f>
        <v>0</v>
      </c>
      <c r="F33" s="102">
        <f>('CU F'!T32)</f>
        <v>0</v>
      </c>
      <c r="G33" s="102">
        <f>('ES M'!T32)</f>
        <v>0</v>
      </c>
      <c r="H33" s="102">
        <f>('ES F'!T32)</f>
        <v>0</v>
      </c>
      <c r="I33" s="102">
        <f>('RA M'!T32)</f>
        <v>0</v>
      </c>
      <c r="J33" s="102">
        <f>('RA F'!T32)</f>
        <v>0</v>
      </c>
      <c r="K33" s="102">
        <f>('YA M'!T32)</f>
        <v>0</v>
      </c>
      <c r="L33" s="102">
        <f>('YA F'!T32)</f>
        <v>0</v>
      </c>
      <c r="M33" s="102">
        <f>('YB M'!T32)</f>
        <v>0</v>
      </c>
      <c r="N33" s="102">
        <f>('YB F'!T32)</f>
        <v>0</v>
      </c>
      <c r="O33" s="102">
        <f>('JU M'!T32)</f>
        <v>0</v>
      </c>
      <c r="P33" s="102">
        <f>('JU F'!T32)</f>
        <v>0</v>
      </c>
      <c r="Q33" s="103">
        <f t="shared" si="0"/>
        <v>0</v>
      </c>
      <c r="R33" s="104" t="s">
        <v>115</v>
      </c>
      <c r="S33" s="105">
        <f t="shared" si="1"/>
        <v>0</v>
      </c>
      <c r="T33" s="105">
        <f t="shared" si="2"/>
        <v>0</v>
      </c>
    </row>
    <row r="34" spans="1:20" ht="20.100000000000001" customHeight="1" x14ac:dyDescent="0.25">
      <c r="A34" s="98">
        <v>1883</v>
      </c>
      <c r="B34" s="99" t="s">
        <v>47</v>
      </c>
      <c r="C34" s="100">
        <f>('MC M'!T34)</f>
        <v>0</v>
      </c>
      <c r="D34" s="100">
        <f>('MC F'!T33)</f>
        <v>0</v>
      </c>
      <c r="E34" s="101">
        <f>('CU M'!T33)</f>
        <v>0</v>
      </c>
      <c r="F34" s="102">
        <f>('CU F'!T33)</f>
        <v>0</v>
      </c>
      <c r="G34" s="102">
        <f>('ES M'!T33)</f>
        <v>0</v>
      </c>
      <c r="H34" s="102">
        <f>('ES F'!T33)</f>
        <v>0</v>
      </c>
      <c r="I34" s="102">
        <f>('RA M'!T33)</f>
        <v>0</v>
      </c>
      <c r="J34" s="102">
        <f>('RA F'!T33)</f>
        <v>0</v>
      </c>
      <c r="K34" s="102">
        <f>('YA M'!T33)</f>
        <v>0</v>
      </c>
      <c r="L34" s="102">
        <f>('YA F'!T33)</f>
        <v>0</v>
      </c>
      <c r="M34" s="102">
        <f>('YB M'!T33)</f>
        <v>0</v>
      </c>
      <c r="N34" s="102">
        <f>('YB F'!T33)</f>
        <v>0</v>
      </c>
      <c r="O34" s="102">
        <f>('JU M'!T33)</f>
        <v>0</v>
      </c>
      <c r="P34" s="102">
        <f>('JU F'!T33)</f>
        <v>0</v>
      </c>
      <c r="Q34" s="103">
        <f t="shared" si="0"/>
        <v>0</v>
      </c>
      <c r="R34" s="104" t="s">
        <v>47</v>
      </c>
      <c r="S34" s="105">
        <f t="shared" si="1"/>
        <v>0</v>
      </c>
      <c r="T34" s="105">
        <f t="shared" si="2"/>
        <v>0</v>
      </c>
    </row>
    <row r="35" spans="1:20" ht="20.100000000000001" customHeight="1" x14ac:dyDescent="0.25">
      <c r="A35" s="98">
        <v>2072</v>
      </c>
      <c r="B35" s="99" t="s">
        <v>539</v>
      </c>
      <c r="C35" s="100">
        <f>('MC M'!T35)</f>
        <v>0</v>
      </c>
      <c r="D35" s="100">
        <f>('MC F'!T34)</f>
        <v>167</v>
      </c>
      <c r="E35" s="101">
        <f>('CU M'!T34)</f>
        <v>0</v>
      </c>
      <c r="F35" s="102">
        <f>('CU F'!T34)</f>
        <v>320</v>
      </c>
      <c r="G35" s="102">
        <f>('ES M'!T34)</f>
        <v>991</v>
      </c>
      <c r="H35" s="102">
        <f>('ES F'!T34)</f>
        <v>0</v>
      </c>
      <c r="I35" s="102">
        <f>('RA M'!T34)</f>
        <v>70</v>
      </c>
      <c r="J35" s="102">
        <f>('RA F'!T34)</f>
        <v>283</v>
      </c>
      <c r="K35" s="102">
        <f>('YA M'!T34)</f>
        <v>216</v>
      </c>
      <c r="L35" s="102">
        <f>('YA F'!T34)</f>
        <v>315</v>
      </c>
      <c r="M35" s="102">
        <f>('YB M'!T34)</f>
        <v>0</v>
      </c>
      <c r="N35" s="102">
        <f>('YB F'!T34)</f>
        <v>14</v>
      </c>
      <c r="O35" s="102">
        <f>('JU M'!T34)</f>
        <v>0</v>
      </c>
      <c r="P35" s="102">
        <f>('JU F'!T34)</f>
        <v>0</v>
      </c>
      <c r="Q35" s="103">
        <f t="shared" si="0"/>
        <v>2376</v>
      </c>
      <c r="R35" s="104" t="s">
        <v>539</v>
      </c>
      <c r="S35" s="105">
        <f t="shared" si="1"/>
        <v>1831</v>
      </c>
      <c r="T35" s="105">
        <f t="shared" si="2"/>
        <v>545</v>
      </c>
    </row>
    <row r="36" spans="1:20" ht="20.100000000000001" customHeight="1" x14ac:dyDescent="0.25">
      <c r="A36" s="98">
        <v>1615</v>
      </c>
      <c r="B36" s="99" t="s">
        <v>110</v>
      </c>
      <c r="C36" s="100">
        <f>('MC M'!T36)</f>
        <v>0</v>
      </c>
      <c r="D36" s="100">
        <f>('MC F'!T35)</f>
        <v>0</v>
      </c>
      <c r="E36" s="101">
        <f>('CU M'!T35)</f>
        <v>0</v>
      </c>
      <c r="F36" s="102">
        <f>('CU F'!T35)</f>
        <v>0</v>
      </c>
      <c r="G36" s="102">
        <f>('ES M'!T35)</f>
        <v>0</v>
      </c>
      <c r="H36" s="102">
        <f>('ES F'!T35)</f>
        <v>0</v>
      </c>
      <c r="I36" s="102">
        <f>('RA M'!T35)</f>
        <v>0</v>
      </c>
      <c r="J36" s="102">
        <f>('RA F'!T35)</f>
        <v>0</v>
      </c>
      <c r="K36" s="102">
        <f>('YA M'!T35)</f>
        <v>0</v>
      </c>
      <c r="L36" s="102">
        <f>('YA F'!T35)</f>
        <v>0</v>
      </c>
      <c r="M36" s="102">
        <f>('YB M'!T35)</f>
        <v>0</v>
      </c>
      <c r="N36" s="102">
        <f>('YB F'!T35)</f>
        <v>0</v>
      </c>
      <c r="O36" s="102">
        <f>('JU M'!T35)</f>
        <v>0</v>
      </c>
      <c r="P36" s="102">
        <f>('JU F'!T35)</f>
        <v>0</v>
      </c>
      <c r="Q36" s="103">
        <f t="shared" ref="Q36:Q64" si="3">SUM(C36:P36)</f>
        <v>0</v>
      </c>
      <c r="R36" s="104" t="s">
        <v>110</v>
      </c>
      <c r="S36" s="105">
        <f t="shared" ref="S36:S64" si="4">SUM(C36:J36)</f>
        <v>0</v>
      </c>
      <c r="T36" s="105">
        <f t="shared" ref="T36:T64" si="5">SUM(K36:P36)</f>
        <v>0</v>
      </c>
    </row>
    <row r="37" spans="1:20" ht="20.100000000000001" customHeight="1" x14ac:dyDescent="0.25">
      <c r="A37" s="98">
        <v>48</v>
      </c>
      <c r="B37" s="99" t="s">
        <v>540</v>
      </c>
      <c r="C37" s="100">
        <f>('MC M'!T37)</f>
        <v>0</v>
      </c>
      <c r="D37" s="100">
        <f>('MC F'!T36)</f>
        <v>0</v>
      </c>
      <c r="E37" s="101">
        <f>('CU M'!T36)</f>
        <v>0</v>
      </c>
      <c r="F37" s="102">
        <f>('CU F'!T36)</f>
        <v>0</v>
      </c>
      <c r="G37" s="102">
        <f>('ES M'!T36)</f>
        <v>0</v>
      </c>
      <c r="H37" s="102">
        <f>('ES F'!T36)</f>
        <v>0</v>
      </c>
      <c r="I37" s="102">
        <f>('RA M'!T36)</f>
        <v>15</v>
      </c>
      <c r="J37" s="102">
        <f>('RA F'!T36)</f>
        <v>15</v>
      </c>
      <c r="K37" s="102">
        <f>('YA M'!T36)</f>
        <v>0</v>
      </c>
      <c r="L37" s="102">
        <f>('YA F'!T36)</f>
        <v>25</v>
      </c>
      <c r="M37" s="102">
        <f>('YB M'!T36)</f>
        <v>0</v>
      </c>
      <c r="N37" s="102">
        <f>('YB F'!T36)</f>
        <v>0</v>
      </c>
      <c r="O37" s="102">
        <f>('JU M'!T36)</f>
        <v>0</v>
      </c>
      <c r="P37" s="102">
        <f>('JU F'!T36)</f>
        <v>0</v>
      </c>
      <c r="Q37" s="103">
        <f t="shared" si="3"/>
        <v>55</v>
      </c>
      <c r="R37" s="104" t="s">
        <v>541</v>
      </c>
      <c r="S37" s="105">
        <f t="shared" si="4"/>
        <v>30</v>
      </c>
      <c r="T37" s="105">
        <f t="shared" si="5"/>
        <v>25</v>
      </c>
    </row>
    <row r="38" spans="1:20" ht="20.100000000000001" customHeight="1" x14ac:dyDescent="0.25">
      <c r="A38" s="98">
        <v>1353</v>
      </c>
      <c r="B38" s="99" t="s">
        <v>112</v>
      </c>
      <c r="C38" s="100">
        <f>('MC M'!T38)</f>
        <v>0</v>
      </c>
      <c r="D38" s="100">
        <f>('MC F'!T37)</f>
        <v>0</v>
      </c>
      <c r="E38" s="101">
        <f>('CU M'!T37)</f>
        <v>0</v>
      </c>
      <c r="F38" s="102">
        <f>('CU F'!T37)</f>
        <v>0</v>
      </c>
      <c r="G38" s="102">
        <f>('ES M'!T37)</f>
        <v>0</v>
      </c>
      <c r="H38" s="102">
        <f>('ES F'!T37)</f>
        <v>0</v>
      </c>
      <c r="I38" s="102">
        <f>('RA M'!T37)</f>
        <v>0</v>
      </c>
      <c r="J38" s="102">
        <f>('RA F'!T37)</f>
        <v>0</v>
      </c>
      <c r="K38" s="102">
        <f>('YA M'!T37)</f>
        <v>0</v>
      </c>
      <c r="L38" s="102">
        <f>('YA F'!T37)</f>
        <v>0</v>
      </c>
      <c r="M38" s="102">
        <f>('YB M'!T37)</f>
        <v>0</v>
      </c>
      <c r="N38" s="102">
        <f>('YB F'!T37)</f>
        <v>0</v>
      </c>
      <c r="O38" s="102">
        <f>('JU M'!T37)</f>
        <v>0</v>
      </c>
      <c r="P38" s="102">
        <f>('JU F'!T37)</f>
        <v>0</v>
      </c>
      <c r="Q38" s="103">
        <f t="shared" si="3"/>
        <v>0</v>
      </c>
      <c r="R38" s="104" t="s">
        <v>112</v>
      </c>
      <c r="S38" s="105">
        <f t="shared" si="4"/>
        <v>0</v>
      </c>
      <c r="T38" s="105">
        <f t="shared" si="5"/>
        <v>0</v>
      </c>
    </row>
    <row r="39" spans="1:20" ht="20.100000000000001" customHeight="1" x14ac:dyDescent="0.25">
      <c r="A39" s="98">
        <v>1665</v>
      </c>
      <c r="B39" s="99" t="s">
        <v>621</v>
      </c>
      <c r="C39" s="100">
        <f>('MC M'!T39)</f>
        <v>0</v>
      </c>
      <c r="D39" s="100">
        <f>('MC F'!T38)</f>
        <v>0</v>
      </c>
      <c r="E39" s="101">
        <f>('CU M'!T38)</f>
        <v>0</v>
      </c>
      <c r="F39" s="102">
        <f>('CU F'!T38)</f>
        <v>0</v>
      </c>
      <c r="G39" s="102">
        <f>('ES M'!T38)</f>
        <v>0</v>
      </c>
      <c r="H39" s="102">
        <f>('ES F'!T38)</f>
        <v>0</v>
      </c>
      <c r="I39" s="102">
        <f>('RA M'!T38)</f>
        <v>0</v>
      </c>
      <c r="J39" s="102">
        <f>('RA F'!T38)</f>
        <v>0</v>
      </c>
      <c r="K39" s="102">
        <f>('YA M'!T38)</f>
        <v>0</v>
      </c>
      <c r="L39" s="102">
        <f>('YA F'!T38)</f>
        <v>0</v>
      </c>
      <c r="M39" s="102">
        <f>('YB M'!T38)</f>
        <v>146</v>
      </c>
      <c r="N39" s="102">
        <f>('YB F'!T38)</f>
        <v>0</v>
      </c>
      <c r="O39" s="102">
        <f>('JU M'!T38)</f>
        <v>0</v>
      </c>
      <c r="P39" s="102">
        <f>('JU F'!T38)</f>
        <v>0</v>
      </c>
      <c r="Q39" s="103">
        <f t="shared" si="3"/>
        <v>146</v>
      </c>
      <c r="R39" s="104" t="s">
        <v>621</v>
      </c>
      <c r="S39" s="105">
        <f t="shared" si="4"/>
        <v>0</v>
      </c>
      <c r="T39" s="105">
        <f t="shared" si="5"/>
        <v>146</v>
      </c>
    </row>
    <row r="40" spans="1:20" ht="20.100000000000001" customHeight="1" x14ac:dyDescent="0.25">
      <c r="A40" s="98">
        <v>2438</v>
      </c>
      <c r="B40" s="99" t="s">
        <v>627</v>
      </c>
      <c r="C40" s="100">
        <f>('MC M'!T40)</f>
        <v>0</v>
      </c>
      <c r="D40" s="100">
        <f>('MC F'!T39)</f>
        <v>0</v>
      </c>
      <c r="E40" s="101">
        <f>('CU M'!T39)</f>
        <v>0</v>
      </c>
      <c r="F40" s="102">
        <f>('CU F'!T39)</f>
        <v>0</v>
      </c>
      <c r="G40" s="102">
        <f>('ES M'!T39)</f>
        <v>0</v>
      </c>
      <c r="H40" s="102">
        <f>('ES F'!T39)</f>
        <v>0</v>
      </c>
      <c r="I40" s="102">
        <f>('RA M'!T39)</f>
        <v>0</v>
      </c>
      <c r="J40" s="102">
        <f>('RA F'!T39)</f>
        <v>0</v>
      </c>
      <c r="K40" s="102">
        <f>('YA M'!T39)</f>
        <v>0</v>
      </c>
      <c r="L40" s="102">
        <f>('YA F'!T39)</f>
        <v>0</v>
      </c>
      <c r="M40" s="102">
        <f>('YB M'!T39)</f>
        <v>0</v>
      </c>
      <c r="N40" s="102">
        <f>('YB F'!T39)</f>
        <v>0</v>
      </c>
      <c r="O40" s="102">
        <f>('JU M'!T39)</f>
        <v>0</v>
      </c>
      <c r="P40" s="102">
        <f>('JU F'!T39)</f>
        <v>0</v>
      </c>
      <c r="Q40" s="103">
        <f t="shared" si="3"/>
        <v>0</v>
      </c>
      <c r="R40" s="104" t="s">
        <v>627</v>
      </c>
      <c r="S40" s="105">
        <f t="shared" si="4"/>
        <v>0</v>
      </c>
      <c r="T40" s="105">
        <f t="shared" si="5"/>
        <v>0</v>
      </c>
    </row>
    <row r="41" spans="1:20" ht="20.100000000000001" customHeight="1" x14ac:dyDescent="0.25">
      <c r="A41" s="98">
        <v>2334</v>
      </c>
      <c r="B41" s="99" t="s">
        <v>626</v>
      </c>
      <c r="C41" s="100">
        <f>('MC M'!T41)</f>
        <v>0</v>
      </c>
      <c r="D41" s="100">
        <f>('MC F'!T40)</f>
        <v>0</v>
      </c>
      <c r="E41" s="101">
        <f>('CU M'!T40)</f>
        <v>0</v>
      </c>
      <c r="F41" s="102">
        <f>('CU F'!T40)</f>
        <v>0</v>
      </c>
      <c r="G41" s="102">
        <f>('ES M'!T40)</f>
        <v>0</v>
      </c>
      <c r="H41" s="102">
        <f>('ES F'!T40)</f>
        <v>0</v>
      </c>
      <c r="I41" s="102">
        <f>('RA M'!T40)</f>
        <v>0</v>
      </c>
      <c r="J41" s="102">
        <f>('RA F'!T40)</f>
        <v>0</v>
      </c>
      <c r="K41" s="102">
        <f>('YA M'!T40)</f>
        <v>0</v>
      </c>
      <c r="L41" s="102">
        <f>('YA F'!T40)</f>
        <v>0</v>
      </c>
      <c r="M41" s="102">
        <f>('YB M'!T40)</f>
        <v>0</v>
      </c>
      <c r="N41" s="102">
        <f>('YB F'!T40)</f>
        <v>0</v>
      </c>
      <c r="O41" s="102">
        <f>('JU M'!T40)</f>
        <v>0</v>
      </c>
      <c r="P41" s="102">
        <f>('JU F'!T40)</f>
        <v>0</v>
      </c>
      <c r="Q41" s="103">
        <f t="shared" si="3"/>
        <v>0</v>
      </c>
      <c r="R41" s="104" t="s">
        <v>626</v>
      </c>
      <c r="S41" s="105">
        <f t="shared" si="4"/>
        <v>0</v>
      </c>
      <c r="T41" s="105">
        <f t="shared" si="5"/>
        <v>0</v>
      </c>
    </row>
    <row r="42" spans="1:20" ht="20.100000000000001" customHeight="1" x14ac:dyDescent="0.25">
      <c r="A42" s="98"/>
      <c r="B42" s="99"/>
      <c r="C42" s="100">
        <f>('MC M'!T42)</f>
        <v>0</v>
      </c>
      <c r="D42" s="100">
        <f>('MC F'!T41)</f>
        <v>0</v>
      </c>
      <c r="E42" s="101">
        <f>('CU M'!T41)</f>
        <v>0</v>
      </c>
      <c r="F42" s="102">
        <f>('CU F'!T41)</f>
        <v>0</v>
      </c>
      <c r="G42" s="102">
        <f>('ES M'!T41)</f>
        <v>0</v>
      </c>
      <c r="H42" s="102">
        <f>('ES F'!T41)</f>
        <v>0</v>
      </c>
      <c r="I42" s="102">
        <f>('RA M'!T41)</f>
        <v>0</v>
      </c>
      <c r="J42" s="102">
        <f>('RA F'!T41)</f>
        <v>0</v>
      </c>
      <c r="K42" s="102">
        <f>('YA M'!T41)</f>
        <v>0</v>
      </c>
      <c r="L42" s="102">
        <f>('YA F'!T41)</f>
        <v>0</v>
      </c>
      <c r="M42" s="102">
        <f>('YB M'!T41)</f>
        <v>0</v>
      </c>
      <c r="N42" s="102">
        <f>('YB F'!T41)</f>
        <v>0</v>
      </c>
      <c r="O42" s="102">
        <f>('JU M'!T41)</f>
        <v>0</v>
      </c>
      <c r="P42" s="102">
        <f>('JU F'!T41)</f>
        <v>0</v>
      </c>
      <c r="Q42" s="103">
        <f t="shared" si="3"/>
        <v>0</v>
      </c>
      <c r="R42" s="104"/>
      <c r="S42" s="105">
        <f t="shared" si="4"/>
        <v>0</v>
      </c>
      <c r="T42" s="105">
        <f t="shared" si="5"/>
        <v>0</v>
      </c>
    </row>
    <row r="43" spans="1:20" ht="20.100000000000001" customHeight="1" x14ac:dyDescent="0.25">
      <c r="A43" s="98"/>
      <c r="B43" s="99"/>
      <c r="C43" s="100">
        <f>('MC M'!T43)</f>
        <v>0</v>
      </c>
      <c r="D43" s="100">
        <f>('MC F'!T42)</f>
        <v>0</v>
      </c>
      <c r="E43" s="101">
        <f>('CU M'!T42)</f>
        <v>0</v>
      </c>
      <c r="F43" s="102">
        <f>('CU F'!T42)</f>
        <v>0</v>
      </c>
      <c r="G43" s="102">
        <f>('ES M'!T42)</f>
        <v>0</v>
      </c>
      <c r="H43" s="102">
        <f>('ES F'!T42)</f>
        <v>0</v>
      </c>
      <c r="I43" s="102">
        <f>('RA M'!T42)</f>
        <v>0</v>
      </c>
      <c r="J43" s="102">
        <f>('RA F'!T42)</f>
        <v>0</v>
      </c>
      <c r="K43" s="102">
        <f>('YA M'!T42)</f>
        <v>0</v>
      </c>
      <c r="L43" s="102">
        <f>('YA F'!T42)</f>
        <v>0</v>
      </c>
      <c r="M43" s="102">
        <f>('YB M'!T42)</f>
        <v>0</v>
      </c>
      <c r="N43" s="102">
        <f>('YB F'!T42)</f>
        <v>0</v>
      </c>
      <c r="O43" s="102">
        <f>('JU M'!T42)</f>
        <v>0</v>
      </c>
      <c r="P43" s="102">
        <f>('JU F'!T42)</f>
        <v>0</v>
      </c>
      <c r="Q43" s="103">
        <f t="shared" si="3"/>
        <v>0</v>
      </c>
      <c r="R43" s="104"/>
      <c r="S43" s="105">
        <f t="shared" si="4"/>
        <v>0</v>
      </c>
      <c r="T43" s="105">
        <f t="shared" si="5"/>
        <v>0</v>
      </c>
    </row>
    <row r="44" spans="1:20" ht="20.100000000000001" customHeight="1" x14ac:dyDescent="0.25">
      <c r="A44" s="98"/>
      <c r="B44" s="99"/>
      <c r="C44" s="100">
        <f>('MC M'!T44)</f>
        <v>0</v>
      </c>
      <c r="D44" s="100">
        <f>('MC F'!T43)</f>
        <v>0</v>
      </c>
      <c r="E44" s="101">
        <f>('CU M'!T43)</f>
        <v>0</v>
      </c>
      <c r="F44" s="102">
        <f>('CU F'!T43)</f>
        <v>0</v>
      </c>
      <c r="G44" s="102">
        <f>('ES M'!T43)</f>
        <v>0</v>
      </c>
      <c r="H44" s="102">
        <f>('ES F'!T43)</f>
        <v>0</v>
      </c>
      <c r="I44" s="102">
        <f>('RA M'!T43)</f>
        <v>0</v>
      </c>
      <c r="J44" s="102">
        <f>('RA F'!T43)</f>
        <v>0</v>
      </c>
      <c r="K44" s="102">
        <f>('YA M'!T43)</f>
        <v>0</v>
      </c>
      <c r="L44" s="102">
        <f>('YA F'!T43)</f>
        <v>0</v>
      </c>
      <c r="M44" s="102">
        <f>('YB M'!T43)</f>
        <v>0</v>
      </c>
      <c r="N44" s="102">
        <f>('YB F'!T43)</f>
        <v>0</v>
      </c>
      <c r="O44" s="102">
        <f>('JU M'!T43)</f>
        <v>0</v>
      </c>
      <c r="P44" s="102">
        <f>('JU F'!T43)</f>
        <v>0</v>
      </c>
      <c r="Q44" s="103">
        <f t="shared" si="3"/>
        <v>0</v>
      </c>
      <c r="R44" s="104"/>
      <c r="S44" s="105">
        <f t="shared" si="4"/>
        <v>0</v>
      </c>
      <c r="T44" s="105">
        <f t="shared" si="5"/>
        <v>0</v>
      </c>
    </row>
    <row r="45" spans="1:20" ht="20.100000000000001" customHeight="1" x14ac:dyDescent="0.25">
      <c r="A45" s="98">
        <v>2199</v>
      </c>
      <c r="B45" s="99" t="s">
        <v>106</v>
      </c>
      <c r="C45" s="100">
        <f>('MC M'!T45)</f>
        <v>0</v>
      </c>
      <c r="D45" s="100">
        <f>('MC F'!T44)</f>
        <v>0</v>
      </c>
      <c r="E45" s="101">
        <f>('CU M'!T44)</f>
        <v>0</v>
      </c>
      <c r="F45" s="102">
        <f>('CU F'!T44)</f>
        <v>0</v>
      </c>
      <c r="G45" s="102">
        <f>('ES M'!T44)</f>
        <v>0</v>
      </c>
      <c r="H45" s="102">
        <f>('ES F'!T44)</f>
        <v>0</v>
      </c>
      <c r="I45" s="102">
        <f>('RA M'!T44)</f>
        <v>0</v>
      </c>
      <c r="J45" s="102">
        <f>('RA F'!T44)</f>
        <v>0</v>
      </c>
      <c r="K45" s="102">
        <f>('YA M'!T44)</f>
        <v>0</v>
      </c>
      <c r="L45" s="102">
        <f>('YA F'!T44)</f>
        <v>0</v>
      </c>
      <c r="M45" s="102">
        <f>('YB M'!T44)</f>
        <v>0</v>
      </c>
      <c r="N45" s="102">
        <f>('YB F'!T44)</f>
        <v>0</v>
      </c>
      <c r="O45" s="102">
        <f>('JU M'!T44)</f>
        <v>0</v>
      </c>
      <c r="P45" s="102">
        <f>('JU F'!T44)</f>
        <v>0</v>
      </c>
      <c r="Q45" s="103">
        <f t="shared" si="3"/>
        <v>0</v>
      </c>
      <c r="R45" s="104" t="s">
        <v>106</v>
      </c>
      <c r="S45" s="105">
        <f t="shared" si="4"/>
        <v>0</v>
      </c>
      <c r="T45" s="105">
        <f t="shared" si="5"/>
        <v>0</v>
      </c>
    </row>
    <row r="46" spans="1:20" ht="20.100000000000001" customHeight="1" x14ac:dyDescent="0.25">
      <c r="A46" s="98">
        <v>1908</v>
      </c>
      <c r="B46" s="99" t="s">
        <v>55</v>
      </c>
      <c r="C46" s="100">
        <f>('MC M'!T46)</f>
        <v>0</v>
      </c>
      <c r="D46" s="100">
        <f>('MC F'!T45)</f>
        <v>0</v>
      </c>
      <c r="E46" s="101">
        <f>('CU M'!T45)</f>
        <v>0</v>
      </c>
      <c r="F46" s="102">
        <f>('CU F'!T45)</f>
        <v>0</v>
      </c>
      <c r="G46" s="102">
        <f>('ES M'!T45)</f>
        <v>0</v>
      </c>
      <c r="H46" s="102">
        <f>('ES F'!T45)</f>
        <v>0</v>
      </c>
      <c r="I46" s="102">
        <f>('RA M'!T45)</f>
        <v>0</v>
      </c>
      <c r="J46" s="102">
        <f>('RA F'!T45)</f>
        <v>0</v>
      </c>
      <c r="K46" s="102">
        <f>('YA M'!T45)</f>
        <v>0</v>
      </c>
      <c r="L46" s="102">
        <f>('YA F'!T45)</f>
        <v>0</v>
      </c>
      <c r="M46" s="102">
        <f>('YB M'!T45)</f>
        <v>0</v>
      </c>
      <c r="N46" s="102">
        <f>('YB F'!T45)</f>
        <v>0</v>
      </c>
      <c r="O46" s="102">
        <f>('JU M'!T45)</f>
        <v>0</v>
      </c>
      <c r="P46" s="102">
        <f>('JU F'!T45)</f>
        <v>0</v>
      </c>
      <c r="Q46" s="103">
        <f t="shared" si="3"/>
        <v>0</v>
      </c>
      <c r="R46" s="104" t="s">
        <v>55</v>
      </c>
      <c r="S46" s="105">
        <f t="shared" si="4"/>
        <v>0</v>
      </c>
      <c r="T46" s="105">
        <f t="shared" si="5"/>
        <v>0</v>
      </c>
    </row>
    <row r="47" spans="1:20" ht="20.100000000000001" customHeight="1" x14ac:dyDescent="0.25">
      <c r="A47" s="98">
        <v>2057</v>
      </c>
      <c r="B47" s="99" t="s">
        <v>171</v>
      </c>
      <c r="C47" s="100">
        <f>('MC M'!T47)</f>
        <v>0</v>
      </c>
      <c r="D47" s="100">
        <f>('MC F'!T46)</f>
        <v>0</v>
      </c>
      <c r="E47" s="101">
        <f>('CU M'!T46)</f>
        <v>483</v>
      </c>
      <c r="F47" s="102">
        <f>('CU F'!T46)</f>
        <v>0</v>
      </c>
      <c r="G47" s="102">
        <f>('ES M'!T46)</f>
        <v>12</v>
      </c>
      <c r="H47" s="102">
        <f>('ES F'!T46)</f>
        <v>86</v>
      </c>
      <c r="I47" s="102">
        <f>('RA M'!T46)</f>
        <v>335</v>
      </c>
      <c r="J47" s="102">
        <f>('RA F'!T46)</f>
        <v>20</v>
      </c>
      <c r="K47" s="102">
        <f>('YA M'!T46)</f>
        <v>704</v>
      </c>
      <c r="L47" s="102">
        <f>('YA F'!T46)</f>
        <v>387</v>
      </c>
      <c r="M47" s="102">
        <f>('YB M'!T46)</f>
        <v>15</v>
      </c>
      <c r="N47" s="102">
        <f>('YB F'!T46)</f>
        <v>0</v>
      </c>
      <c r="O47" s="102">
        <f>('JU M'!T46)</f>
        <v>11</v>
      </c>
      <c r="P47" s="102">
        <f>('JU F'!T46)</f>
        <v>82</v>
      </c>
      <c r="Q47" s="103">
        <f t="shared" si="3"/>
        <v>2135</v>
      </c>
      <c r="R47" s="104" t="s">
        <v>171</v>
      </c>
      <c r="S47" s="105">
        <f t="shared" si="4"/>
        <v>936</v>
      </c>
      <c r="T47" s="105">
        <f t="shared" si="5"/>
        <v>1199</v>
      </c>
    </row>
    <row r="48" spans="1:20" ht="20.100000000000001" customHeight="1" x14ac:dyDescent="0.25">
      <c r="A48" s="98">
        <v>2069</v>
      </c>
      <c r="B48" s="99" t="s">
        <v>57</v>
      </c>
      <c r="C48" s="100">
        <f>('MC M'!T48)</f>
        <v>0</v>
      </c>
      <c r="D48" s="100">
        <f>('MC F'!T47)</f>
        <v>0</v>
      </c>
      <c r="E48" s="101">
        <f>('CU M'!T47)</f>
        <v>0</v>
      </c>
      <c r="F48" s="102">
        <f>('CU F'!T47)</f>
        <v>0</v>
      </c>
      <c r="G48" s="102">
        <f>('ES M'!T47)</f>
        <v>0</v>
      </c>
      <c r="H48" s="102">
        <f>('ES F'!T47)</f>
        <v>0</v>
      </c>
      <c r="I48" s="102">
        <f>('RA M'!T47)</f>
        <v>0</v>
      </c>
      <c r="J48" s="102">
        <f>('RA F'!T47)</f>
        <v>0</v>
      </c>
      <c r="K48" s="102">
        <f>('YA M'!T47)</f>
        <v>0</v>
      </c>
      <c r="L48" s="102">
        <f>('YA F'!T47)</f>
        <v>0</v>
      </c>
      <c r="M48" s="102">
        <f>('YB M'!T47)</f>
        <v>0</v>
      </c>
      <c r="N48" s="102">
        <f>('YB F'!T47)</f>
        <v>0</v>
      </c>
      <c r="O48" s="102">
        <f>('JU M'!T47)</f>
        <v>0</v>
      </c>
      <c r="P48" s="102">
        <f>('JU F'!T47)</f>
        <v>0</v>
      </c>
      <c r="Q48" s="103">
        <f t="shared" si="3"/>
        <v>0</v>
      </c>
      <c r="R48" s="104" t="s">
        <v>57</v>
      </c>
      <c r="S48" s="105">
        <f t="shared" si="4"/>
        <v>0</v>
      </c>
      <c r="T48" s="105">
        <f t="shared" si="5"/>
        <v>0</v>
      </c>
    </row>
    <row r="49" spans="1:20" ht="20.100000000000001" customHeight="1" x14ac:dyDescent="0.25">
      <c r="A49" s="98">
        <v>2140</v>
      </c>
      <c r="B49" s="99" t="s">
        <v>681</v>
      </c>
      <c r="C49" s="100">
        <f>('MC M'!T49)</f>
        <v>0</v>
      </c>
      <c r="D49" s="100">
        <f>('MC F'!T48)</f>
        <v>0</v>
      </c>
      <c r="E49" s="101">
        <f>('CU M'!T48)</f>
        <v>0</v>
      </c>
      <c r="F49" s="102">
        <f>('CU F'!T48)</f>
        <v>0</v>
      </c>
      <c r="G49" s="102">
        <f>('ES M'!T48)</f>
        <v>0</v>
      </c>
      <c r="H49" s="102">
        <f>('ES F'!T48)</f>
        <v>0</v>
      </c>
      <c r="I49" s="102">
        <f>('RA M'!T48)</f>
        <v>0</v>
      </c>
      <c r="J49" s="102">
        <f>('RA F'!T48)</f>
        <v>0</v>
      </c>
      <c r="K49" s="102">
        <f>('YA M'!T48)</f>
        <v>0</v>
      </c>
      <c r="L49" s="102">
        <f>('YA F'!T48)</f>
        <v>0</v>
      </c>
      <c r="M49" s="102">
        <f>('YB M'!T48)</f>
        <v>0</v>
      </c>
      <c r="N49" s="102">
        <f>('YB F'!T48)</f>
        <v>0</v>
      </c>
      <c r="O49" s="102">
        <f>('JU M'!T48)</f>
        <v>0</v>
      </c>
      <c r="P49" s="102">
        <f>('JU F'!T48)</f>
        <v>0</v>
      </c>
      <c r="Q49" s="103">
        <f t="shared" si="3"/>
        <v>0</v>
      </c>
      <c r="R49" s="104" t="s">
        <v>681</v>
      </c>
      <c r="S49" s="105">
        <f t="shared" si="4"/>
        <v>0</v>
      </c>
      <c r="T49" s="105">
        <f t="shared" si="5"/>
        <v>0</v>
      </c>
    </row>
    <row r="50" spans="1:20" ht="20.100000000000001" customHeight="1" x14ac:dyDescent="0.25">
      <c r="A50" s="98">
        <v>2029</v>
      </c>
      <c r="B50" s="99" t="s">
        <v>59</v>
      </c>
      <c r="C50" s="100">
        <f>('MC M'!T50)</f>
        <v>0</v>
      </c>
      <c r="D50" s="100">
        <f>('MC F'!T49)</f>
        <v>0</v>
      </c>
      <c r="E50" s="101">
        <f>('CU M'!T49)</f>
        <v>0</v>
      </c>
      <c r="F50" s="102">
        <f>('CU F'!T49)</f>
        <v>0</v>
      </c>
      <c r="G50" s="102">
        <f>('ES M'!T49)</f>
        <v>0</v>
      </c>
      <c r="H50" s="102">
        <f>('ES F'!T49)</f>
        <v>0</v>
      </c>
      <c r="I50" s="102">
        <f>('RA M'!T49)</f>
        <v>0</v>
      </c>
      <c r="J50" s="102">
        <f>('RA F'!T49)</f>
        <v>0</v>
      </c>
      <c r="K50" s="102">
        <f>('YA M'!T49)</f>
        <v>0</v>
      </c>
      <c r="L50" s="102">
        <f>('YA F'!T49)</f>
        <v>0</v>
      </c>
      <c r="M50" s="102">
        <f>('YB M'!T49)</f>
        <v>0</v>
      </c>
      <c r="N50" s="102">
        <f>('YB F'!T49)</f>
        <v>0</v>
      </c>
      <c r="O50" s="102">
        <f>('JU M'!T49)</f>
        <v>0</v>
      </c>
      <c r="P50" s="102">
        <f>('JU F'!T49)</f>
        <v>0</v>
      </c>
      <c r="Q50" s="103">
        <f t="shared" si="3"/>
        <v>0</v>
      </c>
      <c r="R50" s="104" t="s">
        <v>59</v>
      </c>
      <c r="S50" s="105">
        <f t="shared" si="4"/>
        <v>0</v>
      </c>
      <c r="T50" s="105">
        <f t="shared" si="5"/>
        <v>0</v>
      </c>
    </row>
    <row r="51" spans="1:20" ht="20.100000000000001" customHeight="1" x14ac:dyDescent="0.25">
      <c r="A51" s="98">
        <v>2027</v>
      </c>
      <c r="B51" s="99" t="s">
        <v>20</v>
      </c>
      <c r="C51" s="100">
        <f>('MC M'!T51)</f>
        <v>0</v>
      </c>
      <c r="D51" s="100">
        <f>('MC F'!T50)</f>
        <v>0</v>
      </c>
      <c r="E51" s="101">
        <f>('CU M'!T50)</f>
        <v>154</v>
      </c>
      <c r="F51" s="102">
        <f>('CU F'!T50)</f>
        <v>59</v>
      </c>
      <c r="G51" s="102">
        <f>('ES M'!T50)</f>
        <v>0</v>
      </c>
      <c r="H51" s="102">
        <f>('ES F'!T50)</f>
        <v>30</v>
      </c>
      <c r="I51" s="102">
        <f>('RA M'!T50)</f>
        <v>104</v>
      </c>
      <c r="J51" s="102">
        <f>('RA F'!T50)</f>
        <v>168</v>
      </c>
      <c r="K51" s="102">
        <f>('YA M'!T50)</f>
        <v>45</v>
      </c>
      <c r="L51" s="102">
        <f>('YA F'!T50)</f>
        <v>65</v>
      </c>
      <c r="M51" s="102">
        <f>('YB M'!T50)</f>
        <v>97</v>
      </c>
      <c r="N51" s="102">
        <f>('YB F'!T50)</f>
        <v>226</v>
      </c>
      <c r="O51" s="102">
        <f>('JU M'!T50)</f>
        <v>0</v>
      </c>
      <c r="P51" s="102">
        <f>('JU F'!T50)</f>
        <v>0</v>
      </c>
      <c r="Q51" s="103">
        <f t="shared" si="3"/>
        <v>948</v>
      </c>
      <c r="R51" s="104" t="s">
        <v>20</v>
      </c>
      <c r="S51" s="105">
        <f t="shared" si="4"/>
        <v>515</v>
      </c>
      <c r="T51" s="105">
        <f t="shared" si="5"/>
        <v>433</v>
      </c>
    </row>
    <row r="52" spans="1:20" ht="20.100000000000001" customHeight="1" x14ac:dyDescent="0.25">
      <c r="A52" s="98">
        <v>1862</v>
      </c>
      <c r="B52" s="99" t="s">
        <v>60</v>
      </c>
      <c r="C52" s="100">
        <f>('MC M'!T52)</f>
        <v>0</v>
      </c>
      <c r="D52" s="100">
        <f>('MC F'!T51)</f>
        <v>0</v>
      </c>
      <c r="E52" s="101">
        <f>('CU M'!T51)</f>
        <v>0</v>
      </c>
      <c r="F52" s="102">
        <f>('CU F'!T51)</f>
        <v>0</v>
      </c>
      <c r="G52" s="102">
        <f>('ES M'!T51)</f>
        <v>0</v>
      </c>
      <c r="H52" s="102">
        <f>('ES F'!T51)</f>
        <v>0</v>
      </c>
      <c r="I52" s="102">
        <f>('RA M'!T51)</f>
        <v>0</v>
      </c>
      <c r="J52" s="102">
        <f>('RA F'!T51)</f>
        <v>0</v>
      </c>
      <c r="K52" s="102">
        <f>('YA M'!T52)</f>
        <v>0</v>
      </c>
      <c r="L52" s="102">
        <f>('YA F'!T51)</f>
        <v>0</v>
      </c>
      <c r="M52" s="102">
        <f>('YB M'!T51)</f>
        <v>0</v>
      </c>
      <c r="N52" s="102">
        <f>('YB F'!T51)</f>
        <v>0</v>
      </c>
      <c r="O52" s="102">
        <f>('JU M'!T51)</f>
        <v>0</v>
      </c>
      <c r="P52" s="102">
        <f>('JU F'!T51)</f>
        <v>0</v>
      </c>
      <c r="Q52" s="103">
        <f t="shared" si="3"/>
        <v>0</v>
      </c>
      <c r="R52" s="104" t="s">
        <v>60</v>
      </c>
      <c r="S52" s="105">
        <f t="shared" si="4"/>
        <v>0</v>
      </c>
      <c r="T52" s="105">
        <f t="shared" si="5"/>
        <v>0</v>
      </c>
    </row>
    <row r="53" spans="1:20" ht="20.100000000000001" customHeight="1" x14ac:dyDescent="0.25">
      <c r="A53" s="98">
        <v>1132</v>
      </c>
      <c r="B53" s="99" t="s">
        <v>61</v>
      </c>
      <c r="C53" s="100">
        <f>('MC M'!T53)</f>
        <v>0</v>
      </c>
      <c r="D53" s="100">
        <f>('MC F'!T52)</f>
        <v>0</v>
      </c>
      <c r="E53" s="101">
        <f>('CU M'!T52)</f>
        <v>0</v>
      </c>
      <c r="F53" s="102">
        <f>('CU F'!T52)</f>
        <v>0</v>
      </c>
      <c r="G53" s="102">
        <f>('ES M'!T52)</f>
        <v>0</v>
      </c>
      <c r="H53" s="102">
        <f>('ES F'!T52)</f>
        <v>0</v>
      </c>
      <c r="I53" s="102">
        <f>('RA M'!T52)</f>
        <v>0</v>
      </c>
      <c r="J53" s="102">
        <f>('RA F'!T52)</f>
        <v>0</v>
      </c>
      <c r="K53" s="102">
        <f>('YA M'!T53)</f>
        <v>0</v>
      </c>
      <c r="L53" s="102">
        <f>('YA F'!T52)</f>
        <v>0</v>
      </c>
      <c r="M53" s="102">
        <f>('YB M'!T52)</f>
        <v>0</v>
      </c>
      <c r="N53" s="102">
        <f>('YB F'!T52)</f>
        <v>0</v>
      </c>
      <c r="O53" s="102">
        <f>('JU M'!T52)</f>
        <v>0</v>
      </c>
      <c r="P53" s="102">
        <f>('JU F'!T52)</f>
        <v>0</v>
      </c>
      <c r="Q53" s="103">
        <f t="shared" si="3"/>
        <v>0</v>
      </c>
      <c r="R53" s="104" t="s">
        <v>61</v>
      </c>
      <c r="S53" s="105">
        <f t="shared" si="4"/>
        <v>0</v>
      </c>
      <c r="T53" s="105">
        <f t="shared" si="5"/>
        <v>0</v>
      </c>
    </row>
    <row r="54" spans="1:20" ht="20.100000000000001" customHeight="1" x14ac:dyDescent="0.25">
      <c r="A54" s="98">
        <v>1988</v>
      </c>
      <c r="B54" s="99" t="s">
        <v>62</v>
      </c>
      <c r="C54" s="100">
        <f>('MC M'!T54)</f>
        <v>0</v>
      </c>
      <c r="D54" s="100">
        <f>('MC F'!T53)</f>
        <v>0</v>
      </c>
      <c r="E54" s="101">
        <f>('CU M'!T53)</f>
        <v>0</v>
      </c>
      <c r="F54" s="102">
        <f>('CU F'!T53)</f>
        <v>0</v>
      </c>
      <c r="G54" s="102">
        <f>('ES M'!T53)</f>
        <v>0</v>
      </c>
      <c r="H54" s="102">
        <f>('ES F'!T53)</f>
        <v>0</v>
      </c>
      <c r="I54" s="102">
        <f>('RA M'!T53)</f>
        <v>0</v>
      </c>
      <c r="J54" s="102">
        <f>('RA F'!T53)</f>
        <v>0</v>
      </c>
      <c r="K54" s="102">
        <f>('YA M'!T54)</f>
        <v>0</v>
      </c>
      <c r="L54" s="102">
        <f>('YA F'!T53)</f>
        <v>0</v>
      </c>
      <c r="M54" s="102">
        <f>('YB M'!T53)</f>
        <v>0</v>
      </c>
      <c r="N54" s="102">
        <f>('YB F'!T53)</f>
        <v>0</v>
      </c>
      <c r="O54" s="102">
        <f>('JU M'!T53)</f>
        <v>0</v>
      </c>
      <c r="P54" s="102">
        <f>('JU F'!T53)</f>
        <v>0</v>
      </c>
      <c r="Q54" s="103">
        <f t="shared" si="3"/>
        <v>0</v>
      </c>
      <c r="R54" s="104" t="s">
        <v>62</v>
      </c>
      <c r="S54" s="105">
        <f t="shared" si="4"/>
        <v>0</v>
      </c>
      <c r="T54" s="105">
        <f t="shared" si="5"/>
        <v>0</v>
      </c>
    </row>
    <row r="55" spans="1:20" ht="20.100000000000001" customHeight="1" x14ac:dyDescent="0.25">
      <c r="A55" s="98">
        <v>2142</v>
      </c>
      <c r="B55" s="99" t="s">
        <v>600</v>
      </c>
      <c r="C55" s="100">
        <f>('MC M'!T55)</f>
        <v>0</v>
      </c>
      <c r="D55" s="100">
        <f>('MC F'!T54)</f>
        <v>0</v>
      </c>
      <c r="E55" s="101">
        <f>('CU M'!T54)</f>
        <v>0</v>
      </c>
      <c r="F55" s="102">
        <f>('CU F'!T54)</f>
        <v>0</v>
      </c>
      <c r="G55" s="102">
        <f>('ES M'!T54)</f>
        <v>0</v>
      </c>
      <c r="H55" s="102">
        <f>('ES F'!T54)</f>
        <v>0</v>
      </c>
      <c r="I55" s="102">
        <f>('RA M'!T54)</f>
        <v>15</v>
      </c>
      <c r="J55" s="102">
        <f>('RA F'!T54)</f>
        <v>0</v>
      </c>
      <c r="K55" s="102">
        <f>('YA M'!T55)</f>
        <v>16</v>
      </c>
      <c r="L55" s="102">
        <f>('YA F'!T54)</f>
        <v>0</v>
      </c>
      <c r="M55" s="102">
        <f>('YB M'!T54)</f>
        <v>0</v>
      </c>
      <c r="N55" s="102">
        <f>('YB F'!T54)</f>
        <v>0</v>
      </c>
      <c r="O55" s="102">
        <f>('JU M'!T54)</f>
        <v>0</v>
      </c>
      <c r="P55" s="102">
        <f>('JU F'!T54)</f>
        <v>0</v>
      </c>
      <c r="Q55" s="103">
        <f t="shared" si="3"/>
        <v>31</v>
      </c>
      <c r="R55" s="104" t="s">
        <v>600</v>
      </c>
      <c r="S55" s="105">
        <f t="shared" si="4"/>
        <v>15</v>
      </c>
      <c r="T55" s="105">
        <f t="shared" si="5"/>
        <v>16</v>
      </c>
    </row>
    <row r="56" spans="1:20" ht="20.100000000000001" customHeight="1" x14ac:dyDescent="0.25">
      <c r="A56" s="98"/>
      <c r="B56" s="99"/>
      <c r="C56" s="100">
        <f>('MC M'!T56)</f>
        <v>0</v>
      </c>
      <c r="D56" s="100">
        <f>('MC F'!T55)</f>
        <v>0</v>
      </c>
      <c r="E56" s="101">
        <f>('CU M'!T55)</f>
        <v>0</v>
      </c>
      <c r="F56" s="102">
        <f>('CU F'!T55)</f>
        <v>0</v>
      </c>
      <c r="G56" s="102">
        <f>('ES M'!T55)</f>
        <v>0</v>
      </c>
      <c r="H56" s="102">
        <f>('ES F'!T55)</f>
        <v>0</v>
      </c>
      <c r="I56" s="102">
        <f>('RA M'!T55)</f>
        <v>0</v>
      </c>
      <c r="J56" s="102">
        <f>('RA F'!T55)</f>
        <v>0</v>
      </c>
      <c r="K56" s="102">
        <f>('YA M'!T56)</f>
        <v>0</v>
      </c>
      <c r="L56" s="102">
        <f>('YA F'!T55)</f>
        <v>0</v>
      </c>
      <c r="M56" s="102">
        <f>('YB M'!T55)</f>
        <v>146</v>
      </c>
      <c r="N56" s="102">
        <f>('YB F'!T55)</f>
        <v>0</v>
      </c>
      <c r="O56" s="102">
        <f>('JU M'!T55)</f>
        <v>0</v>
      </c>
      <c r="P56" s="102">
        <f>('JU F'!T55)</f>
        <v>0</v>
      </c>
      <c r="Q56" s="103">
        <f t="shared" si="3"/>
        <v>146</v>
      </c>
      <c r="R56" s="104"/>
      <c r="S56" s="105">
        <f t="shared" si="4"/>
        <v>0</v>
      </c>
      <c r="T56" s="105">
        <f t="shared" si="5"/>
        <v>146</v>
      </c>
    </row>
    <row r="57" spans="1:20" ht="20.100000000000001" customHeight="1" x14ac:dyDescent="0.25">
      <c r="A57" s="98">
        <v>2460</v>
      </c>
      <c r="B57" s="99" t="s">
        <v>342</v>
      </c>
      <c r="C57" s="100">
        <f>('MC M'!T57)</f>
        <v>0</v>
      </c>
      <c r="D57" s="100">
        <f>('MC F'!T56)</f>
        <v>0</v>
      </c>
      <c r="E57" s="101">
        <f>('CU M'!T56)</f>
        <v>0</v>
      </c>
      <c r="F57" s="102">
        <f>('CU F'!T56)</f>
        <v>0</v>
      </c>
      <c r="G57" s="102">
        <f>('ES M'!T56)</f>
        <v>0</v>
      </c>
      <c r="H57" s="102">
        <f>('ES F'!T56)</f>
        <v>0</v>
      </c>
      <c r="I57" s="102">
        <f>('RA M'!T56)</f>
        <v>0</v>
      </c>
      <c r="J57" s="102">
        <f>('RA F'!T56)</f>
        <v>0</v>
      </c>
      <c r="K57" s="102">
        <f>('YA M'!T57)</f>
        <v>0</v>
      </c>
      <c r="L57" s="102">
        <f>('YA F'!T56)</f>
        <v>0</v>
      </c>
      <c r="M57" s="102">
        <f>('YB M'!T56)</f>
        <v>0</v>
      </c>
      <c r="N57" s="102">
        <f>('YB F'!T56)</f>
        <v>0</v>
      </c>
      <c r="O57" s="102">
        <f>('JU M'!T56)</f>
        <v>0</v>
      </c>
      <c r="P57" s="102">
        <f>('JU F'!T56)</f>
        <v>0</v>
      </c>
      <c r="Q57" s="103">
        <f t="shared" si="3"/>
        <v>0</v>
      </c>
      <c r="R57" s="153" t="s">
        <v>342</v>
      </c>
      <c r="S57" s="105">
        <f t="shared" si="4"/>
        <v>0</v>
      </c>
      <c r="T57" s="105">
        <f t="shared" si="5"/>
        <v>0</v>
      </c>
    </row>
    <row r="58" spans="1:20" ht="20.100000000000001" customHeight="1" x14ac:dyDescent="0.25">
      <c r="A58" s="98">
        <v>1990</v>
      </c>
      <c r="B58" s="99" t="s">
        <v>26</v>
      </c>
      <c r="C58" s="100">
        <f>('MC M'!T58)</f>
        <v>0</v>
      </c>
      <c r="D58" s="100">
        <f>('MC F'!T57)</f>
        <v>0</v>
      </c>
      <c r="E58" s="101">
        <f>('CU M'!T57)</f>
        <v>0</v>
      </c>
      <c r="F58" s="102">
        <f>('CU F'!T57)</f>
        <v>0</v>
      </c>
      <c r="G58" s="102">
        <f>('ES M'!T57)</f>
        <v>0</v>
      </c>
      <c r="H58" s="102">
        <f>('ES F'!T57)</f>
        <v>0</v>
      </c>
      <c r="I58" s="102">
        <f>('RA M'!T57)</f>
        <v>0</v>
      </c>
      <c r="J58" s="102">
        <f>('RA F'!T57)</f>
        <v>0</v>
      </c>
      <c r="K58" s="102">
        <f>('YA M'!T58)</f>
        <v>0</v>
      </c>
      <c r="L58" s="102">
        <f>('YA F'!T57)</f>
        <v>0</v>
      </c>
      <c r="M58" s="102">
        <f>('YB M'!T57)</f>
        <v>0</v>
      </c>
      <c r="N58" s="102">
        <f>('YB F'!T57)</f>
        <v>0</v>
      </c>
      <c r="O58" s="102">
        <f>('JU M'!T57)</f>
        <v>0</v>
      </c>
      <c r="P58" s="102">
        <f>('JU F'!T57)</f>
        <v>0</v>
      </c>
      <c r="Q58" s="103">
        <f t="shared" si="3"/>
        <v>0</v>
      </c>
      <c r="R58" s="104" t="s">
        <v>26</v>
      </c>
      <c r="S58" s="105">
        <f t="shared" si="4"/>
        <v>0</v>
      </c>
      <c r="T58" s="105">
        <f t="shared" si="5"/>
        <v>0</v>
      </c>
    </row>
    <row r="59" spans="1:20" ht="20.100000000000001" customHeight="1" x14ac:dyDescent="0.25">
      <c r="A59" s="98">
        <v>2068</v>
      </c>
      <c r="B59" s="99" t="s">
        <v>64</v>
      </c>
      <c r="C59" s="100">
        <f>('MC M'!T59)</f>
        <v>0</v>
      </c>
      <c r="D59" s="100">
        <f>('MC F'!T58)</f>
        <v>0</v>
      </c>
      <c r="E59" s="101">
        <f>('CU M'!T58)</f>
        <v>0</v>
      </c>
      <c r="F59" s="102">
        <f>('CU F'!T58)</f>
        <v>0</v>
      </c>
      <c r="G59" s="102">
        <f>('ES M'!T58)</f>
        <v>0</v>
      </c>
      <c r="H59" s="102">
        <f>('ES F'!T58)</f>
        <v>0</v>
      </c>
      <c r="I59" s="102">
        <f>('RA M'!T58)</f>
        <v>0</v>
      </c>
      <c r="J59" s="102">
        <f>('RA F'!T58)</f>
        <v>0</v>
      </c>
      <c r="K59" s="102">
        <f>('YA M'!T59)</f>
        <v>0</v>
      </c>
      <c r="L59" s="102">
        <f>('YA F'!T58)</f>
        <v>0</v>
      </c>
      <c r="M59" s="102">
        <f>('YB M'!T58)</f>
        <v>0</v>
      </c>
      <c r="N59" s="102">
        <f>('YB F'!T58)</f>
        <v>0</v>
      </c>
      <c r="O59" s="102">
        <f>('JU M'!T58)</f>
        <v>0</v>
      </c>
      <c r="P59" s="102">
        <f>('JU F'!T58)</f>
        <v>0</v>
      </c>
      <c r="Q59" s="103">
        <f t="shared" si="3"/>
        <v>0</v>
      </c>
      <c r="R59" s="104" t="s">
        <v>64</v>
      </c>
      <c r="S59" s="105">
        <f t="shared" si="4"/>
        <v>0</v>
      </c>
      <c r="T59" s="105">
        <f t="shared" si="5"/>
        <v>0</v>
      </c>
    </row>
    <row r="60" spans="1:20" ht="20.100000000000001" customHeight="1" x14ac:dyDescent="0.25">
      <c r="A60" s="98">
        <v>2075</v>
      </c>
      <c r="B60" s="99" t="s">
        <v>118</v>
      </c>
      <c r="C60" s="100">
        <f>('MC M'!T60)</f>
        <v>0</v>
      </c>
      <c r="D60" s="100">
        <f>('MC F'!T59)</f>
        <v>0</v>
      </c>
      <c r="E60" s="101">
        <f>('CU M'!T59)</f>
        <v>0</v>
      </c>
      <c r="F60" s="102">
        <f>('CU F'!T59)</f>
        <v>0</v>
      </c>
      <c r="G60" s="102">
        <f>('ES M'!T59)</f>
        <v>0</v>
      </c>
      <c r="H60" s="102">
        <f>('ES F'!T59)</f>
        <v>0</v>
      </c>
      <c r="I60" s="102">
        <f>('RA M'!T59)</f>
        <v>0</v>
      </c>
      <c r="J60" s="102">
        <f>('RA F'!T59)</f>
        <v>0</v>
      </c>
      <c r="K60" s="102">
        <f>('YA M'!T60)</f>
        <v>0</v>
      </c>
      <c r="L60" s="102">
        <f>('YA F'!T59)</f>
        <v>0</v>
      </c>
      <c r="M60" s="102">
        <f>('YB M'!T59)</f>
        <v>0</v>
      </c>
      <c r="N60" s="102">
        <f>('YB F'!T59)</f>
        <v>0</v>
      </c>
      <c r="O60" s="102">
        <f>('JU M'!T59)</f>
        <v>0</v>
      </c>
      <c r="P60" s="102">
        <f>('JU F'!T59)</f>
        <v>0</v>
      </c>
      <c r="Q60" s="103">
        <f t="shared" si="3"/>
        <v>0</v>
      </c>
      <c r="R60" s="104" t="s">
        <v>118</v>
      </c>
      <c r="S60" s="105">
        <f t="shared" si="4"/>
        <v>0</v>
      </c>
      <c r="T60" s="105">
        <f t="shared" si="5"/>
        <v>0</v>
      </c>
    </row>
    <row r="61" spans="1:20" ht="20.100000000000001" customHeight="1" x14ac:dyDescent="0.25">
      <c r="A61" s="98">
        <v>2076</v>
      </c>
      <c r="B61" s="99" t="s">
        <v>117</v>
      </c>
      <c r="C61" s="100">
        <f>('MC M'!T61)</f>
        <v>0</v>
      </c>
      <c r="D61" s="100">
        <f>('MC F'!T60)</f>
        <v>0</v>
      </c>
      <c r="E61" s="101">
        <f>('CU M'!T60)</f>
        <v>0</v>
      </c>
      <c r="F61" s="102">
        <f>('CU F'!T60)</f>
        <v>0</v>
      </c>
      <c r="G61" s="102">
        <f>('ES M'!T60)</f>
        <v>0</v>
      </c>
      <c r="H61" s="102">
        <f>('ES F'!T60)</f>
        <v>0</v>
      </c>
      <c r="I61" s="102">
        <f>('RA M'!T60)</f>
        <v>0</v>
      </c>
      <c r="J61" s="102">
        <f>('RA F'!T60)</f>
        <v>0</v>
      </c>
      <c r="K61" s="102">
        <f>('YA M'!T61)</f>
        <v>0</v>
      </c>
      <c r="L61" s="102">
        <f>('YA F'!T60)</f>
        <v>0</v>
      </c>
      <c r="M61" s="102">
        <f>('YB M'!T60)</f>
        <v>0</v>
      </c>
      <c r="N61" s="102">
        <f>('YB F'!T60)</f>
        <v>0</v>
      </c>
      <c r="O61" s="102">
        <f>('JU M'!T60)</f>
        <v>0</v>
      </c>
      <c r="P61" s="102">
        <f>('JU F'!T60)</f>
        <v>0</v>
      </c>
      <c r="Q61" s="103">
        <f t="shared" si="3"/>
        <v>0</v>
      </c>
      <c r="R61" s="104" t="s">
        <v>117</v>
      </c>
      <c r="S61" s="105">
        <f t="shared" si="4"/>
        <v>0</v>
      </c>
      <c r="T61" s="105">
        <f t="shared" si="5"/>
        <v>0</v>
      </c>
    </row>
    <row r="62" spans="1:20" ht="20.100000000000001" customHeight="1" x14ac:dyDescent="0.25">
      <c r="A62" s="98">
        <v>2161</v>
      </c>
      <c r="B62" s="99" t="s">
        <v>66</v>
      </c>
      <c r="C62" s="100">
        <f>('MC M'!T62)</f>
        <v>0</v>
      </c>
      <c r="D62" s="100">
        <f>('MC F'!T61)</f>
        <v>0</v>
      </c>
      <c r="E62" s="101">
        <f>('CU M'!T61)</f>
        <v>0</v>
      </c>
      <c r="F62" s="102">
        <f>('CU F'!T61)</f>
        <v>0</v>
      </c>
      <c r="G62" s="102">
        <f>('ES M'!T61)</f>
        <v>0</v>
      </c>
      <c r="H62" s="102">
        <f>('ES F'!T61)</f>
        <v>0</v>
      </c>
      <c r="I62" s="102">
        <f>('RA M'!T61)</f>
        <v>0</v>
      </c>
      <c r="J62" s="102">
        <f>('RA F'!T61)</f>
        <v>0</v>
      </c>
      <c r="K62" s="102">
        <f>('YA M'!T62)</f>
        <v>0</v>
      </c>
      <c r="L62" s="102">
        <f>('YA F'!T61)</f>
        <v>0</v>
      </c>
      <c r="M62" s="102">
        <f>('YB M'!T61)</f>
        <v>0</v>
      </c>
      <c r="N62" s="102">
        <f>('YB F'!T61)</f>
        <v>0</v>
      </c>
      <c r="O62" s="102">
        <f>('JU M'!T61)</f>
        <v>0</v>
      </c>
      <c r="P62" s="102">
        <f>('JU F'!T61)</f>
        <v>0</v>
      </c>
      <c r="Q62" s="103">
        <f t="shared" si="3"/>
        <v>0</v>
      </c>
      <c r="R62" s="104" t="s">
        <v>66</v>
      </c>
      <c r="S62" s="105">
        <f t="shared" si="4"/>
        <v>0</v>
      </c>
      <c r="T62" s="105">
        <f t="shared" si="5"/>
        <v>0</v>
      </c>
    </row>
    <row r="63" spans="1:20" ht="20.100000000000001" customHeight="1" x14ac:dyDescent="0.25">
      <c r="A63" s="98">
        <v>1216</v>
      </c>
      <c r="B63" s="99" t="s">
        <v>108</v>
      </c>
      <c r="C63" s="100">
        <f>('MC M'!T63)</f>
        <v>0</v>
      </c>
      <c r="D63" s="100">
        <f>('MC F'!T62)</f>
        <v>0</v>
      </c>
      <c r="E63" s="101">
        <f>('CU M'!T62)</f>
        <v>0</v>
      </c>
      <c r="F63" s="102">
        <f>('CU F'!T62)</f>
        <v>0</v>
      </c>
      <c r="G63" s="102">
        <f>('ES M'!T62)</f>
        <v>0</v>
      </c>
      <c r="H63" s="102">
        <f>('ES F'!T62)</f>
        <v>0</v>
      </c>
      <c r="I63" s="102">
        <f>('RA M'!T62)</f>
        <v>0</v>
      </c>
      <c r="J63" s="102">
        <f>('RA F'!T62)</f>
        <v>0</v>
      </c>
      <c r="K63" s="102">
        <f>('YA M'!T63)</f>
        <v>0</v>
      </c>
      <c r="L63" s="102">
        <f>('YA F'!T62)</f>
        <v>0</v>
      </c>
      <c r="M63" s="102">
        <f>('YB M'!T62)</f>
        <v>0</v>
      </c>
      <c r="N63" s="102">
        <f>('YB F'!T62)</f>
        <v>0</v>
      </c>
      <c r="O63" s="102">
        <f>('JU M'!T62)</f>
        <v>0</v>
      </c>
      <c r="P63" s="102">
        <f>('JU F'!T62)</f>
        <v>0</v>
      </c>
      <c r="Q63" s="103">
        <f t="shared" si="3"/>
        <v>0</v>
      </c>
      <c r="R63" s="104" t="s">
        <v>108</v>
      </c>
      <c r="S63" s="105">
        <f t="shared" si="4"/>
        <v>0</v>
      </c>
      <c r="T63" s="105">
        <f t="shared" si="5"/>
        <v>0</v>
      </c>
    </row>
    <row r="64" spans="1:20" ht="20.100000000000001" customHeight="1" thickBot="1" x14ac:dyDescent="0.3">
      <c r="A64" s="98">
        <v>2415</v>
      </c>
      <c r="B64" s="99" t="s">
        <v>651</v>
      </c>
      <c r="C64" s="100">
        <f>('MC M'!T64)</f>
        <v>0</v>
      </c>
      <c r="D64" s="100">
        <f>('MC F'!T63)</f>
        <v>0</v>
      </c>
      <c r="E64" s="101">
        <f>('CU M'!T63)</f>
        <v>0</v>
      </c>
      <c r="F64" s="102">
        <f>('CU F'!T63)</f>
        <v>0</v>
      </c>
      <c r="G64" s="102">
        <f>('ES M'!T63)</f>
        <v>0</v>
      </c>
      <c r="H64" s="102">
        <f>('ES F'!T63)</f>
        <v>0</v>
      </c>
      <c r="I64" s="102">
        <f>('RA M'!T63)</f>
        <v>0</v>
      </c>
      <c r="J64" s="102">
        <f>('RA F'!T63)</f>
        <v>0</v>
      </c>
      <c r="K64" s="102">
        <f>('YA M'!T64)</f>
        <v>0</v>
      </c>
      <c r="L64" s="102">
        <f>('YA F'!T63)</f>
        <v>0</v>
      </c>
      <c r="M64" s="102">
        <f>('YB M'!T63)</f>
        <v>0</v>
      </c>
      <c r="N64" s="102">
        <f>('YB F'!T63)</f>
        <v>0</v>
      </c>
      <c r="O64" s="102">
        <f>('JU M'!T63)</f>
        <v>0</v>
      </c>
      <c r="P64" s="102">
        <f>('JU F'!T63)</f>
        <v>0</v>
      </c>
      <c r="Q64" s="103">
        <f t="shared" si="3"/>
        <v>0</v>
      </c>
      <c r="R64" s="104" t="s">
        <v>651</v>
      </c>
      <c r="S64" s="105">
        <f t="shared" si="4"/>
        <v>0</v>
      </c>
      <c r="T64" s="105">
        <f t="shared" si="5"/>
        <v>0</v>
      </c>
    </row>
    <row r="65" spans="1:256" ht="19.5" customHeight="1" thickBot="1" x14ac:dyDescent="0.3">
      <c r="A65" s="152">
        <v>1896</v>
      </c>
      <c r="B65" s="99" t="s">
        <v>116</v>
      </c>
      <c r="C65" s="100">
        <f>('MC M'!T65)</f>
        <v>0</v>
      </c>
      <c r="D65" s="100">
        <f>('MC F'!T64)</f>
        <v>0</v>
      </c>
      <c r="E65" s="101">
        <f>('CU M'!T64)</f>
        <v>0</v>
      </c>
      <c r="F65" s="102">
        <f>('CU F'!T64)</f>
        <v>0</v>
      </c>
      <c r="G65" s="102">
        <f>('ES M'!T64)</f>
        <v>0</v>
      </c>
      <c r="H65" s="102">
        <f>('ES F'!T64)</f>
        <v>0</v>
      </c>
      <c r="I65" s="102">
        <f>('RA M'!T64)</f>
        <v>0</v>
      </c>
      <c r="J65" s="102">
        <f>('RA F'!T64)</f>
        <v>0</v>
      </c>
      <c r="K65" s="102">
        <f>('YA M'!T65)</f>
        <v>0</v>
      </c>
      <c r="L65" s="102">
        <f>('YA F'!T64)</f>
        <v>0</v>
      </c>
      <c r="M65" s="102">
        <f>('YB M'!T64)</f>
        <v>0</v>
      </c>
      <c r="N65" s="102">
        <f>('YB F'!T64)</f>
        <v>0</v>
      </c>
      <c r="O65" s="102">
        <f>('JU M'!T64)</f>
        <v>0</v>
      </c>
      <c r="P65" s="102">
        <f>('JU F'!T64)</f>
        <v>0</v>
      </c>
      <c r="Q65" s="103">
        <f t="shared" ref="Q65" si="6">SUM(C65:P65)</f>
        <v>0</v>
      </c>
      <c r="R65" s="128" t="s">
        <v>116</v>
      </c>
      <c r="S65" s="105">
        <f t="shared" ref="S65" si="7">SUM(C65:J65)</f>
        <v>0</v>
      </c>
      <c r="T65" s="105">
        <f t="shared" ref="T65" si="8">SUM(K65:P65)</f>
        <v>0</v>
      </c>
    </row>
    <row r="66" spans="1:256" ht="19.149999999999999" customHeight="1" x14ac:dyDescent="0.2">
      <c r="A66" s="48"/>
      <c r="B66" s="106"/>
      <c r="C66" s="107">
        <f>SUM(C4:C65)</f>
        <v>555</v>
      </c>
      <c r="D66" s="107">
        <f t="shared" ref="D66:P66" si="9">SUM(D4:D65)</f>
        <v>1137</v>
      </c>
      <c r="E66" s="107">
        <f t="shared" si="9"/>
        <v>4114</v>
      </c>
      <c r="F66" s="107">
        <f t="shared" si="9"/>
        <v>2494</v>
      </c>
      <c r="G66" s="107">
        <f t="shared" si="9"/>
        <v>4549</v>
      </c>
      <c r="H66" s="107">
        <f t="shared" si="9"/>
        <v>4716</v>
      </c>
      <c r="I66" s="107">
        <f t="shared" si="9"/>
        <v>4970</v>
      </c>
      <c r="J66" s="107">
        <f t="shared" si="9"/>
        <v>4746</v>
      </c>
      <c r="K66" s="107">
        <f t="shared" si="9"/>
        <v>5412</v>
      </c>
      <c r="L66" s="107">
        <f t="shared" si="9"/>
        <v>5017</v>
      </c>
      <c r="M66" s="107">
        <f t="shared" si="9"/>
        <v>3921</v>
      </c>
      <c r="N66" s="107">
        <f t="shared" si="9"/>
        <v>1961</v>
      </c>
      <c r="O66" s="107">
        <f t="shared" si="9"/>
        <v>3124</v>
      </c>
      <c r="P66" s="107">
        <f t="shared" si="9"/>
        <v>545</v>
      </c>
      <c r="Q66" s="131">
        <f>SUM(Q4:Q65)</f>
        <v>47261</v>
      </c>
      <c r="S66" s="6"/>
      <c r="T66" s="6"/>
    </row>
    <row r="67" spans="1:256" ht="16.149999999999999" customHeight="1" thickBot="1" x14ac:dyDescent="0.25">
      <c r="A67" s="6"/>
      <c r="B67" s="92"/>
      <c r="C67" s="109" t="s">
        <v>85</v>
      </c>
      <c r="D67" s="109" t="s">
        <v>102</v>
      </c>
      <c r="E67" s="109" t="s">
        <v>87</v>
      </c>
      <c r="F67" s="109" t="s">
        <v>88</v>
      </c>
      <c r="G67" s="109" t="s">
        <v>89</v>
      </c>
      <c r="H67" s="109" t="s">
        <v>90</v>
      </c>
      <c r="I67" s="109" t="s">
        <v>91</v>
      </c>
      <c r="J67" s="109" t="s">
        <v>92</v>
      </c>
      <c r="K67" s="109" t="s">
        <v>93</v>
      </c>
      <c r="L67" s="109" t="s">
        <v>94</v>
      </c>
      <c r="M67" s="109" t="s">
        <v>95</v>
      </c>
      <c r="N67" s="109" t="s">
        <v>96</v>
      </c>
      <c r="O67" s="109" t="s">
        <v>97</v>
      </c>
      <c r="P67" s="109" t="s">
        <v>98</v>
      </c>
      <c r="Q67" s="110">
        <f>SUM(C66:P66)</f>
        <v>47261</v>
      </c>
      <c r="R67" s="6"/>
      <c r="S67" s="6"/>
      <c r="T67" s="6"/>
    </row>
    <row r="68" spans="1:256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56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56" ht="15.6" customHeight="1" x14ac:dyDescent="0.2"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6" customHeight="1" x14ac:dyDescent="0.2"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.95" customHeight="1" x14ac:dyDescent="0.2"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0.100000000000001" customHeight="1" x14ac:dyDescent="0.2"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0.100000000000001" customHeight="1" x14ac:dyDescent="0.2"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0.100000000000001" customHeight="1" x14ac:dyDescent="0.2"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0.100000000000001" customHeight="1" x14ac:dyDescent="0.2"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0.100000000000001" customHeight="1" x14ac:dyDescent="0.2"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0.100000000000001" customHeight="1" x14ac:dyDescent="0.2"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0.100000000000001" customHeight="1" x14ac:dyDescent="0.2"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0.100000000000001" customHeight="1" x14ac:dyDescent="0.2"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37:256" ht="20.100000000000001" customHeight="1" x14ac:dyDescent="0.2"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37:256" ht="20.100000000000001" customHeight="1" x14ac:dyDescent="0.2"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37:256" ht="20.100000000000001" customHeight="1" x14ac:dyDescent="0.2"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37:256" ht="20.100000000000001" customHeight="1" x14ac:dyDescent="0.2"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37:256" ht="20.100000000000001" customHeight="1" x14ac:dyDescent="0.2"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37:256" ht="20.100000000000001" customHeight="1" x14ac:dyDescent="0.2"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37:256" ht="20.100000000000001" customHeight="1" x14ac:dyDescent="0.2"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37:256" ht="20.100000000000001" customHeight="1" x14ac:dyDescent="0.2"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37:256" ht="20.100000000000001" customHeight="1" x14ac:dyDescent="0.2"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37:256" ht="20.100000000000001" customHeight="1" x14ac:dyDescent="0.2"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37:256" ht="20.100000000000001" customHeight="1" x14ac:dyDescent="0.2"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37:256" ht="20.100000000000001" customHeight="1" x14ac:dyDescent="0.2"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37:256" ht="20.100000000000001" customHeight="1" x14ac:dyDescent="0.2"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37:256" ht="20.100000000000001" customHeight="1" x14ac:dyDescent="0.2"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37:256" ht="20.100000000000001" customHeight="1" x14ac:dyDescent="0.2"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37:256" ht="20.100000000000001" customHeight="1" x14ac:dyDescent="0.2"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37:256" ht="20.100000000000001" customHeight="1" x14ac:dyDescent="0.2"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37:256" ht="20.100000000000001" customHeight="1" x14ac:dyDescent="0.2"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37:256" ht="20.100000000000001" customHeight="1" x14ac:dyDescent="0.2"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37:256" ht="20.100000000000001" customHeight="1" x14ac:dyDescent="0.2"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37:256" ht="20.100000000000001" customHeight="1" x14ac:dyDescent="0.2"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37:256" ht="20.100000000000001" customHeight="1" x14ac:dyDescent="0.2"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37:256" ht="20.100000000000001" customHeight="1" x14ac:dyDescent="0.2"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37:256" ht="20.100000000000001" customHeight="1" x14ac:dyDescent="0.2"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37:256" ht="20.100000000000001" customHeight="1" x14ac:dyDescent="0.2"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37:256" ht="20.100000000000001" customHeight="1" x14ac:dyDescent="0.2"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37:256" ht="20.100000000000001" customHeight="1" x14ac:dyDescent="0.2"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37:256" ht="20.100000000000001" customHeight="1" x14ac:dyDescent="0.2"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37:256" ht="20.100000000000001" customHeight="1" x14ac:dyDescent="0.2"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37:256" ht="20.100000000000001" customHeight="1" x14ac:dyDescent="0.2"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37:256" ht="20.100000000000001" customHeight="1" x14ac:dyDescent="0.2"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37:256" ht="20.100000000000001" customHeight="1" x14ac:dyDescent="0.2"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37:256" ht="20.100000000000001" customHeight="1" x14ac:dyDescent="0.2"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37:256" ht="20.100000000000001" customHeight="1" x14ac:dyDescent="0.2"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37:256" ht="20.100000000000001" customHeight="1" x14ac:dyDescent="0.2"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37:256" ht="20.100000000000001" customHeight="1" x14ac:dyDescent="0.2"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37:256" ht="20.100000000000001" customHeight="1" x14ac:dyDescent="0.2"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37:256" ht="20.100000000000001" customHeight="1" x14ac:dyDescent="0.2"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37:256" ht="20.100000000000001" customHeight="1" x14ac:dyDescent="0.2"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37:256" ht="20.100000000000001" customHeight="1" x14ac:dyDescent="0.2"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37:256" ht="20.100000000000001" customHeight="1" x14ac:dyDescent="0.2"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37:256" ht="20.100000000000001" customHeight="1" x14ac:dyDescent="0.2"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37:256" ht="20.100000000000001" customHeight="1" x14ac:dyDescent="0.2"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37:256" ht="20.100000000000001" customHeight="1" x14ac:dyDescent="0.2"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37:256" ht="20.100000000000001" customHeight="1" x14ac:dyDescent="0.2"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37:256" ht="20.100000000000001" customHeight="1" x14ac:dyDescent="0.2"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37:256" ht="20.100000000000001" customHeight="1" x14ac:dyDescent="0.2"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37:256" ht="20.100000000000001" customHeight="1" x14ac:dyDescent="0.2"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37:256" ht="20.100000000000001" customHeight="1" x14ac:dyDescent="0.2"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37:256" ht="20.100000000000001" customHeight="1" x14ac:dyDescent="0.2"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37:256" ht="20.100000000000001" customHeight="1" x14ac:dyDescent="0.2"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37:256" ht="20.100000000000001" customHeight="1" x14ac:dyDescent="0.2"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37:256" ht="20.100000000000001" customHeight="1" x14ac:dyDescent="0.2"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37:256" ht="18.600000000000001" customHeight="1" x14ac:dyDescent="0.2"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37:256" ht="18.600000000000001" customHeight="1" x14ac:dyDescent="0.2"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</sheetData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2"/>
  <sheetViews>
    <sheetView workbookViewId="0">
      <selection activeCell="B7" sqref="B7"/>
    </sheetView>
  </sheetViews>
  <sheetFormatPr defaultRowHeight="12.75" x14ac:dyDescent="0.2"/>
  <cols>
    <col min="1" max="1" width="40.5703125" bestFit="1" customWidth="1"/>
    <col min="2" max="2" width="20" bestFit="1" customWidth="1"/>
    <col min="3" max="3" width="17.85546875" bestFit="1" customWidth="1"/>
    <col min="4" max="4" width="8.85546875" customWidth="1"/>
    <col min="7" max="7" width="33.140625" bestFit="1" customWidth="1"/>
  </cols>
  <sheetData>
    <row r="1" spans="1:4" ht="32.25" thickBot="1" x14ac:dyDescent="0.3">
      <c r="A1" s="231" t="s">
        <v>104</v>
      </c>
      <c r="B1" s="232" t="s">
        <v>100</v>
      </c>
      <c r="C1" s="228" t="s">
        <v>709</v>
      </c>
      <c r="D1" s="229" t="s">
        <v>361</v>
      </c>
    </row>
    <row r="2" spans="1:4" ht="16.5" thickBot="1" x14ac:dyDescent="0.3">
      <c r="A2" s="225" t="s">
        <v>114</v>
      </c>
      <c r="B2" s="230">
        <f>'Punti Squadre'!S4</f>
        <v>4868</v>
      </c>
      <c r="C2" s="189">
        <v>267</v>
      </c>
      <c r="D2" s="190">
        <f t="shared" ref="D2:D20" si="0">B2+C2</f>
        <v>5135</v>
      </c>
    </row>
    <row r="3" spans="1:4" ht="16.5" thickBot="1" x14ac:dyDescent="0.3">
      <c r="A3" s="226" t="s">
        <v>543</v>
      </c>
      <c r="B3" s="189">
        <f>'Punti Squadre'!S19</f>
        <v>3849</v>
      </c>
      <c r="C3" s="189">
        <v>306</v>
      </c>
      <c r="D3" s="190">
        <f t="shared" si="0"/>
        <v>4155</v>
      </c>
    </row>
    <row r="4" spans="1:4" ht="16.5" thickBot="1" x14ac:dyDescent="0.3">
      <c r="A4" s="227" t="s">
        <v>542</v>
      </c>
      <c r="B4" s="189">
        <f>'Punti Squadre'!S7</f>
        <v>3054</v>
      </c>
      <c r="C4" s="189">
        <v>294</v>
      </c>
      <c r="D4" s="190">
        <f t="shared" si="0"/>
        <v>3348</v>
      </c>
    </row>
    <row r="5" spans="1:4" ht="16.5" thickBot="1" x14ac:dyDescent="0.3">
      <c r="A5" s="104" t="s">
        <v>120</v>
      </c>
      <c r="B5" s="189">
        <f>'Punti Squadre'!S22</f>
        <v>3009</v>
      </c>
      <c r="C5" s="189">
        <v>236</v>
      </c>
      <c r="D5" s="190">
        <f t="shared" si="0"/>
        <v>3245</v>
      </c>
    </row>
    <row r="6" spans="1:4" ht="16.5" thickBot="1" x14ac:dyDescent="0.3">
      <c r="A6" s="104" t="s">
        <v>16</v>
      </c>
      <c r="B6" s="189">
        <f>'Punti Squadre'!S9</f>
        <v>2940</v>
      </c>
      <c r="C6" s="189">
        <v>194</v>
      </c>
      <c r="D6" s="190">
        <f t="shared" si="0"/>
        <v>3134</v>
      </c>
    </row>
    <row r="7" spans="1:4" ht="16.5" thickBot="1" x14ac:dyDescent="0.3">
      <c r="A7" s="104" t="s">
        <v>539</v>
      </c>
      <c r="B7" s="189">
        <f>'Punti Squadre'!S35</f>
        <v>1831</v>
      </c>
      <c r="C7" s="189">
        <v>317</v>
      </c>
      <c r="D7" s="190">
        <f t="shared" si="0"/>
        <v>2148</v>
      </c>
    </row>
    <row r="8" spans="1:4" ht="16.5" thickBot="1" x14ac:dyDescent="0.3">
      <c r="A8" s="104" t="s">
        <v>370</v>
      </c>
      <c r="B8" s="189">
        <f>'Punti Squadre'!S18</f>
        <v>1612</v>
      </c>
      <c r="C8" s="189">
        <v>220</v>
      </c>
      <c r="D8" s="190">
        <f t="shared" si="0"/>
        <v>1832</v>
      </c>
    </row>
    <row r="9" spans="1:4" ht="16.5" thickBot="1" x14ac:dyDescent="0.3">
      <c r="A9" s="104" t="s">
        <v>172</v>
      </c>
      <c r="B9" s="189">
        <f>'Punti Squadre'!S10</f>
        <v>1108</v>
      </c>
      <c r="C9" s="189">
        <v>220</v>
      </c>
      <c r="D9" s="190">
        <f t="shared" si="0"/>
        <v>1328</v>
      </c>
    </row>
    <row r="10" spans="1:4" ht="16.5" thickBot="1" x14ac:dyDescent="0.3">
      <c r="A10" s="104" t="s">
        <v>169</v>
      </c>
      <c r="B10" s="189">
        <f>'Punti Squadre'!S5</f>
        <v>978</v>
      </c>
      <c r="C10" s="189">
        <v>158</v>
      </c>
      <c r="D10" s="190">
        <f t="shared" si="0"/>
        <v>1136</v>
      </c>
    </row>
    <row r="11" spans="1:4" ht="16.5" thickBot="1" x14ac:dyDescent="0.3">
      <c r="A11" s="104" t="s">
        <v>121</v>
      </c>
      <c r="B11" s="189">
        <f>'Punti Squadre'!S29</f>
        <v>963</v>
      </c>
      <c r="C11" s="189">
        <v>148</v>
      </c>
      <c r="D11" s="190">
        <f t="shared" si="0"/>
        <v>1111</v>
      </c>
    </row>
    <row r="12" spans="1:4" ht="16.5" thickBot="1" x14ac:dyDescent="0.3">
      <c r="A12" s="104" t="s">
        <v>171</v>
      </c>
      <c r="B12" s="189">
        <f>'Punti Squadre'!S47</f>
        <v>936</v>
      </c>
      <c r="C12" s="189">
        <v>127</v>
      </c>
      <c r="D12" s="190">
        <f t="shared" si="0"/>
        <v>1063</v>
      </c>
    </row>
    <row r="13" spans="1:4" ht="16.5" thickBot="1" x14ac:dyDescent="0.3">
      <c r="A13" s="104" t="s">
        <v>315</v>
      </c>
      <c r="B13" s="189">
        <f>'Punti Squadre'!S13</f>
        <v>613</v>
      </c>
      <c r="C13" s="189">
        <v>139</v>
      </c>
      <c r="D13" s="190">
        <f t="shared" si="0"/>
        <v>752</v>
      </c>
    </row>
    <row r="14" spans="1:4" ht="16.5" thickBot="1" x14ac:dyDescent="0.3">
      <c r="A14" s="104" t="s">
        <v>309</v>
      </c>
      <c r="B14" s="189">
        <f>'Punti Squadre'!S11</f>
        <v>472</v>
      </c>
      <c r="C14" s="189">
        <v>206</v>
      </c>
      <c r="D14" s="190">
        <f t="shared" si="0"/>
        <v>678</v>
      </c>
    </row>
    <row r="15" spans="1:4" ht="16.5" thickBot="1" x14ac:dyDescent="0.3">
      <c r="A15" s="104" t="s">
        <v>20</v>
      </c>
      <c r="B15" s="189">
        <f>'Punti Squadre'!S51</f>
        <v>515</v>
      </c>
      <c r="C15" s="189">
        <v>141</v>
      </c>
      <c r="D15" s="190">
        <f t="shared" si="0"/>
        <v>656</v>
      </c>
    </row>
    <row r="16" spans="1:4" ht="16.5" thickBot="1" x14ac:dyDescent="0.3">
      <c r="A16" s="104" t="s">
        <v>71</v>
      </c>
      <c r="B16" s="189">
        <f>'Punti Squadre'!S31</f>
        <v>381</v>
      </c>
      <c r="C16" s="189">
        <v>135</v>
      </c>
      <c r="D16" s="190">
        <f t="shared" si="0"/>
        <v>516</v>
      </c>
    </row>
    <row r="17" spans="1:4" ht="16.5" thickBot="1" x14ac:dyDescent="0.3">
      <c r="A17" s="104" t="s">
        <v>35</v>
      </c>
      <c r="B17" s="189">
        <f>'Punti Squadre'!S21</f>
        <v>92</v>
      </c>
      <c r="C17" s="189">
        <v>100</v>
      </c>
      <c r="D17" s="190">
        <f t="shared" si="0"/>
        <v>192</v>
      </c>
    </row>
    <row r="18" spans="1:4" ht="16.5" thickBot="1" x14ac:dyDescent="0.3">
      <c r="A18" s="104" t="s">
        <v>541</v>
      </c>
      <c r="B18" s="189">
        <f>'Punti Squadre'!S37</f>
        <v>30</v>
      </c>
      <c r="C18" s="189">
        <v>37</v>
      </c>
      <c r="D18" s="190">
        <f t="shared" si="0"/>
        <v>67</v>
      </c>
    </row>
    <row r="19" spans="1:4" ht="16.5" thickBot="1" x14ac:dyDescent="0.3">
      <c r="A19" s="104" t="s">
        <v>356</v>
      </c>
      <c r="B19" s="189">
        <f>'Punti Squadre'!S14</f>
        <v>15</v>
      </c>
      <c r="C19" s="189">
        <v>37</v>
      </c>
      <c r="D19" s="190">
        <f t="shared" si="0"/>
        <v>52</v>
      </c>
    </row>
    <row r="20" spans="1:4" ht="16.5" thickBot="1" x14ac:dyDescent="0.3">
      <c r="A20" s="104" t="s">
        <v>600</v>
      </c>
      <c r="B20" s="189">
        <f>'Punti Squadre'!S55</f>
        <v>15</v>
      </c>
      <c r="C20" s="189">
        <v>37</v>
      </c>
      <c r="D20" s="190">
        <f t="shared" si="0"/>
        <v>52</v>
      </c>
    </row>
    <row r="21" spans="1:4" ht="16.5" thickBot="1" x14ac:dyDescent="0.3">
      <c r="A21" s="104" t="s">
        <v>27</v>
      </c>
      <c r="B21" s="189">
        <f>'Punti Squadre'!S15</f>
        <v>0</v>
      </c>
      <c r="C21" s="224"/>
      <c r="D21" s="190">
        <f t="shared" ref="D21:D62" si="1">B21+C21</f>
        <v>0</v>
      </c>
    </row>
    <row r="22" spans="1:4" ht="16.5" thickBot="1" x14ac:dyDescent="0.3">
      <c r="A22" s="142" t="s">
        <v>116</v>
      </c>
      <c r="B22" s="189">
        <f>'Punti Squadre'!S65</f>
        <v>0</v>
      </c>
      <c r="C22" s="224"/>
      <c r="D22" s="190">
        <f t="shared" si="1"/>
        <v>0</v>
      </c>
    </row>
    <row r="23" spans="1:4" ht="16.5" thickBot="1" x14ac:dyDescent="0.3">
      <c r="A23" s="104" t="s">
        <v>112</v>
      </c>
      <c r="B23" s="189">
        <f>'Punti Squadre'!S38</f>
        <v>0</v>
      </c>
      <c r="C23" s="224"/>
      <c r="D23" s="190">
        <f t="shared" si="1"/>
        <v>0</v>
      </c>
    </row>
    <row r="24" spans="1:4" ht="16.5" thickBot="1" x14ac:dyDescent="0.3">
      <c r="A24" s="104" t="s">
        <v>28</v>
      </c>
      <c r="B24" s="189">
        <f>'Punti Squadre'!S16</f>
        <v>0</v>
      </c>
      <c r="C24" s="224"/>
      <c r="D24" s="190">
        <f t="shared" si="1"/>
        <v>0</v>
      </c>
    </row>
    <row r="25" spans="1:4" ht="16.5" thickBot="1" x14ac:dyDescent="0.3">
      <c r="A25" s="104" t="s">
        <v>119</v>
      </c>
      <c r="B25" s="189">
        <f>'Punti Squadre'!S6</f>
        <v>0</v>
      </c>
      <c r="C25" s="224"/>
      <c r="D25" s="190">
        <f t="shared" si="1"/>
        <v>0</v>
      </c>
    </row>
    <row r="26" spans="1:4" ht="16.5" thickBot="1" x14ac:dyDescent="0.3">
      <c r="A26" s="104" t="s">
        <v>57</v>
      </c>
      <c r="B26" s="189">
        <f>'Punti Squadre'!S48</f>
        <v>0</v>
      </c>
      <c r="C26" s="224"/>
      <c r="D26" s="190">
        <f t="shared" si="1"/>
        <v>0</v>
      </c>
    </row>
    <row r="27" spans="1:4" ht="16.5" thickBot="1" x14ac:dyDescent="0.3">
      <c r="A27" s="104" t="s">
        <v>115</v>
      </c>
      <c r="B27" s="189">
        <f>'Punti Squadre'!S33</f>
        <v>0</v>
      </c>
      <c r="C27" s="224"/>
      <c r="D27" s="190">
        <f t="shared" si="1"/>
        <v>0</v>
      </c>
    </row>
    <row r="28" spans="1:4" ht="16.5" thickBot="1" x14ac:dyDescent="0.3">
      <c r="A28" s="104" t="s">
        <v>62</v>
      </c>
      <c r="B28" s="189">
        <f>'Punti Squadre'!S54</f>
        <v>0</v>
      </c>
      <c r="C28" s="224"/>
      <c r="D28" s="190">
        <f t="shared" si="1"/>
        <v>0</v>
      </c>
    </row>
    <row r="29" spans="1:4" ht="16.5" thickBot="1" x14ac:dyDescent="0.3">
      <c r="A29" s="104" t="s">
        <v>43</v>
      </c>
      <c r="B29" s="189">
        <f>'Punti Squadre'!S30</f>
        <v>0</v>
      </c>
      <c r="C29" s="224"/>
      <c r="D29" s="190">
        <f t="shared" si="1"/>
        <v>0</v>
      </c>
    </row>
    <row r="30" spans="1:4" ht="16.5" thickBot="1" x14ac:dyDescent="0.3">
      <c r="A30" s="104" t="s">
        <v>110</v>
      </c>
      <c r="B30" s="189">
        <f>'Punti Squadre'!S36</f>
        <v>0</v>
      </c>
      <c r="C30" s="224"/>
      <c r="D30" s="190">
        <f t="shared" si="1"/>
        <v>0</v>
      </c>
    </row>
    <row r="31" spans="1:4" ht="16.5" thickBot="1" x14ac:dyDescent="0.3">
      <c r="A31" s="104" t="s">
        <v>59</v>
      </c>
      <c r="B31" s="189">
        <f>'Punti Squadre'!S50</f>
        <v>0</v>
      </c>
      <c r="C31" s="224"/>
      <c r="D31" s="190">
        <f t="shared" si="1"/>
        <v>0</v>
      </c>
    </row>
    <row r="32" spans="1:4" ht="16.5" thickBot="1" x14ac:dyDescent="0.3">
      <c r="A32" s="104" t="s">
        <v>626</v>
      </c>
      <c r="B32" s="189">
        <f>'Punti Squadre'!S41</f>
        <v>0</v>
      </c>
      <c r="C32" s="224"/>
      <c r="D32" s="190">
        <f t="shared" si="1"/>
        <v>0</v>
      </c>
    </row>
    <row r="33" spans="1:4" ht="16.5" thickBot="1" x14ac:dyDescent="0.3">
      <c r="A33" s="104" t="s">
        <v>627</v>
      </c>
      <c r="B33" s="189">
        <f>'Punti Squadre'!S40</f>
        <v>0</v>
      </c>
      <c r="C33" s="224"/>
      <c r="D33" s="190">
        <f t="shared" si="1"/>
        <v>0</v>
      </c>
    </row>
    <row r="34" spans="1:4" ht="16.5" thickBot="1" x14ac:dyDescent="0.3">
      <c r="A34" s="104" t="s">
        <v>41</v>
      </c>
      <c r="B34" s="189">
        <f>'Punti Squadre'!S28</f>
        <v>0</v>
      </c>
      <c r="C34" s="224"/>
      <c r="D34" s="190">
        <f t="shared" si="1"/>
        <v>0</v>
      </c>
    </row>
    <row r="35" spans="1:4" ht="16.5" thickBot="1" x14ac:dyDescent="0.3">
      <c r="A35" s="104" t="s">
        <v>108</v>
      </c>
      <c r="B35" s="189">
        <f>'Punti Squadre'!S63</f>
        <v>0</v>
      </c>
      <c r="C35" s="224"/>
      <c r="D35" s="190">
        <f t="shared" si="1"/>
        <v>0</v>
      </c>
    </row>
    <row r="36" spans="1:4" ht="16.5" thickBot="1" x14ac:dyDescent="0.3">
      <c r="A36" s="153" t="s">
        <v>21</v>
      </c>
      <c r="B36" s="189">
        <f>'Punti Squadre'!S12</f>
        <v>0</v>
      </c>
      <c r="C36" s="224"/>
      <c r="D36" s="190">
        <f t="shared" si="1"/>
        <v>0</v>
      </c>
    </row>
    <row r="37" spans="1:4" ht="16.5" thickBot="1" x14ac:dyDescent="0.3">
      <c r="A37" s="104" t="s">
        <v>123</v>
      </c>
      <c r="B37" s="189">
        <f>'Punti Squadre'!S49</f>
        <v>0</v>
      </c>
      <c r="C37" s="224"/>
      <c r="D37" s="190">
        <f t="shared" si="1"/>
        <v>0</v>
      </c>
    </row>
    <row r="38" spans="1:4" ht="16.5" thickBot="1" x14ac:dyDescent="0.3">
      <c r="A38" s="104" t="s">
        <v>61</v>
      </c>
      <c r="B38" s="189">
        <f>'Punti Squadre'!S53</f>
        <v>0</v>
      </c>
      <c r="C38" s="224"/>
      <c r="D38" s="190">
        <f t="shared" si="1"/>
        <v>0</v>
      </c>
    </row>
    <row r="39" spans="1:4" ht="16.5" thickBot="1" x14ac:dyDescent="0.3">
      <c r="A39" s="104" t="s">
        <v>622</v>
      </c>
      <c r="B39" s="189">
        <f>'Punti Squadre'!S39</f>
        <v>0</v>
      </c>
      <c r="C39" s="224"/>
      <c r="D39" s="190">
        <f t="shared" si="1"/>
        <v>0</v>
      </c>
    </row>
    <row r="40" spans="1:4" ht="16.5" thickBot="1" x14ac:dyDescent="0.3">
      <c r="A40" s="104" t="s">
        <v>165</v>
      </c>
      <c r="B40" s="189">
        <f>'Punti Squadre'!S20</f>
        <v>0</v>
      </c>
      <c r="C40" s="224"/>
      <c r="D40" s="190">
        <f t="shared" si="1"/>
        <v>0</v>
      </c>
    </row>
    <row r="41" spans="1:4" ht="16.5" thickBot="1" x14ac:dyDescent="0.3">
      <c r="A41" s="104" t="s">
        <v>165</v>
      </c>
      <c r="B41" s="189">
        <f>'Punti Squadre'!S57</f>
        <v>0</v>
      </c>
      <c r="C41" s="224"/>
      <c r="D41" s="190">
        <f t="shared" si="1"/>
        <v>0</v>
      </c>
    </row>
    <row r="42" spans="1:4" ht="16.5" thickBot="1" x14ac:dyDescent="0.3">
      <c r="A42" s="104" t="s">
        <v>106</v>
      </c>
      <c r="B42" s="189">
        <f>'Punti Squadre'!S45</f>
        <v>0</v>
      </c>
      <c r="C42" s="224"/>
      <c r="D42" s="190">
        <f t="shared" si="1"/>
        <v>0</v>
      </c>
    </row>
    <row r="43" spans="1:4" ht="16.5" thickBot="1" x14ac:dyDescent="0.3">
      <c r="A43" s="104" t="s">
        <v>117</v>
      </c>
      <c r="B43" s="189">
        <f>'Punti Squadre'!S61</f>
        <v>0</v>
      </c>
      <c r="C43" s="224"/>
      <c r="D43" s="190">
        <f t="shared" si="1"/>
        <v>0</v>
      </c>
    </row>
    <row r="44" spans="1:4" ht="16.5" thickBot="1" x14ac:dyDescent="0.3">
      <c r="A44" s="104" t="s">
        <v>45</v>
      </c>
      <c r="B44" s="189">
        <f>'Punti Squadre'!S32</f>
        <v>0</v>
      </c>
      <c r="C44" s="224"/>
      <c r="D44" s="190">
        <f t="shared" si="1"/>
        <v>0</v>
      </c>
    </row>
    <row r="45" spans="1:4" ht="16.5" thickBot="1" x14ac:dyDescent="0.3">
      <c r="A45" s="142" t="s">
        <v>118</v>
      </c>
      <c r="B45" s="189">
        <f>'Punti Squadre'!S60</f>
        <v>0</v>
      </c>
      <c r="C45" s="224"/>
      <c r="D45" s="190">
        <f t="shared" si="1"/>
        <v>0</v>
      </c>
    </row>
    <row r="46" spans="1:4" ht="16.5" thickBot="1" x14ac:dyDescent="0.3">
      <c r="A46" s="153" t="s">
        <v>15</v>
      </c>
      <c r="B46" s="189">
        <f>'Punti Squadre'!S8</f>
        <v>0</v>
      </c>
      <c r="C46" s="224"/>
      <c r="D46" s="190">
        <f t="shared" si="1"/>
        <v>0</v>
      </c>
    </row>
    <row r="47" spans="1:4" ht="16.5" thickBot="1" x14ac:dyDescent="0.3">
      <c r="A47" s="104" t="s">
        <v>124</v>
      </c>
      <c r="B47" s="189">
        <v>0</v>
      </c>
      <c r="C47" s="224"/>
      <c r="D47" s="190">
        <f t="shared" si="1"/>
        <v>0</v>
      </c>
    </row>
    <row r="48" spans="1:4" ht="16.5" thickBot="1" x14ac:dyDescent="0.3">
      <c r="A48" s="104" t="s">
        <v>122</v>
      </c>
      <c r="B48" s="189">
        <f>'Punti Squadre'!S23</f>
        <v>0</v>
      </c>
      <c r="C48" s="224"/>
      <c r="D48" s="190">
        <f t="shared" si="1"/>
        <v>0</v>
      </c>
    </row>
    <row r="49" spans="1:4" ht="16.5" thickBot="1" x14ac:dyDescent="0.3">
      <c r="A49" s="104"/>
      <c r="B49" s="189">
        <f>'Punti Squadre'!S56</f>
        <v>0</v>
      </c>
      <c r="C49" s="224"/>
      <c r="D49" s="190">
        <f t="shared" si="1"/>
        <v>0</v>
      </c>
    </row>
    <row r="50" spans="1:4" ht="16.5" thickBot="1" x14ac:dyDescent="0.3">
      <c r="A50" s="104"/>
      <c r="B50" s="189">
        <f>'Punti Squadre'!S17</f>
        <v>0</v>
      </c>
      <c r="C50" s="224"/>
      <c r="D50" s="190">
        <f t="shared" si="1"/>
        <v>0</v>
      </c>
    </row>
    <row r="51" spans="1:4" ht="16.5" thickBot="1" x14ac:dyDescent="0.3">
      <c r="A51" s="104"/>
      <c r="B51" s="189">
        <f>'Punti Squadre'!S58</f>
        <v>0</v>
      </c>
      <c r="C51" s="224"/>
      <c r="D51" s="190">
        <f t="shared" si="1"/>
        <v>0</v>
      </c>
    </row>
    <row r="52" spans="1:4" ht="16.5" thickBot="1" x14ac:dyDescent="0.3">
      <c r="A52" s="104"/>
      <c r="B52" s="189">
        <f>'Punti Squadre'!S62</f>
        <v>0</v>
      </c>
      <c r="C52" s="224"/>
      <c r="D52" s="190">
        <f t="shared" si="1"/>
        <v>0</v>
      </c>
    </row>
    <row r="53" spans="1:4" ht="16.5" thickBot="1" x14ac:dyDescent="0.3">
      <c r="A53" s="104"/>
      <c r="B53" s="189">
        <f>'Punti Squadre'!S44</f>
        <v>0</v>
      </c>
      <c r="C53" s="224"/>
      <c r="D53" s="190">
        <f t="shared" si="1"/>
        <v>0</v>
      </c>
    </row>
    <row r="54" spans="1:4" ht="16.5" thickBot="1" x14ac:dyDescent="0.3">
      <c r="A54" s="104"/>
      <c r="B54" s="189">
        <f>'Punti Squadre'!S59</f>
        <v>0</v>
      </c>
      <c r="C54" s="224"/>
      <c r="D54" s="190">
        <f t="shared" si="1"/>
        <v>0</v>
      </c>
    </row>
    <row r="55" spans="1:4" ht="16.5" thickBot="1" x14ac:dyDescent="0.3">
      <c r="A55" s="104"/>
      <c r="B55" s="189">
        <f>'Punti Squadre'!S52</f>
        <v>0</v>
      </c>
      <c r="C55" s="224"/>
      <c r="D55" s="190">
        <f t="shared" si="1"/>
        <v>0</v>
      </c>
    </row>
    <row r="56" spans="1:4" ht="16.5" thickBot="1" x14ac:dyDescent="0.3">
      <c r="A56" s="104"/>
      <c r="B56" s="189">
        <f>'Punti Squadre'!S24</f>
        <v>0</v>
      </c>
      <c r="C56" s="224"/>
      <c r="D56" s="190">
        <f t="shared" si="1"/>
        <v>0</v>
      </c>
    </row>
    <row r="57" spans="1:4" ht="16.5" thickBot="1" x14ac:dyDescent="0.3">
      <c r="A57" s="104"/>
      <c r="B57" s="189">
        <f>'Punti Squadre'!S25</f>
        <v>0</v>
      </c>
      <c r="C57" s="224"/>
      <c r="D57" s="190">
        <f t="shared" si="1"/>
        <v>0</v>
      </c>
    </row>
    <row r="58" spans="1:4" ht="16.5" thickBot="1" x14ac:dyDescent="0.3">
      <c r="A58" s="104"/>
      <c r="B58" s="189">
        <f>'Punti Squadre'!S26</f>
        <v>0</v>
      </c>
      <c r="C58" s="224"/>
      <c r="D58" s="190">
        <f t="shared" si="1"/>
        <v>0</v>
      </c>
    </row>
    <row r="59" spans="1:4" ht="16.5" thickBot="1" x14ac:dyDescent="0.3">
      <c r="A59" s="104"/>
      <c r="B59" s="189">
        <f>'Punti Squadre'!S27</f>
        <v>0</v>
      </c>
      <c r="C59" s="224"/>
      <c r="D59" s="190">
        <f t="shared" si="1"/>
        <v>0</v>
      </c>
    </row>
    <row r="60" spans="1:4" ht="16.5" thickBot="1" x14ac:dyDescent="0.3">
      <c r="A60" s="104"/>
      <c r="B60" s="189">
        <f>'Punti Squadre'!S34</f>
        <v>0</v>
      </c>
      <c r="C60" s="224"/>
      <c r="D60" s="190">
        <f t="shared" si="1"/>
        <v>0</v>
      </c>
    </row>
    <row r="61" spans="1:4" ht="16.5" thickBot="1" x14ac:dyDescent="0.3">
      <c r="A61" s="104"/>
      <c r="B61" s="189">
        <f>'Punti Squadre'!S46</f>
        <v>0</v>
      </c>
      <c r="C61" s="224"/>
      <c r="D61" s="190">
        <f t="shared" si="1"/>
        <v>0</v>
      </c>
    </row>
    <row r="62" spans="1:4" ht="16.5" thickBot="1" x14ac:dyDescent="0.3">
      <c r="A62" s="143"/>
      <c r="B62" s="189">
        <f>'Punti Squadre'!S64</f>
        <v>0</v>
      </c>
      <c r="C62" s="224"/>
      <c r="D62" s="190">
        <f t="shared" si="1"/>
        <v>0</v>
      </c>
    </row>
  </sheetData>
  <autoFilter ref="A1:B62" xr:uid="{00000000-0009-0000-0000-00000F000000}"/>
  <sortState xmlns:xlrd2="http://schemas.microsoft.com/office/spreadsheetml/2017/richdata2" ref="A2:D20">
    <sortCondition descending="1" ref="D2:D20"/>
    <sortCondition ref="A2:A20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E62"/>
  <sheetViews>
    <sheetView tabSelected="1" workbookViewId="0">
      <selection activeCell="H8" sqref="H8"/>
    </sheetView>
  </sheetViews>
  <sheetFormatPr defaultRowHeight="12.75" x14ac:dyDescent="0.2"/>
  <cols>
    <col min="1" max="1" width="39.7109375" customWidth="1"/>
    <col min="2" max="2" width="9.5703125" bestFit="1" customWidth="1"/>
    <col min="3" max="3" width="8.5703125" bestFit="1" customWidth="1"/>
    <col min="4" max="4" width="17.85546875" bestFit="1" customWidth="1"/>
    <col min="5" max="5" width="7.85546875" customWidth="1"/>
    <col min="8" max="8" width="33.140625" bestFit="1" customWidth="1"/>
  </cols>
  <sheetData>
    <row r="1" spans="1:5" ht="32.25" thickBot="1" x14ac:dyDescent="0.3">
      <c r="A1" s="132" t="s">
        <v>104</v>
      </c>
      <c r="B1" s="97" t="s">
        <v>101</v>
      </c>
      <c r="C1" s="97" t="s">
        <v>348</v>
      </c>
      <c r="D1" s="97" t="s">
        <v>709</v>
      </c>
      <c r="E1" s="187" t="s">
        <v>349</v>
      </c>
    </row>
    <row r="2" spans="1:5" ht="16.5" thickBot="1" x14ac:dyDescent="0.3">
      <c r="A2" s="225" t="s">
        <v>370</v>
      </c>
      <c r="B2" s="105">
        <f>'Punti Squadre'!T18</f>
        <v>4051</v>
      </c>
      <c r="C2" s="105">
        <v>100</v>
      </c>
      <c r="D2" s="105">
        <v>209</v>
      </c>
      <c r="E2" s="188">
        <f>B2+C2+D2</f>
        <v>4360</v>
      </c>
    </row>
    <row r="3" spans="1:5" ht="16.5" thickBot="1" x14ac:dyDescent="0.3">
      <c r="A3" s="238" t="s">
        <v>35</v>
      </c>
      <c r="B3" s="105">
        <f>'Punti Squadre'!T21</f>
        <v>4051</v>
      </c>
      <c r="C3" s="105">
        <v>20</v>
      </c>
      <c r="D3" s="105">
        <v>187</v>
      </c>
      <c r="E3" s="188">
        <f>B3+C3+D3</f>
        <v>4258</v>
      </c>
    </row>
    <row r="4" spans="1:5" ht="16.5" thickBot="1" x14ac:dyDescent="0.3">
      <c r="A4" s="227" t="s">
        <v>542</v>
      </c>
      <c r="B4" s="105">
        <f>'Punti Squadre'!T7</f>
        <v>2629</v>
      </c>
      <c r="C4" s="105">
        <v>90</v>
      </c>
      <c r="D4" s="105">
        <v>122</v>
      </c>
      <c r="E4" s="188">
        <f>B4+C4+D4</f>
        <v>2841</v>
      </c>
    </row>
    <row r="5" spans="1:5" ht="16.5" thickBot="1" x14ac:dyDescent="0.3">
      <c r="A5" s="104" t="s">
        <v>171</v>
      </c>
      <c r="B5" s="105">
        <f>'Punti Squadre'!T9</f>
        <v>1792</v>
      </c>
      <c r="C5" s="105">
        <v>10</v>
      </c>
      <c r="D5" s="105">
        <v>103</v>
      </c>
      <c r="E5" s="188">
        <f>B5+C5+D5</f>
        <v>1905</v>
      </c>
    </row>
    <row r="6" spans="1:5" ht="16.5" thickBot="1" x14ac:dyDescent="0.3">
      <c r="A6" s="104" t="s">
        <v>120</v>
      </c>
      <c r="B6" s="105">
        <f>'Punti Squadre'!T22</f>
        <v>1482</v>
      </c>
      <c r="C6" s="105">
        <v>70</v>
      </c>
      <c r="D6" s="105">
        <v>201</v>
      </c>
      <c r="E6" s="188">
        <f>B6+C6+D6</f>
        <v>1753</v>
      </c>
    </row>
    <row r="7" spans="1:5" ht="16.5" thickBot="1" x14ac:dyDescent="0.3">
      <c r="A7" s="104" t="s">
        <v>16</v>
      </c>
      <c r="B7" s="105">
        <f>'Punti Squadre'!T47</f>
        <v>1199</v>
      </c>
      <c r="C7" s="105">
        <v>50</v>
      </c>
      <c r="D7" s="105">
        <v>138</v>
      </c>
      <c r="E7" s="188">
        <f>B7+C7+D7</f>
        <v>1387</v>
      </c>
    </row>
    <row r="8" spans="1:5" ht="16.5" thickBot="1" x14ac:dyDescent="0.3">
      <c r="A8" s="104" t="s">
        <v>114</v>
      </c>
      <c r="B8" s="105">
        <f>'Punti Squadre'!T4</f>
        <v>887</v>
      </c>
      <c r="C8" s="105">
        <v>70</v>
      </c>
      <c r="D8" s="105">
        <v>226</v>
      </c>
      <c r="E8" s="188">
        <f>B8+C8+D8</f>
        <v>1183</v>
      </c>
    </row>
    <row r="9" spans="1:5" ht="16.5" thickBot="1" x14ac:dyDescent="0.3">
      <c r="A9" s="104" t="s">
        <v>28</v>
      </c>
      <c r="B9" s="105">
        <f>'Punti Squadre'!T11</f>
        <v>975</v>
      </c>
      <c r="C9" s="105">
        <v>20</v>
      </c>
      <c r="D9" s="105">
        <v>25</v>
      </c>
      <c r="E9" s="188">
        <f>B9+C9+D9</f>
        <v>1020</v>
      </c>
    </row>
    <row r="10" spans="1:5" ht="16.5" thickBot="1" x14ac:dyDescent="0.3">
      <c r="A10" s="104" t="s">
        <v>20</v>
      </c>
      <c r="B10" s="105">
        <f>'Punti Squadre'!T10</f>
        <v>597</v>
      </c>
      <c r="C10" s="105">
        <v>50</v>
      </c>
      <c r="D10" s="105">
        <v>48</v>
      </c>
      <c r="E10" s="188">
        <f>B10+C10+D10</f>
        <v>695</v>
      </c>
    </row>
    <row r="11" spans="1:5" ht="16.5" thickBot="1" x14ac:dyDescent="0.3">
      <c r="A11" s="104" t="s">
        <v>172</v>
      </c>
      <c r="B11" s="105">
        <f>'Punti Squadre'!T35</f>
        <v>545</v>
      </c>
      <c r="C11" s="105">
        <v>20</v>
      </c>
      <c r="D11" s="105">
        <v>84</v>
      </c>
      <c r="E11" s="188">
        <f>B11+C11+D11</f>
        <v>649</v>
      </c>
    </row>
    <row r="12" spans="1:5" ht="16.5" thickBot="1" x14ac:dyDescent="0.3">
      <c r="A12" s="104" t="s">
        <v>309</v>
      </c>
      <c r="B12" s="105">
        <f>'Punti Squadre'!T16</f>
        <v>460</v>
      </c>
      <c r="C12" s="105">
        <v>10</v>
      </c>
      <c r="D12" s="105">
        <v>169</v>
      </c>
      <c r="E12" s="188">
        <f>B12+C12+D12</f>
        <v>639</v>
      </c>
    </row>
    <row r="13" spans="1:5" ht="16.5" thickBot="1" x14ac:dyDescent="0.3">
      <c r="A13" s="104" t="s">
        <v>539</v>
      </c>
      <c r="B13" s="105">
        <f>'Punti Squadre'!T51</f>
        <v>433</v>
      </c>
      <c r="C13" s="105">
        <v>60</v>
      </c>
      <c r="D13" s="105">
        <v>104</v>
      </c>
      <c r="E13" s="188">
        <f>B13+C13+D13</f>
        <v>597</v>
      </c>
    </row>
    <row r="14" spans="1:5" ht="16.5" thickBot="1" x14ac:dyDescent="0.3">
      <c r="A14" s="104" t="s">
        <v>543</v>
      </c>
      <c r="B14" s="105">
        <f>'Punti Squadre'!T19</f>
        <v>353</v>
      </c>
      <c r="C14" s="105">
        <v>20</v>
      </c>
      <c r="D14" s="105">
        <v>153</v>
      </c>
      <c r="E14" s="188">
        <f>B14+C14+D14</f>
        <v>526</v>
      </c>
    </row>
    <row r="15" spans="1:5" ht="16.5" thickBot="1" x14ac:dyDescent="0.3">
      <c r="A15" s="104" t="s">
        <v>169</v>
      </c>
      <c r="B15" s="105">
        <f>'Punti Squadre'!T5</f>
        <v>134</v>
      </c>
      <c r="C15" s="105">
        <v>40</v>
      </c>
      <c r="D15" s="105">
        <v>142</v>
      </c>
      <c r="E15" s="188">
        <f>B15+C15+D15</f>
        <v>316</v>
      </c>
    </row>
    <row r="16" spans="1:5" ht="16.5" thickBot="1" x14ac:dyDescent="0.3">
      <c r="A16" s="104" t="s">
        <v>622</v>
      </c>
      <c r="B16" s="105">
        <f>'Punti Squadre'!T39</f>
        <v>146</v>
      </c>
      <c r="C16" s="105">
        <v>0</v>
      </c>
      <c r="D16" s="105">
        <v>71</v>
      </c>
      <c r="E16" s="188">
        <f>B16+C16+D16</f>
        <v>217</v>
      </c>
    </row>
    <row r="17" spans="1:5" ht="16.5" thickBot="1" x14ac:dyDescent="0.3">
      <c r="A17" s="104" t="s">
        <v>71</v>
      </c>
      <c r="B17" s="105">
        <f>'Punti Squadre'!T31</f>
        <v>32</v>
      </c>
      <c r="C17" s="105">
        <v>10</v>
      </c>
      <c r="D17" s="105">
        <v>43</v>
      </c>
      <c r="E17" s="188">
        <f>B17+C17+D17</f>
        <v>85</v>
      </c>
    </row>
    <row r="18" spans="1:5" ht="16.5" thickBot="1" x14ac:dyDescent="0.3">
      <c r="A18" s="104" t="s">
        <v>541</v>
      </c>
      <c r="B18" s="105">
        <f>'Punti Squadre'!T37</f>
        <v>25</v>
      </c>
      <c r="C18" s="105">
        <v>20</v>
      </c>
      <c r="D18" s="105">
        <v>28</v>
      </c>
      <c r="E18" s="188">
        <f>B18+C18+D18</f>
        <v>73</v>
      </c>
    </row>
    <row r="19" spans="1:5" ht="16.5" thickBot="1" x14ac:dyDescent="0.3">
      <c r="A19" s="104" t="s">
        <v>660</v>
      </c>
      <c r="B19" s="105">
        <f>'Punti Squadre'!T13</f>
        <v>27</v>
      </c>
      <c r="C19" s="105">
        <v>0</v>
      </c>
      <c r="D19" s="105">
        <v>33</v>
      </c>
      <c r="E19" s="188">
        <f>B19+C19+D19</f>
        <v>60</v>
      </c>
    </row>
    <row r="20" spans="1:5" ht="16.5" thickBot="1" x14ac:dyDescent="0.3">
      <c r="A20" s="104" t="s">
        <v>122</v>
      </c>
      <c r="B20" s="105">
        <f>'Punti Squadre'!T55</f>
        <v>16</v>
      </c>
      <c r="C20" s="105">
        <v>0</v>
      </c>
      <c r="D20" s="105">
        <v>33</v>
      </c>
      <c r="E20" s="188">
        <f>B20+C20+D20</f>
        <v>49</v>
      </c>
    </row>
    <row r="21" spans="1:5" ht="16.5" thickBot="1" x14ac:dyDescent="0.3">
      <c r="A21" s="104" t="s">
        <v>681</v>
      </c>
      <c r="B21" s="105">
        <f>'Punti Squadre'!T49</f>
        <v>0</v>
      </c>
      <c r="C21" s="105">
        <v>0</v>
      </c>
      <c r="D21" s="105"/>
      <c r="E21" s="188">
        <f t="shared" ref="E21:E62" si="0">B21+C21+D21</f>
        <v>0</v>
      </c>
    </row>
    <row r="22" spans="1:5" ht="16.5" thickBot="1" x14ac:dyDescent="0.3">
      <c r="A22" s="104" t="s">
        <v>315</v>
      </c>
      <c r="B22" s="105">
        <f>'Punti Squadre'!T23</f>
        <v>0</v>
      </c>
      <c r="C22" s="105">
        <v>0</v>
      </c>
      <c r="D22" s="105"/>
      <c r="E22" s="188">
        <f t="shared" si="0"/>
        <v>0</v>
      </c>
    </row>
    <row r="23" spans="1:5" ht="16.5" thickBot="1" x14ac:dyDescent="0.3">
      <c r="A23" s="104" t="s">
        <v>27</v>
      </c>
      <c r="B23" s="105">
        <f>'Punti Squadre'!T15</f>
        <v>0</v>
      </c>
      <c r="C23" s="105">
        <v>0</v>
      </c>
      <c r="D23" s="105"/>
      <c r="E23" s="188">
        <f t="shared" si="0"/>
        <v>0</v>
      </c>
    </row>
    <row r="24" spans="1:5" ht="16.5" thickBot="1" x14ac:dyDescent="0.3">
      <c r="A24" s="142" t="s">
        <v>116</v>
      </c>
      <c r="B24" s="105">
        <f>'Punti Squadre'!T65</f>
        <v>0</v>
      </c>
      <c r="C24" s="105">
        <v>0</v>
      </c>
      <c r="D24" s="105"/>
      <c r="E24" s="188">
        <f t="shared" si="0"/>
        <v>0</v>
      </c>
    </row>
    <row r="25" spans="1:5" ht="16.5" thickBot="1" x14ac:dyDescent="0.3">
      <c r="A25" s="104" t="s">
        <v>112</v>
      </c>
      <c r="B25" s="105">
        <f>'Punti Squadre'!T38</f>
        <v>0</v>
      </c>
      <c r="C25" s="105">
        <v>0</v>
      </c>
      <c r="D25" s="105"/>
      <c r="E25" s="188">
        <f t="shared" si="0"/>
        <v>0</v>
      </c>
    </row>
    <row r="26" spans="1:5" ht="16.5" thickBot="1" x14ac:dyDescent="0.3">
      <c r="A26" s="104" t="s">
        <v>119</v>
      </c>
      <c r="B26" s="105">
        <f>'Punti Squadre'!T6</f>
        <v>0</v>
      </c>
      <c r="C26" s="105">
        <v>0</v>
      </c>
      <c r="D26" s="105"/>
      <c r="E26" s="188">
        <f t="shared" si="0"/>
        <v>0</v>
      </c>
    </row>
    <row r="27" spans="1:5" ht="16.5" thickBot="1" x14ac:dyDescent="0.3">
      <c r="A27" s="104" t="s">
        <v>57</v>
      </c>
      <c r="B27" s="105">
        <f>'Punti Squadre'!T48</f>
        <v>0</v>
      </c>
      <c r="C27" s="105">
        <v>0</v>
      </c>
      <c r="D27" s="105"/>
      <c r="E27" s="188">
        <f t="shared" si="0"/>
        <v>0</v>
      </c>
    </row>
    <row r="28" spans="1:5" ht="16.5" thickBot="1" x14ac:dyDescent="0.3">
      <c r="A28" s="104" t="s">
        <v>115</v>
      </c>
      <c r="B28" s="105">
        <f>'Punti Squadre'!T33</f>
        <v>0</v>
      </c>
      <c r="C28" s="105">
        <v>0</v>
      </c>
      <c r="D28" s="105"/>
      <c r="E28" s="188">
        <f t="shared" si="0"/>
        <v>0</v>
      </c>
    </row>
    <row r="29" spans="1:5" ht="16.5" thickBot="1" x14ac:dyDescent="0.3">
      <c r="A29" s="104" t="s">
        <v>62</v>
      </c>
      <c r="B29" s="105">
        <f>'Punti Squadre'!T54</f>
        <v>0</v>
      </c>
      <c r="C29" s="105">
        <v>0</v>
      </c>
      <c r="D29" s="105"/>
      <c r="E29" s="188">
        <f t="shared" si="0"/>
        <v>0</v>
      </c>
    </row>
    <row r="30" spans="1:5" ht="16.5" thickBot="1" x14ac:dyDescent="0.3">
      <c r="A30" s="104" t="s">
        <v>43</v>
      </c>
      <c r="B30" s="105">
        <f>'Punti Squadre'!T30</f>
        <v>0</v>
      </c>
      <c r="C30" s="105">
        <v>0</v>
      </c>
      <c r="D30" s="105"/>
      <c r="E30" s="188">
        <f t="shared" si="0"/>
        <v>0</v>
      </c>
    </row>
    <row r="31" spans="1:5" ht="16.5" thickBot="1" x14ac:dyDescent="0.3">
      <c r="A31" s="104" t="s">
        <v>121</v>
      </c>
      <c r="B31" s="105">
        <f>'Punti Squadre'!T29</f>
        <v>0</v>
      </c>
      <c r="C31" s="105">
        <v>0</v>
      </c>
      <c r="D31" s="105"/>
      <c r="E31" s="188">
        <f t="shared" si="0"/>
        <v>0</v>
      </c>
    </row>
    <row r="32" spans="1:5" ht="16.5" thickBot="1" x14ac:dyDescent="0.3">
      <c r="A32" s="104" t="s">
        <v>356</v>
      </c>
      <c r="B32" s="105">
        <f>'Punti Squadre'!T14</f>
        <v>0</v>
      </c>
      <c r="C32" s="105">
        <v>0</v>
      </c>
      <c r="D32" s="105"/>
      <c r="E32" s="188">
        <f t="shared" si="0"/>
        <v>0</v>
      </c>
    </row>
    <row r="33" spans="1:5" ht="16.5" thickBot="1" x14ac:dyDescent="0.3">
      <c r="A33" s="104" t="s">
        <v>110</v>
      </c>
      <c r="B33" s="105">
        <f>'Punti Squadre'!T36</f>
        <v>0</v>
      </c>
      <c r="C33" s="105">
        <v>0</v>
      </c>
      <c r="D33" s="105"/>
      <c r="E33" s="188">
        <f t="shared" si="0"/>
        <v>0</v>
      </c>
    </row>
    <row r="34" spans="1:5" ht="16.5" thickBot="1" x14ac:dyDescent="0.3">
      <c r="A34" s="104" t="s">
        <v>59</v>
      </c>
      <c r="B34" s="105">
        <f>'Punti Squadre'!T50</f>
        <v>0</v>
      </c>
      <c r="C34" s="105">
        <v>0</v>
      </c>
      <c r="D34" s="105"/>
      <c r="E34" s="188">
        <f t="shared" si="0"/>
        <v>0</v>
      </c>
    </row>
    <row r="35" spans="1:5" ht="16.5" thickBot="1" x14ac:dyDescent="0.3">
      <c r="A35" s="104" t="s">
        <v>41</v>
      </c>
      <c r="B35" s="105">
        <f>'Punti Squadre'!T28</f>
        <v>0</v>
      </c>
      <c r="C35" s="105">
        <v>0</v>
      </c>
      <c r="D35" s="105"/>
      <c r="E35" s="188">
        <f t="shared" si="0"/>
        <v>0</v>
      </c>
    </row>
    <row r="36" spans="1:5" ht="16.5" thickBot="1" x14ac:dyDescent="0.3">
      <c r="A36" s="104" t="s">
        <v>108</v>
      </c>
      <c r="B36" s="105">
        <f>'Punti Squadre'!T63</f>
        <v>0</v>
      </c>
      <c r="C36" s="105">
        <v>0</v>
      </c>
      <c r="D36" s="105"/>
      <c r="E36" s="188">
        <f t="shared" si="0"/>
        <v>0</v>
      </c>
    </row>
    <row r="37" spans="1:5" ht="16.5" thickBot="1" x14ac:dyDescent="0.3">
      <c r="A37" s="153" t="s">
        <v>21</v>
      </c>
      <c r="B37" s="105">
        <f>'Punti Squadre'!T12</f>
        <v>0</v>
      </c>
      <c r="C37" s="105">
        <v>0</v>
      </c>
      <c r="D37" s="105"/>
      <c r="E37" s="188">
        <f t="shared" si="0"/>
        <v>0</v>
      </c>
    </row>
    <row r="38" spans="1:5" ht="16.5" thickBot="1" x14ac:dyDescent="0.3">
      <c r="A38" s="104" t="s">
        <v>61</v>
      </c>
      <c r="B38" s="105">
        <f>'Punti Squadre'!T53</f>
        <v>0</v>
      </c>
      <c r="C38" s="105">
        <v>0</v>
      </c>
      <c r="D38" s="105"/>
      <c r="E38" s="188">
        <f t="shared" si="0"/>
        <v>0</v>
      </c>
    </row>
    <row r="39" spans="1:5" ht="16.5" thickBot="1" x14ac:dyDescent="0.3">
      <c r="A39" s="104" t="s">
        <v>165</v>
      </c>
      <c r="B39" s="105">
        <f>'Punti Squadre'!T57</f>
        <v>0</v>
      </c>
      <c r="C39" s="105">
        <v>0</v>
      </c>
      <c r="D39" s="105"/>
      <c r="E39" s="188">
        <f t="shared" si="0"/>
        <v>0</v>
      </c>
    </row>
    <row r="40" spans="1:5" ht="16.5" thickBot="1" x14ac:dyDescent="0.3">
      <c r="A40" s="104" t="s">
        <v>106</v>
      </c>
      <c r="B40" s="105">
        <f>'Punti Squadre'!T45</f>
        <v>0</v>
      </c>
      <c r="C40" s="105">
        <v>0</v>
      </c>
      <c r="D40" s="105"/>
      <c r="E40" s="188">
        <f t="shared" si="0"/>
        <v>0</v>
      </c>
    </row>
    <row r="41" spans="1:5" ht="16.5" thickBot="1" x14ac:dyDescent="0.3">
      <c r="A41" s="104" t="s">
        <v>117</v>
      </c>
      <c r="B41" s="105">
        <f>'Punti Squadre'!T61</f>
        <v>0</v>
      </c>
      <c r="C41" s="105">
        <v>0</v>
      </c>
      <c r="D41" s="105"/>
      <c r="E41" s="188">
        <f t="shared" si="0"/>
        <v>0</v>
      </c>
    </row>
    <row r="42" spans="1:5" ht="16.5" thickBot="1" x14ac:dyDescent="0.3">
      <c r="A42" s="104" t="s">
        <v>45</v>
      </c>
      <c r="B42" s="105">
        <f>'Punti Squadre'!T32</f>
        <v>0</v>
      </c>
      <c r="C42" s="105">
        <v>0</v>
      </c>
      <c r="D42" s="105"/>
      <c r="E42" s="188">
        <f t="shared" si="0"/>
        <v>0</v>
      </c>
    </row>
    <row r="43" spans="1:5" ht="16.5" thickBot="1" x14ac:dyDescent="0.3">
      <c r="A43" s="142" t="s">
        <v>118</v>
      </c>
      <c r="B43" s="105">
        <f>'Punti Squadre'!T60</f>
        <v>0</v>
      </c>
      <c r="C43" s="105">
        <v>0</v>
      </c>
      <c r="D43" s="105"/>
      <c r="E43" s="188">
        <f t="shared" si="0"/>
        <v>0</v>
      </c>
    </row>
    <row r="44" spans="1:5" ht="16.5" thickBot="1" x14ac:dyDescent="0.3">
      <c r="A44" s="104" t="s">
        <v>15</v>
      </c>
      <c r="B44" s="105">
        <f>'Punti Squadre'!T8</f>
        <v>0</v>
      </c>
      <c r="C44" s="105">
        <v>0</v>
      </c>
      <c r="D44" s="105"/>
      <c r="E44" s="188">
        <f t="shared" si="0"/>
        <v>0</v>
      </c>
    </row>
    <row r="45" spans="1:5" ht="16.5" thickBot="1" x14ac:dyDescent="0.3">
      <c r="A45" s="104" t="s">
        <v>124</v>
      </c>
      <c r="B45" s="105">
        <f>'Punti Squadre'!T38</f>
        <v>0</v>
      </c>
      <c r="C45" s="105">
        <v>0</v>
      </c>
      <c r="D45" s="105"/>
      <c r="E45" s="188">
        <f t="shared" si="0"/>
        <v>0</v>
      </c>
    </row>
    <row r="46" spans="1:5" ht="16.5" thickBot="1" x14ac:dyDescent="0.3">
      <c r="A46" s="153" t="s">
        <v>325</v>
      </c>
      <c r="B46" s="105">
        <f>'Punti Squadre'!T40</f>
        <v>0</v>
      </c>
      <c r="C46" s="105">
        <v>0</v>
      </c>
      <c r="D46" s="105"/>
      <c r="E46" s="188">
        <f t="shared" si="0"/>
        <v>0</v>
      </c>
    </row>
    <row r="47" spans="1:5" ht="16.5" thickBot="1" x14ac:dyDescent="0.3">
      <c r="A47" s="104"/>
      <c r="B47" s="105">
        <f>'Punti Squadre'!T20</f>
        <v>0</v>
      </c>
      <c r="C47" s="105">
        <v>0</v>
      </c>
      <c r="D47" s="105"/>
      <c r="E47" s="188">
        <f t="shared" si="0"/>
        <v>0</v>
      </c>
    </row>
    <row r="48" spans="1:5" ht="16.5" thickBot="1" x14ac:dyDescent="0.3">
      <c r="A48" s="104"/>
      <c r="B48" s="105">
        <f>'Punti Squadre'!T43</f>
        <v>0</v>
      </c>
      <c r="C48" s="105">
        <v>0</v>
      </c>
      <c r="D48" s="105"/>
      <c r="E48" s="188">
        <f t="shared" si="0"/>
        <v>0</v>
      </c>
    </row>
    <row r="49" spans="1:5" ht="16.5" thickBot="1" x14ac:dyDescent="0.3">
      <c r="A49" s="104"/>
      <c r="B49" s="105">
        <f>'Punti Squadre'!T17</f>
        <v>0</v>
      </c>
      <c r="C49" s="105">
        <v>0</v>
      </c>
      <c r="D49" s="105"/>
      <c r="E49" s="188">
        <f t="shared" si="0"/>
        <v>0</v>
      </c>
    </row>
    <row r="50" spans="1:5" ht="16.5" thickBot="1" x14ac:dyDescent="0.3">
      <c r="A50" s="104"/>
      <c r="B50" s="105">
        <f>'Punti Squadre'!T58</f>
        <v>0</v>
      </c>
      <c r="C50" s="105">
        <v>0</v>
      </c>
      <c r="D50" s="105"/>
      <c r="E50" s="188">
        <f t="shared" si="0"/>
        <v>0</v>
      </c>
    </row>
    <row r="51" spans="1:5" ht="16.5" thickBot="1" x14ac:dyDescent="0.3">
      <c r="A51" s="104"/>
      <c r="B51" s="105">
        <f>'Punti Squadre'!T62</f>
        <v>0</v>
      </c>
      <c r="C51" s="105">
        <v>0</v>
      </c>
      <c r="D51" s="105"/>
      <c r="E51" s="188">
        <f t="shared" si="0"/>
        <v>0</v>
      </c>
    </row>
    <row r="52" spans="1:5" ht="16.5" thickBot="1" x14ac:dyDescent="0.3">
      <c r="A52" s="104"/>
      <c r="B52" s="105">
        <f>'Punti Squadre'!T44</f>
        <v>0</v>
      </c>
      <c r="C52" s="105">
        <v>0</v>
      </c>
      <c r="D52" s="105"/>
      <c r="E52" s="188">
        <f t="shared" si="0"/>
        <v>0</v>
      </c>
    </row>
    <row r="53" spans="1:5" ht="16.5" thickBot="1" x14ac:dyDescent="0.3">
      <c r="A53" s="104"/>
      <c r="B53" s="105">
        <f>'Punti Squadre'!T59</f>
        <v>0</v>
      </c>
      <c r="C53" s="105">
        <v>0</v>
      </c>
      <c r="D53" s="105"/>
      <c r="E53" s="188">
        <f t="shared" si="0"/>
        <v>0</v>
      </c>
    </row>
    <row r="54" spans="1:5" ht="16.5" thickBot="1" x14ac:dyDescent="0.3">
      <c r="A54" s="104"/>
      <c r="B54" s="105">
        <f>'Punti Squadre'!T52</f>
        <v>0</v>
      </c>
      <c r="C54" s="105">
        <v>0</v>
      </c>
      <c r="D54" s="105"/>
      <c r="E54" s="188">
        <f t="shared" si="0"/>
        <v>0</v>
      </c>
    </row>
    <row r="55" spans="1:5" ht="16.5" thickBot="1" x14ac:dyDescent="0.3">
      <c r="A55" s="104"/>
      <c r="B55" s="105">
        <f>'Punti Squadre'!T24</f>
        <v>0</v>
      </c>
      <c r="C55" s="105">
        <v>0</v>
      </c>
      <c r="D55" s="105"/>
      <c r="E55" s="188">
        <f t="shared" si="0"/>
        <v>0</v>
      </c>
    </row>
    <row r="56" spans="1:5" ht="16.5" thickBot="1" x14ac:dyDescent="0.3">
      <c r="A56" s="104"/>
      <c r="B56" s="105">
        <f>'Punti Squadre'!T25</f>
        <v>0</v>
      </c>
      <c r="C56" s="105">
        <v>0</v>
      </c>
      <c r="D56" s="105"/>
      <c r="E56" s="188">
        <f t="shared" si="0"/>
        <v>0</v>
      </c>
    </row>
    <row r="57" spans="1:5" ht="16.5" thickBot="1" x14ac:dyDescent="0.3">
      <c r="A57" s="104"/>
      <c r="B57" s="105">
        <f>'Punti Squadre'!T26</f>
        <v>0</v>
      </c>
      <c r="C57" s="105">
        <v>0</v>
      </c>
      <c r="D57" s="105"/>
      <c r="E57" s="188">
        <f t="shared" si="0"/>
        <v>0</v>
      </c>
    </row>
    <row r="58" spans="1:5" ht="16.5" thickBot="1" x14ac:dyDescent="0.3">
      <c r="A58" s="104"/>
      <c r="B58" s="105">
        <f>'Punti Squadre'!T27</f>
        <v>0</v>
      </c>
      <c r="C58" s="105">
        <v>0</v>
      </c>
      <c r="D58" s="105"/>
      <c r="E58" s="188">
        <f t="shared" si="0"/>
        <v>0</v>
      </c>
    </row>
    <row r="59" spans="1:5" ht="16.5" thickBot="1" x14ac:dyDescent="0.3">
      <c r="A59" s="104"/>
      <c r="B59" s="105">
        <f>'Punti Squadre'!T34</f>
        <v>0</v>
      </c>
      <c r="C59" s="105">
        <v>0</v>
      </c>
      <c r="D59" s="105"/>
      <c r="E59" s="188">
        <f t="shared" si="0"/>
        <v>0</v>
      </c>
    </row>
    <row r="60" spans="1:5" ht="16.5" thickBot="1" x14ac:dyDescent="0.3">
      <c r="A60" s="104"/>
      <c r="B60" s="105">
        <f>'Punti Squadre'!T41</f>
        <v>0</v>
      </c>
      <c r="C60" s="105">
        <v>0</v>
      </c>
      <c r="D60" s="105"/>
      <c r="E60" s="188">
        <f t="shared" si="0"/>
        <v>0</v>
      </c>
    </row>
    <row r="61" spans="1:5" ht="16.5" thickBot="1" x14ac:dyDescent="0.3">
      <c r="A61" s="104"/>
      <c r="B61" s="105">
        <f>'Punti Squadre'!T46</f>
        <v>0</v>
      </c>
      <c r="C61" s="105">
        <v>0</v>
      </c>
      <c r="D61" s="105"/>
      <c r="E61" s="188">
        <f t="shared" si="0"/>
        <v>0</v>
      </c>
    </row>
    <row r="62" spans="1:5" ht="16.5" thickBot="1" x14ac:dyDescent="0.3">
      <c r="A62" s="143"/>
      <c r="B62" s="105">
        <f>'Punti Squadre'!T64</f>
        <v>0</v>
      </c>
      <c r="C62" s="105">
        <v>0</v>
      </c>
      <c r="D62" s="105"/>
      <c r="E62" s="188">
        <f t="shared" si="0"/>
        <v>0</v>
      </c>
    </row>
  </sheetData>
  <sortState xmlns:xlrd2="http://schemas.microsoft.com/office/spreadsheetml/2017/richdata2" ref="A2:E20">
    <sortCondition descending="1" ref="E2:E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1"/>
      <c r="S2" s="5"/>
      <c r="T2" s="5"/>
    </row>
    <row r="3" spans="1:20" ht="20.100000000000001" customHeight="1" thickBot="1" x14ac:dyDescent="0.3">
      <c r="A3" s="112"/>
      <c r="B3" s="113" t="s">
        <v>3</v>
      </c>
      <c r="C3" s="113" t="s">
        <v>85</v>
      </c>
      <c r="D3" s="113" t="s">
        <v>86</v>
      </c>
      <c r="E3" s="114" t="s">
        <v>87</v>
      </c>
      <c r="F3" s="115" t="s">
        <v>88</v>
      </c>
      <c r="G3" s="115" t="s">
        <v>89</v>
      </c>
      <c r="H3" s="115" t="s">
        <v>90</v>
      </c>
      <c r="I3" s="115" t="s">
        <v>91</v>
      </c>
      <c r="J3" s="115" t="s">
        <v>92</v>
      </c>
      <c r="K3" s="115" t="s">
        <v>93</v>
      </c>
      <c r="L3" s="115" t="s">
        <v>94</v>
      </c>
      <c r="M3" s="115" t="s">
        <v>95</v>
      </c>
      <c r="N3" s="115" t="s">
        <v>96</v>
      </c>
      <c r="O3" s="115" t="s">
        <v>97</v>
      </c>
      <c r="P3" s="115" t="s">
        <v>98</v>
      </c>
      <c r="Q3" s="115" t="s">
        <v>99</v>
      </c>
      <c r="R3" s="116"/>
      <c r="S3" s="115" t="s">
        <v>100</v>
      </c>
      <c r="T3" s="115" t="s">
        <v>101</v>
      </c>
    </row>
    <row r="4" spans="1:20" ht="20.100000000000001" customHeight="1" thickBot="1" x14ac:dyDescent="0.3">
      <c r="A4" s="117">
        <v>1213</v>
      </c>
      <c r="B4" s="118" t="s">
        <v>11</v>
      </c>
      <c r="C4" s="119">
        <f>('MC M'!V3)</f>
        <v>0</v>
      </c>
      <c r="D4" s="119">
        <f>('MC F'!V3)</f>
        <v>61</v>
      </c>
      <c r="E4" s="120">
        <f>('CU M'!V3)</f>
        <v>158</v>
      </c>
      <c r="F4" s="121">
        <f>('CU F'!V3)</f>
        <v>617</v>
      </c>
      <c r="G4" s="121">
        <f>('ES M'!V3)</f>
        <v>781</v>
      </c>
      <c r="H4" s="121">
        <f>('ES F'!V3)</f>
        <v>803</v>
      </c>
      <c r="I4" s="121">
        <f>('RA M'!V3)</f>
        <v>501</v>
      </c>
      <c r="J4" s="121">
        <f>('RA F'!V3)</f>
        <v>1643</v>
      </c>
      <c r="K4" s="121">
        <f>('YA M'!V3)</f>
        <v>274</v>
      </c>
      <c r="L4" s="121">
        <f>('YA F'!V3)</f>
        <v>50</v>
      </c>
      <c r="M4" s="121">
        <f>('YB M'!V3)</f>
        <v>195</v>
      </c>
      <c r="N4" s="121">
        <f>('YB F'!V3)</f>
        <v>0</v>
      </c>
      <c r="O4" s="121">
        <f>('JU M'!V3)</f>
        <v>142</v>
      </c>
      <c r="P4" s="121">
        <f>('JU F'!V3)</f>
        <v>231</v>
      </c>
      <c r="Q4" s="122">
        <f t="shared" ref="Q4:Q35" si="0">SUM(C4:P4)</f>
        <v>5456</v>
      </c>
      <c r="R4" s="123" t="s">
        <v>11</v>
      </c>
      <c r="S4" s="122">
        <f>SUM(C4:J4)</f>
        <v>4564</v>
      </c>
      <c r="T4" s="122">
        <f>SUM(K4:P4)</f>
        <v>892</v>
      </c>
    </row>
    <row r="5" spans="1:20" ht="20.100000000000001" customHeight="1" thickBot="1" x14ac:dyDescent="0.3">
      <c r="A5" s="117"/>
      <c r="B5" s="118"/>
      <c r="C5" s="119">
        <f>('MC M'!V5)</f>
        <v>0</v>
      </c>
      <c r="D5" s="119">
        <f>('MC F'!V4)</f>
        <v>0</v>
      </c>
      <c r="E5" s="120">
        <f>('CU M'!V4)</f>
        <v>0</v>
      </c>
      <c r="F5" s="121">
        <f>('CU F'!V4)</f>
        <v>0</v>
      </c>
      <c r="G5" s="121">
        <f>('ES M'!V4)</f>
        <v>8</v>
      </c>
      <c r="H5" s="121">
        <f>('ES F'!V4)</f>
        <v>367</v>
      </c>
      <c r="I5" s="121">
        <f>('RA M'!V4)</f>
        <v>568</v>
      </c>
      <c r="J5" s="121">
        <f>('RA F'!V4)</f>
        <v>20</v>
      </c>
      <c r="K5" s="121">
        <f>('YA M'!V4)</f>
        <v>104</v>
      </c>
      <c r="L5" s="121">
        <f>('YA F'!V4)</f>
        <v>0</v>
      </c>
      <c r="M5" s="121">
        <f>('YB M'!V4)</f>
        <v>30</v>
      </c>
      <c r="N5" s="121">
        <f>('YB F'!V4)</f>
        <v>0</v>
      </c>
      <c r="O5" s="121">
        <f>('JU M'!V4)</f>
        <v>6</v>
      </c>
      <c r="P5" s="121">
        <f>('JU F'!V4)</f>
        <v>0</v>
      </c>
      <c r="Q5" s="122">
        <f t="shared" si="0"/>
        <v>1103</v>
      </c>
      <c r="R5" s="123"/>
      <c r="S5" s="122">
        <f t="shared" ref="S5:S65" si="1">SUM(C5:J5)</f>
        <v>963</v>
      </c>
      <c r="T5" s="122">
        <f t="shared" ref="T5:T65" si="2">SUM(K5:P5)</f>
        <v>140</v>
      </c>
    </row>
    <row r="6" spans="1:20" ht="20.100000000000001" customHeight="1" thickBot="1" x14ac:dyDescent="0.3">
      <c r="A6" s="117">
        <v>1174</v>
      </c>
      <c r="B6" s="118" t="s">
        <v>13</v>
      </c>
      <c r="C6" s="119">
        <f>('MC M'!V6)</f>
        <v>0</v>
      </c>
      <c r="D6" s="119">
        <f>('MC F'!V5)</f>
        <v>0</v>
      </c>
      <c r="E6" s="120">
        <f>('CU M'!V5)</f>
        <v>0</v>
      </c>
      <c r="F6" s="121">
        <f>('CU F'!V5)</f>
        <v>0</v>
      </c>
      <c r="G6" s="121">
        <f>('ES M'!V5)</f>
        <v>0</v>
      </c>
      <c r="H6" s="121">
        <f>('ES F'!V5)</f>
        <v>0</v>
      </c>
      <c r="I6" s="121">
        <f>('RA M'!V5)</f>
        <v>0</v>
      </c>
      <c r="J6" s="121">
        <f>('RA F'!V5)</f>
        <v>0</v>
      </c>
      <c r="K6" s="121">
        <f>('YA M'!V5)</f>
        <v>0</v>
      </c>
      <c r="L6" s="121">
        <f>('YA F'!V5)</f>
        <v>0</v>
      </c>
      <c r="M6" s="121">
        <f>('YB M'!V5)</f>
        <v>0</v>
      </c>
      <c r="N6" s="121">
        <f>('YB F'!V5)</f>
        <v>0</v>
      </c>
      <c r="O6" s="121">
        <f>('JU M'!V5)</f>
        <v>0</v>
      </c>
      <c r="P6" s="121">
        <f>('JU F'!V5)</f>
        <v>0</v>
      </c>
      <c r="Q6" s="122">
        <f t="shared" si="0"/>
        <v>0</v>
      </c>
      <c r="R6" s="123" t="s">
        <v>13</v>
      </c>
      <c r="S6" s="122">
        <f t="shared" si="1"/>
        <v>0</v>
      </c>
      <c r="T6" s="122">
        <f t="shared" si="2"/>
        <v>0</v>
      </c>
    </row>
    <row r="7" spans="1:20" ht="20.100000000000001" customHeight="1" thickBot="1" x14ac:dyDescent="0.3">
      <c r="A7" s="117">
        <v>1180</v>
      </c>
      <c r="B7" s="118" t="s">
        <v>14</v>
      </c>
      <c r="C7" s="119">
        <f>('MC M'!V7)</f>
        <v>0</v>
      </c>
      <c r="D7" s="119">
        <f>('MC F'!V6)</f>
        <v>250</v>
      </c>
      <c r="E7" s="120">
        <f>('CU M'!V6)</f>
        <v>444</v>
      </c>
      <c r="F7" s="121">
        <f>('CU F'!V6)</f>
        <v>561</v>
      </c>
      <c r="G7" s="121">
        <f>('ES M'!V6)</f>
        <v>526</v>
      </c>
      <c r="H7" s="121">
        <f>('ES F'!V6)</f>
        <v>150</v>
      </c>
      <c r="I7" s="121">
        <f>('RA M'!V6)</f>
        <v>80</v>
      </c>
      <c r="J7" s="121">
        <f>('RA F'!V6)</f>
        <v>956</v>
      </c>
      <c r="K7" s="121">
        <f>('YA M'!V6)</f>
        <v>1139</v>
      </c>
      <c r="L7" s="121">
        <f>('YA F'!V6)</f>
        <v>220</v>
      </c>
      <c r="M7" s="121">
        <f>('YB M'!V6)</f>
        <v>1118</v>
      </c>
      <c r="N7" s="121">
        <f>('YB F'!V6)</f>
        <v>79</v>
      </c>
      <c r="O7" s="121">
        <f>('JU M'!V6)</f>
        <v>162</v>
      </c>
      <c r="P7" s="121">
        <f>('JU F'!V6)</f>
        <v>130</v>
      </c>
      <c r="Q7" s="122">
        <f t="shared" si="0"/>
        <v>5815</v>
      </c>
      <c r="R7" s="123" t="s">
        <v>14</v>
      </c>
      <c r="S7" s="122">
        <f t="shared" si="1"/>
        <v>2967</v>
      </c>
      <c r="T7" s="122">
        <f t="shared" si="2"/>
        <v>2848</v>
      </c>
    </row>
    <row r="8" spans="1:20" ht="20.100000000000001" customHeight="1" thickBot="1" x14ac:dyDescent="0.3">
      <c r="A8" s="117">
        <v>1115</v>
      </c>
      <c r="B8" s="118" t="s">
        <v>15</v>
      </c>
      <c r="C8" s="119">
        <f>('MC M'!V8)</f>
        <v>0</v>
      </c>
      <c r="D8" s="119">
        <f>('MC F'!V7)</f>
        <v>0</v>
      </c>
      <c r="E8" s="120">
        <f>('CU M'!V7)</f>
        <v>0</v>
      </c>
      <c r="F8" s="121">
        <f>('CU F'!V7)</f>
        <v>0</v>
      </c>
      <c r="G8" s="121">
        <f>('ES M'!V7)</f>
        <v>0</v>
      </c>
      <c r="H8" s="121">
        <f>('ES F'!V7)</f>
        <v>0</v>
      </c>
      <c r="I8" s="121">
        <f>('RA M'!V7)</f>
        <v>0</v>
      </c>
      <c r="J8" s="121">
        <f>('RA F'!V7)</f>
        <v>0</v>
      </c>
      <c r="K8" s="121">
        <f>('YA M'!V7)</f>
        <v>0</v>
      </c>
      <c r="L8" s="121">
        <f>('YA F'!V7)</f>
        <v>0</v>
      </c>
      <c r="M8" s="121">
        <f>('YB M'!V7)</f>
        <v>0</v>
      </c>
      <c r="N8" s="121">
        <f>('YB F'!V7)</f>
        <v>0</v>
      </c>
      <c r="O8" s="121">
        <f>('JU M'!V7)</f>
        <v>0</v>
      </c>
      <c r="P8" s="121">
        <f>('JU F'!V7)</f>
        <v>0</v>
      </c>
      <c r="Q8" s="122">
        <f t="shared" si="0"/>
        <v>0</v>
      </c>
      <c r="R8" s="123" t="s">
        <v>15</v>
      </c>
      <c r="S8" s="122">
        <f t="shared" si="1"/>
        <v>0</v>
      </c>
      <c r="T8" s="122">
        <f t="shared" si="2"/>
        <v>0</v>
      </c>
    </row>
    <row r="9" spans="1:20" ht="20.100000000000001" customHeight="1" thickBot="1" x14ac:dyDescent="0.3">
      <c r="A9" s="117">
        <v>10</v>
      </c>
      <c r="B9" s="118" t="s">
        <v>16</v>
      </c>
      <c r="C9" s="119">
        <f>('MC M'!V9)</f>
        <v>50</v>
      </c>
      <c r="D9" s="119">
        <f>('MC F'!V8)</f>
        <v>40</v>
      </c>
      <c r="E9" s="120">
        <f>('CU M'!V8)</f>
        <v>32</v>
      </c>
      <c r="F9" s="121">
        <f>('CU F'!V8)</f>
        <v>94</v>
      </c>
      <c r="G9" s="121">
        <f>('ES M'!V8)</f>
        <v>1190</v>
      </c>
      <c r="H9" s="121">
        <f>('ES F'!V8)</f>
        <v>842</v>
      </c>
      <c r="I9" s="121">
        <f>('RA M'!V8)</f>
        <v>332</v>
      </c>
      <c r="J9" s="121">
        <f>('RA F'!V8)</f>
        <v>364</v>
      </c>
      <c r="K9" s="121">
        <f>('YA M'!V8)</f>
        <v>566</v>
      </c>
      <c r="L9" s="121">
        <f>('YA F'!V8)</f>
        <v>1019</v>
      </c>
      <c r="M9" s="121">
        <f>('YB M'!V8)</f>
        <v>0</v>
      </c>
      <c r="N9" s="121">
        <f>('YB F'!V8)</f>
        <v>0</v>
      </c>
      <c r="O9" s="121">
        <f>('JU M'!V8)</f>
        <v>125</v>
      </c>
      <c r="P9" s="121">
        <f>('JU F'!V8)</f>
        <v>0</v>
      </c>
      <c r="Q9" s="122">
        <f t="shared" si="0"/>
        <v>4654</v>
      </c>
      <c r="R9" s="123" t="s">
        <v>16</v>
      </c>
      <c r="S9" s="122">
        <f t="shared" si="1"/>
        <v>2944</v>
      </c>
      <c r="T9" s="122">
        <f t="shared" si="2"/>
        <v>1710</v>
      </c>
    </row>
    <row r="10" spans="1:20" ht="20.100000000000001" customHeight="1" thickBot="1" x14ac:dyDescent="0.3">
      <c r="A10" s="117">
        <v>1589</v>
      </c>
      <c r="B10" s="118" t="s">
        <v>18</v>
      </c>
      <c r="C10" s="119">
        <f>('MC M'!V10)</f>
        <v>36</v>
      </c>
      <c r="D10" s="119">
        <f>('MC F'!V9)</f>
        <v>0</v>
      </c>
      <c r="E10" s="120">
        <f>('CU M'!V9)</f>
        <v>408</v>
      </c>
      <c r="F10" s="121">
        <f>('CU F'!V9)</f>
        <v>33</v>
      </c>
      <c r="G10" s="121">
        <f>('ES M'!V9)</f>
        <v>351</v>
      </c>
      <c r="H10" s="121">
        <f>('ES F'!V9)</f>
        <v>0</v>
      </c>
      <c r="I10" s="121">
        <f>('RA M'!V9)</f>
        <v>215</v>
      </c>
      <c r="J10" s="121">
        <f>('RA F'!V9)</f>
        <v>70</v>
      </c>
      <c r="K10" s="121">
        <f>('YA M'!V9)</f>
        <v>314</v>
      </c>
      <c r="L10" s="121">
        <f>('YA F'!V9)</f>
        <v>22</v>
      </c>
      <c r="M10" s="121">
        <f>('YB M'!V9)</f>
        <v>162</v>
      </c>
      <c r="N10" s="121">
        <f>('YB F'!V9)</f>
        <v>119</v>
      </c>
      <c r="O10" s="121">
        <f>('JU M'!V9)</f>
        <v>0</v>
      </c>
      <c r="P10" s="121">
        <f>('JU F'!V9)</f>
        <v>0</v>
      </c>
      <c r="Q10" s="122">
        <f t="shared" si="0"/>
        <v>1730</v>
      </c>
      <c r="R10" s="123" t="s">
        <v>18</v>
      </c>
      <c r="S10" s="122">
        <f t="shared" si="1"/>
        <v>1113</v>
      </c>
      <c r="T10" s="122">
        <f t="shared" si="2"/>
        <v>617</v>
      </c>
    </row>
    <row r="11" spans="1:20" ht="20.100000000000001" customHeight="1" thickBot="1" x14ac:dyDescent="0.3">
      <c r="A11" s="117"/>
      <c r="B11" s="118"/>
      <c r="C11" s="119">
        <f>('MC M'!V11)</f>
        <v>0</v>
      </c>
      <c r="D11" s="119">
        <f>('MC F'!V10)</f>
        <v>0</v>
      </c>
      <c r="E11" s="120">
        <f>('CU M'!V10)</f>
        <v>161</v>
      </c>
      <c r="F11" s="121">
        <f>('CU F'!V10)</f>
        <v>0</v>
      </c>
      <c r="G11" s="121">
        <f>('ES M'!V10)</f>
        <v>0</v>
      </c>
      <c r="H11" s="121">
        <f>('ES F'!V10)</f>
        <v>245</v>
      </c>
      <c r="I11" s="121">
        <f>('RA M'!V10)</f>
        <v>59</v>
      </c>
      <c r="J11" s="121">
        <f>('RA F'!V10)</f>
        <v>0</v>
      </c>
      <c r="K11" s="121">
        <f>('YA M'!V10)</f>
        <v>438</v>
      </c>
      <c r="L11" s="121">
        <f>('YA F'!V10)</f>
        <v>432</v>
      </c>
      <c r="M11" s="121">
        <f>('YB M'!V10)</f>
        <v>93</v>
      </c>
      <c r="N11" s="121">
        <f>('YB F'!V10)</f>
        <v>0</v>
      </c>
      <c r="O11" s="121">
        <f>('JU M'!V10)</f>
        <v>30</v>
      </c>
      <c r="P11" s="121">
        <f>('JU F'!V10)</f>
        <v>0</v>
      </c>
      <c r="Q11" s="122">
        <f t="shared" si="0"/>
        <v>1458</v>
      </c>
      <c r="R11" s="123"/>
      <c r="S11" s="122">
        <f t="shared" si="1"/>
        <v>465</v>
      </c>
      <c r="T11" s="122">
        <f t="shared" si="2"/>
        <v>993</v>
      </c>
    </row>
    <row r="12" spans="1:20" ht="20.100000000000001" customHeight="1" thickBot="1" x14ac:dyDescent="0.3">
      <c r="A12" s="117">
        <v>1590</v>
      </c>
      <c r="B12" s="118" t="s">
        <v>21</v>
      </c>
      <c r="C12" s="119">
        <f>('MC M'!V12)</f>
        <v>0</v>
      </c>
      <c r="D12" s="119">
        <f>('MC F'!V11)</f>
        <v>0</v>
      </c>
      <c r="E12" s="120">
        <f>('CU M'!V11)</f>
        <v>0</v>
      </c>
      <c r="F12" s="121">
        <f>('CU F'!V11)</f>
        <v>0</v>
      </c>
      <c r="G12" s="121">
        <f>('ES M'!V11)</f>
        <v>0</v>
      </c>
      <c r="H12" s="121">
        <f>('ES F'!V11)</f>
        <v>0</v>
      </c>
      <c r="I12" s="121">
        <f>('RA M'!V11)</f>
        <v>0</v>
      </c>
      <c r="J12" s="121">
        <f>('RA F'!V11)</f>
        <v>0</v>
      </c>
      <c r="K12" s="121">
        <f>('YA M'!V11)</f>
        <v>0</v>
      </c>
      <c r="L12" s="121">
        <f>('YA F'!V11)</f>
        <v>0</v>
      </c>
      <c r="M12" s="121">
        <f>('YB M'!V11)</f>
        <v>0</v>
      </c>
      <c r="N12" s="121">
        <f>('YB F'!V11)</f>
        <v>0</v>
      </c>
      <c r="O12" s="121">
        <f>('JU M'!V11)</f>
        <v>0</v>
      </c>
      <c r="P12" s="121">
        <f>('JU F'!V11)</f>
        <v>0</v>
      </c>
      <c r="Q12" s="122">
        <f t="shared" si="0"/>
        <v>0</v>
      </c>
      <c r="R12" s="123" t="s">
        <v>21</v>
      </c>
      <c r="S12" s="122">
        <f t="shared" si="1"/>
        <v>0</v>
      </c>
      <c r="T12" s="122">
        <f t="shared" si="2"/>
        <v>0</v>
      </c>
    </row>
    <row r="13" spans="1:20" ht="20.100000000000001" customHeight="1" thickBot="1" x14ac:dyDescent="0.3">
      <c r="A13" s="117"/>
      <c r="B13" s="118"/>
      <c r="C13" s="119">
        <f>('MC M'!V13)</f>
        <v>0</v>
      </c>
      <c r="D13" s="119">
        <f>('MC F'!V12)</f>
        <v>0</v>
      </c>
      <c r="E13" s="120">
        <f>('CU M'!V12)</f>
        <v>0</v>
      </c>
      <c r="F13" s="121">
        <f>('CU F'!V12)</f>
        <v>22</v>
      </c>
      <c r="G13" s="121">
        <f>('ES M'!V12)</f>
        <v>283</v>
      </c>
      <c r="H13" s="121">
        <f>('ES F'!V12)</f>
        <v>258</v>
      </c>
      <c r="I13" s="121">
        <f>('RA M'!V12)</f>
        <v>0</v>
      </c>
      <c r="J13" s="121">
        <f>('RA F'!V12)</f>
        <v>50</v>
      </c>
      <c r="K13" s="121">
        <f>('YA M'!V12)</f>
        <v>0</v>
      </c>
      <c r="L13" s="121">
        <f>('YA F'!V12)</f>
        <v>27</v>
      </c>
      <c r="M13" s="121">
        <f>('YB M'!V12)</f>
        <v>0</v>
      </c>
      <c r="N13" s="121">
        <f>('YB F'!V12)</f>
        <v>0</v>
      </c>
      <c r="O13" s="121">
        <f>('JU M'!V12)</f>
        <v>0</v>
      </c>
      <c r="P13" s="121">
        <f>('JU F'!V12)</f>
        <v>0</v>
      </c>
      <c r="Q13" s="122">
        <f t="shared" si="0"/>
        <v>640</v>
      </c>
      <c r="R13" s="123"/>
      <c r="S13" s="122">
        <f t="shared" si="1"/>
        <v>613</v>
      </c>
      <c r="T13" s="122">
        <f t="shared" si="2"/>
        <v>27</v>
      </c>
    </row>
    <row r="14" spans="1:20" ht="20.100000000000001" customHeight="1" thickBot="1" x14ac:dyDescent="0.3">
      <c r="A14" s="117"/>
      <c r="B14" s="118"/>
      <c r="C14" s="119">
        <f>('MC M'!V14)</f>
        <v>0</v>
      </c>
      <c r="D14" s="119">
        <f>('MC F'!V13)</f>
        <v>0</v>
      </c>
      <c r="E14" s="120">
        <f>('CU M'!V13)</f>
        <v>15</v>
      </c>
      <c r="F14" s="121">
        <f>('CU F'!V13)</f>
        <v>0</v>
      </c>
      <c r="G14" s="121">
        <f>('ES M'!V13)</f>
        <v>0</v>
      </c>
      <c r="H14" s="121">
        <f>('ES F'!V13)</f>
        <v>0</v>
      </c>
      <c r="I14" s="121">
        <f>('RA M'!V13)</f>
        <v>0</v>
      </c>
      <c r="J14" s="121">
        <f>('RA F'!V13)</f>
        <v>0</v>
      </c>
      <c r="K14" s="121">
        <f>('YA M'!V13)</f>
        <v>0</v>
      </c>
      <c r="L14" s="121">
        <f>('YA F'!V13)</f>
        <v>0</v>
      </c>
      <c r="M14" s="121">
        <f>('YB M'!V13)</f>
        <v>0</v>
      </c>
      <c r="N14" s="121">
        <f>('YB F'!V13)</f>
        <v>0</v>
      </c>
      <c r="O14" s="121">
        <f>('JU M'!V13)</f>
        <v>0</v>
      </c>
      <c r="P14" s="121">
        <f>('JU F'!V13)</f>
        <v>0</v>
      </c>
      <c r="Q14" s="122">
        <f t="shared" si="0"/>
        <v>15</v>
      </c>
      <c r="R14" s="123"/>
      <c r="S14" s="122">
        <f t="shared" si="1"/>
        <v>15</v>
      </c>
      <c r="T14" s="122">
        <f t="shared" si="2"/>
        <v>0</v>
      </c>
    </row>
    <row r="15" spans="1:20" ht="20.100000000000001" customHeight="1" thickBot="1" x14ac:dyDescent="0.3">
      <c r="A15" s="117">
        <v>1843</v>
      </c>
      <c r="B15" s="118" t="s">
        <v>27</v>
      </c>
      <c r="C15" s="119">
        <f>('MC M'!V15)</f>
        <v>0</v>
      </c>
      <c r="D15" s="119">
        <f>('MC F'!V14)</f>
        <v>0</v>
      </c>
      <c r="E15" s="120">
        <f>('CU M'!V14)</f>
        <v>0</v>
      </c>
      <c r="F15" s="121">
        <f>('CU F'!V14)</f>
        <v>0</v>
      </c>
      <c r="G15" s="121">
        <f>('ES M'!V14)</f>
        <v>0</v>
      </c>
      <c r="H15" s="121">
        <f>('ES F'!V14)</f>
        <v>0</v>
      </c>
      <c r="I15" s="121">
        <f>('RA M'!V14)</f>
        <v>0</v>
      </c>
      <c r="J15" s="121">
        <f>('RA F'!V14)</f>
        <v>0</v>
      </c>
      <c r="K15" s="121">
        <f>('YA M'!V14)</f>
        <v>0</v>
      </c>
      <c r="L15" s="121">
        <f>('YA F'!V14)</f>
        <v>0</v>
      </c>
      <c r="M15" s="121">
        <f>('YB M'!V14)</f>
        <v>0</v>
      </c>
      <c r="N15" s="121">
        <f>('YB F'!V14)</f>
        <v>0</v>
      </c>
      <c r="O15" s="121">
        <f>('JU M'!V14)</f>
        <v>0</v>
      </c>
      <c r="P15" s="121">
        <f>('JU F'!V14)</f>
        <v>0</v>
      </c>
      <c r="Q15" s="122">
        <f t="shared" si="0"/>
        <v>0</v>
      </c>
      <c r="R15" s="123" t="s">
        <v>27</v>
      </c>
      <c r="S15" s="122">
        <f t="shared" si="1"/>
        <v>0</v>
      </c>
      <c r="T15" s="122">
        <f t="shared" si="2"/>
        <v>0</v>
      </c>
    </row>
    <row r="16" spans="1:20" ht="20.100000000000001" customHeight="1" thickBot="1" x14ac:dyDescent="0.3">
      <c r="A16" s="117">
        <v>1317</v>
      </c>
      <c r="B16" s="118" t="s">
        <v>28</v>
      </c>
      <c r="C16" s="119">
        <f>('MC M'!V16)</f>
        <v>0</v>
      </c>
      <c r="D16" s="119">
        <f>('MC F'!V15)</f>
        <v>0</v>
      </c>
      <c r="E16" s="120">
        <f>('CU M'!V15)</f>
        <v>0</v>
      </c>
      <c r="F16" s="121">
        <f>('CU F'!V15)</f>
        <v>90</v>
      </c>
      <c r="G16" s="121">
        <f>('ES M'!V15)</f>
        <v>0</v>
      </c>
      <c r="H16" s="121">
        <f>('ES F'!V15)</f>
        <v>0</v>
      </c>
      <c r="I16" s="121">
        <f>('RA M'!V15)</f>
        <v>0</v>
      </c>
      <c r="J16" s="121">
        <f>('RA F'!V15)</f>
        <v>0</v>
      </c>
      <c r="K16" s="121">
        <f>('YA M'!V15)</f>
        <v>0</v>
      </c>
      <c r="L16" s="121">
        <f>('YA F'!V15)</f>
        <v>0</v>
      </c>
      <c r="M16" s="121">
        <f>('YB M'!V15)</f>
        <v>200</v>
      </c>
      <c r="N16" s="121">
        <f>('YB F'!V15)</f>
        <v>275</v>
      </c>
      <c r="O16" s="121">
        <f>('JU M'!V15)</f>
        <v>0</v>
      </c>
      <c r="P16" s="121">
        <f>('JU F'!V15)</f>
        <v>40</v>
      </c>
      <c r="Q16" s="122">
        <f t="shared" si="0"/>
        <v>605</v>
      </c>
      <c r="R16" s="123" t="s">
        <v>28</v>
      </c>
      <c r="S16" s="122">
        <f t="shared" si="1"/>
        <v>90</v>
      </c>
      <c r="T16" s="122">
        <f t="shared" si="2"/>
        <v>515</v>
      </c>
    </row>
    <row r="17" spans="1:20" ht="20.100000000000001" customHeight="1" thickBot="1" x14ac:dyDescent="0.3">
      <c r="A17" s="117"/>
      <c r="B17" s="118"/>
      <c r="C17" s="119">
        <f>('MC M'!V17)</f>
        <v>0</v>
      </c>
      <c r="D17" s="119">
        <f>('MC F'!V16)</f>
        <v>0</v>
      </c>
      <c r="E17" s="120">
        <f>('CU M'!V16)</f>
        <v>0</v>
      </c>
      <c r="F17" s="121">
        <f>('CU F'!V16)</f>
        <v>0</v>
      </c>
      <c r="G17" s="121">
        <f>('ES M'!V16)</f>
        <v>0</v>
      </c>
      <c r="H17" s="121">
        <f>('ES F'!V16)</f>
        <v>0</v>
      </c>
      <c r="I17" s="121">
        <f>('RA M'!V16)</f>
        <v>0</v>
      </c>
      <c r="J17" s="121">
        <f>('RA F'!V16)</f>
        <v>0</v>
      </c>
      <c r="K17" s="121">
        <f>('YA M'!V16)</f>
        <v>0</v>
      </c>
      <c r="L17" s="121">
        <f>('YA F'!V16)</f>
        <v>0</v>
      </c>
      <c r="M17" s="121">
        <f>('YB M'!V16)</f>
        <v>0</v>
      </c>
      <c r="N17" s="121">
        <f>('YB F'!V16)</f>
        <v>0</v>
      </c>
      <c r="O17" s="121">
        <f>('JU M'!V16)</f>
        <v>0</v>
      </c>
      <c r="P17" s="121">
        <f>('JU F'!V16)</f>
        <v>0</v>
      </c>
      <c r="Q17" s="122">
        <f t="shared" si="0"/>
        <v>0</v>
      </c>
      <c r="R17" s="123"/>
      <c r="S17" s="122">
        <f t="shared" si="1"/>
        <v>0</v>
      </c>
      <c r="T17" s="122">
        <f t="shared" si="2"/>
        <v>0</v>
      </c>
    </row>
    <row r="18" spans="1:20" ht="20.100000000000001" customHeight="1" thickBot="1" x14ac:dyDescent="0.3">
      <c r="A18" s="117">
        <v>1886</v>
      </c>
      <c r="B18" s="118" t="s">
        <v>31</v>
      </c>
      <c r="C18" s="119">
        <f>('MC M'!V18)</f>
        <v>120</v>
      </c>
      <c r="D18" s="119">
        <f>('MC F'!V17)</f>
        <v>0</v>
      </c>
      <c r="E18" s="120">
        <f>('CU M'!V17)</f>
        <v>20</v>
      </c>
      <c r="F18" s="121">
        <f>('CU F'!V17)</f>
        <v>122</v>
      </c>
      <c r="G18" s="121">
        <f>('ES M'!V17)</f>
        <v>10</v>
      </c>
      <c r="H18" s="121">
        <f>('ES F'!V17)</f>
        <v>560</v>
      </c>
      <c r="I18" s="121">
        <f>('RA M'!V17)</f>
        <v>330</v>
      </c>
      <c r="J18" s="121">
        <f>('RA F'!V17)</f>
        <v>394</v>
      </c>
      <c r="K18" s="121">
        <f>('YA M'!V17)</f>
        <v>999</v>
      </c>
      <c r="L18" s="121">
        <f>('YA F'!V17)</f>
        <v>773</v>
      </c>
      <c r="M18" s="121">
        <f>('YB M'!V17)</f>
        <v>120</v>
      </c>
      <c r="N18" s="121">
        <f>('YB F'!V17)</f>
        <v>640</v>
      </c>
      <c r="O18" s="121">
        <f>('JU M'!V17)</f>
        <v>1279</v>
      </c>
      <c r="P18" s="121">
        <f>('JU F'!V17)</f>
        <v>147</v>
      </c>
      <c r="Q18" s="122">
        <f t="shared" si="0"/>
        <v>5514</v>
      </c>
      <c r="R18" s="123" t="s">
        <v>31</v>
      </c>
      <c r="S18" s="122">
        <f t="shared" si="1"/>
        <v>1556</v>
      </c>
      <c r="T18" s="122">
        <f t="shared" si="2"/>
        <v>3958</v>
      </c>
    </row>
    <row r="19" spans="1:20" ht="20.100000000000001" customHeight="1" thickBot="1" x14ac:dyDescent="0.3">
      <c r="A19" s="117">
        <v>2144</v>
      </c>
      <c r="B19" s="118" t="s">
        <v>107</v>
      </c>
      <c r="C19" s="119">
        <f>('MC M'!V19)</f>
        <v>318</v>
      </c>
      <c r="D19" s="119">
        <f>('MC F'!V18)</f>
        <v>145</v>
      </c>
      <c r="E19" s="120">
        <f>('CU M'!V18)</f>
        <v>1432</v>
      </c>
      <c r="F19" s="121">
        <f>('CU F'!V18)</f>
        <v>395</v>
      </c>
      <c r="G19" s="121">
        <f>('ES M'!V18)</f>
        <v>70</v>
      </c>
      <c r="H19" s="121">
        <f>('ES F'!V18)</f>
        <v>1032</v>
      </c>
      <c r="I19" s="121">
        <f>('RA M'!V18)</f>
        <v>124</v>
      </c>
      <c r="J19" s="121">
        <f>('RA F'!V18)</f>
        <v>212</v>
      </c>
      <c r="K19" s="121">
        <f>('YA M'!V18)</f>
        <v>66</v>
      </c>
      <c r="L19" s="121">
        <f>('YA F'!V18)</f>
        <v>0</v>
      </c>
      <c r="M19" s="121">
        <f>('YB M'!V18)</f>
        <v>282</v>
      </c>
      <c r="N19" s="121">
        <f>('YB F'!V18)</f>
        <v>0</v>
      </c>
      <c r="O19" s="121">
        <f>('JU M'!V18)</f>
        <v>5</v>
      </c>
      <c r="P19" s="121">
        <f>('JU F'!V18)</f>
        <v>0</v>
      </c>
      <c r="Q19" s="122">
        <f t="shared" si="0"/>
        <v>4081</v>
      </c>
      <c r="R19" s="123" t="s">
        <v>107</v>
      </c>
      <c r="S19" s="122">
        <f t="shared" si="1"/>
        <v>3728</v>
      </c>
      <c r="T19" s="122">
        <f t="shared" si="2"/>
        <v>353</v>
      </c>
    </row>
    <row r="20" spans="1:20" ht="20.100000000000001" customHeight="1" thickBot="1" x14ac:dyDescent="0.3">
      <c r="A20" s="117"/>
      <c r="B20" s="118"/>
      <c r="C20" s="119">
        <f>('MC M'!V20)</f>
        <v>0</v>
      </c>
      <c r="D20" s="119">
        <f>('MC F'!V19)</f>
        <v>0</v>
      </c>
      <c r="E20" s="120">
        <f>('CU M'!V19)</f>
        <v>0</v>
      </c>
      <c r="F20" s="121">
        <f>('CU F'!V19)</f>
        <v>0</v>
      </c>
      <c r="G20" s="121">
        <f>('ES M'!V19)</f>
        <v>0</v>
      </c>
      <c r="H20" s="121">
        <f>('ES F'!V19)</f>
        <v>0</v>
      </c>
      <c r="I20" s="121">
        <f>('RA M'!V19)</f>
        <v>0</v>
      </c>
      <c r="J20" s="121">
        <f>('RA F'!V19)</f>
        <v>0</v>
      </c>
      <c r="K20" s="121">
        <f>('YA M'!V19)</f>
        <v>0</v>
      </c>
      <c r="L20" s="121">
        <f>('YA F'!V19)</f>
        <v>0</v>
      </c>
      <c r="M20" s="121">
        <f>('YB M'!V19)</f>
        <v>0</v>
      </c>
      <c r="N20" s="121">
        <f>('YB F'!V19)</f>
        <v>0</v>
      </c>
      <c r="O20" s="121">
        <f>('JU M'!V19)</f>
        <v>0</v>
      </c>
      <c r="P20" s="121">
        <f>('JU F'!V19)</f>
        <v>0</v>
      </c>
      <c r="Q20" s="122">
        <f t="shared" si="0"/>
        <v>0</v>
      </c>
      <c r="R20" s="123"/>
      <c r="S20" s="122">
        <f t="shared" si="1"/>
        <v>0</v>
      </c>
      <c r="T20" s="122">
        <f t="shared" si="2"/>
        <v>0</v>
      </c>
    </row>
    <row r="21" spans="1:20" ht="20.100000000000001" customHeight="1" thickBot="1" x14ac:dyDescent="0.3">
      <c r="A21" s="117">
        <v>1298</v>
      </c>
      <c r="B21" s="118" t="s">
        <v>35</v>
      </c>
      <c r="C21" s="119">
        <f>('MC M'!V21)</f>
        <v>0</v>
      </c>
      <c r="D21" s="119">
        <f>('MC F'!V20)</f>
        <v>0</v>
      </c>
      <c r="E21" s="120">
        <f>('CU M'!V20)</f>
        <v>0</v>
      </c>
      <c r="F21" s="121">
        <f>('CU F'!V20)</f>
        <v>0</v>
      </c>
      <c r="G21" s="121">
        <f>('ES M'!V20)</f>
        <v>0</v>
      </c>
      <c r="H21" s="121">
        <f>('ES F'!V20)</f>
        <v>49</v>
      </c>
      <c r="I21" s="121">
        <f>('RA M'!V20)</f>
        <v>43</v>
      </c>
      <c r="J21" s="121">
        <f>('RA F'!V20)</f>
        <v>0</v>
      </c>
      <c r="K21" s="121">
        <f>('YA M'!V20)</f>
        <v>391</v>
      </c>
      <c r="L21" s="121">
        <f>('YA F'!V20)</f>
        <v>1467</v>
      </c>
      <c r="M21" s="121">
        <f>('YB M'!V20)</f>
        <v>862</v>
      </c>
      <c r="N21" s="121">
        <f>('YB F'!V20)</f>
        <v>559</v>
      </c>
      <c r="O21" s="121">
        <f>('JU M'!V20)</f>
        <v>742</v>
      </c>
      <c r="P21" s="121">
        <f>('JU F'!V20)</f>
        <v>40</v>
      </c>
      <c r="Q21" s="122">
        <f t="shared" si="0"/>
        <v>4153</v>
      </c>
      <c r="R21" s="123" t="s">
        <v>35</v>
      </c>
      <c r="S21" s="122">
        <f t="shared" si="1"/>
        <v>92</v>
      </c>
      <c r="T21" s="122">
        <f t="shared" si="2"/>
        <v>4061</v>
      </c>
    </row>
    <row r="22" spans="1:20" ht="20.100000000000001" customHeight="1" thickBot="1" x14ac:dyDescent="0.3">
      <c r="A22" s="117">
        <v>1887</v>
      </c>
      <c r="B22" s="118" t="s">
        <v>10</v>
      </c>
      <c r="C22" s="119">
        <f>('MC M'!V22)</f>
        <v>0</v>
      </c>
      <c r="D22" s="119">
        <f>('MC F'!V21)</f>
        <v>0</v>
      </c>
      <c r="E22" s="120">
        <f>('CU M'!V21)</f>
        <v>500</v>
      </c>
      <c r="F22" s="121">
        <f>('CU F'!V21)</f>
        <v>0</v>
      </c>
      <c r="G22" s="121">
        <f>('ES M'!V21)</f>
        <v>0</v>
      </c>
      <c r="H22" s="121">
        <f>('ES F'!V21)</f>
        <v>94</v>
      </c>
      <c r="I22" s="121">
        <f>('RA M'!V21)</f>
        <v>1994</v>
      </c>
      <c r="J22" s="121">
        <f>('RA F'!V21)</f>
        <v>345</v>
      </c>
      <c r="K22" s="121">
        <f>('YA M'!V21)</f>
        <v>86</v>
      </c>
      <c r="L22" s="121">
        <f>('YA F'!V21)</f>
        <v>119</v>
      </c>
      <c r="M22" s="121">
        <f>('YB M'!V21)</f>
        <v>585</v>
      </c>
      <c r="N22" s="121">
        <f>('YB F'!V21)</f>
        <v>0</v>
      </c>
      <c r="O22" s="121">
        <f>('JU M'!V21)</f>
        <v>672</v>
      </c>
      <c r="P22" s="121">
        <f>('JU F'!V21)</f>
        <v>0</v>
      </c>
      <c r="Q22" s="122">
        <f t="shared" si="0"/>
        <v>4395</v>
      </c>
      <c r="R22" s="123" t="s">
        <v>10</v>
      </c>
      <c r="S22" s="122">
        <f t="shared" si="1"/>
        <v>2933</v>
      </c>
      <c r="T22" s="122">
        <f t="shared" si="2"/>
        <v>1462</v>
      </c>
    </row>
    <row r="23" spans="1:20" ht="20.100000000000001" customHeight="1" thickBot="1" x14ac:dyDescent="0.3">
      <c r="A23" s="117"/>
      <c r="B23" s="118"/>
      <c r="C23" s="119">
        <f>('MC M'!V23)</f>
        <v>0</v>
      </c>
      <c r="D23" s="119">
        <f>('MC F'!V22)</f>
        <v>0</v>
      </c>
      <c r="E23" s="120">
        <f>('CU M'!V22)</f>
        <v>0</v>
      </c>
      <c r="F23" s="121">
        <f>('CU F'!V22)</f>
        <v>0</v>
      </c>
      <c r="G23" s="121">
        <f>('ES M'!V22)</f>
        <v>0</v>
      </c>
      <c r="H23" s="121">
        <f>('ES F'!V22)</f>
        <v>0</v>
      </c>
      <c r="I23" s="121">
        <f>('RA M'!V22)</f>
        <v>0</v>
      </c>
      <c r="J23" s="121">
        <f>('RA F'!V22)</f>
        <v>0</v>
      </c>
      <c r="K23" s="121">
        <f>('YA M'!V22)</f>
        <v>0</v>
      </c>
      <c r="L23" s="121">
        <f>('YA F'!V22)</f>
        <v>0</v>
      </c>
      <c r="M23" s="121">
        <f>('YB M'!V22)</f>
        <v>0</v>
      </c>
      <c r="N23" s="121">
        <f>('YB F'!V22)</f>
        <v>0</v>
      </c>
      <c r="O23" s="121">
        <f>('JU M'!V22)</f>
        <v>0</v>
      </c>
      <c r="P23" s="121">
        <f>('JU F'!V22)</f>
        <v>8</v>
      </c>
      <c r="Q23" s="122">
        <f t="shared" si="0"/>
        <v>8</v>
      </c>
      <c r="R23" s="123"/>
      <c r="S23" s="122">
        <f t="shared" si="1"/>
        <v>0</v>
      </c>
      <c r="T23" s="122">
        <f t="shared" si="2"/>
        <v>8</v>
      </c>
    </row>
    <row r="24" spans="1:20" ht="20.100000000000001" customHeight="1" thickBot="1" x14ac:dyDescent="0.3">
      <c r="A24" s="117">
        <v>1756</v>
      </c>
      <c r="B24" s="118" t="s">
        <v>37</v>
      </c>
      <c r="C24" s="119">
        <f>('MC M'!V24)</f>
        <v>0</v>
      </c>
      <c r="D24" s="119">
        <f>('MC F'!V23)</f>
        <v>0</v>
      </c>
      <c r="E24" s="120">
        <f>('CU M'!V23)</f>
        <v>0</v>
      </c>
      <c r="F24" s="121">
        <f>('CU F'!V23)</f>
        <v>0</v>
      </c>
      <c r="G24" s="121">
        <f>('ES M'!V23)</f>
        <v>0</v>
      </c>
      <c r="H24" s="121">
        <f>('ES F'!V23)</f>
        <v>0</v>
      </c>
      <c r="I24" s="121">
        <f>('RA M'!V23)</f>
        <v>0</v>
      </c>
      <c r="J24" s="121">
        <f>('RA F'!V23)</f>
        <v>0</v>
      </c>
      <c r="K24" s="121">
        <f>('YA M'!V23)</f>
        <v>0</v>
      </c>
      <c r="L24" s="121">
        <f>('YA F'!V23)</f>
        <v>0</v>
      </c>
      <c r="M24" s="121">
        <f>('YB M'!V23)</f>
        <v>0</v>
      </c>
      <c r="N24" s="121">
        <f>('YB F'!V23)</f>
        <v>0</v>
      </c>
      <c r="O24" s="121">
        <f>('JU M'!V23)</f>
        <v>0</v>
      </c>
      <c r="P24" s="121">
        <f>('JU F'!V23)</f>
        <v>0</v>
      </c>
      <c r="Q24" s="122">
        <f t="shared" si="0"/>
        <v>0</v>
      </c>
      <c r="R24" s="123" t="s">
        <v>37</v>
      </c>
      <c r="S24" s="122">
        <f t="shared" si="1"/>
        <v>0</v>
      </c>
      <c r="T24" s="122">
        <f t="shared" si="2"/>
        <v>0</v>
      </c>
    </row>
    <row r="25" spans="1:20" ht="20.100000000000001" customHeight="1" thickBot="1" x14ac:dyDescent="0.3">
      <c r="A25" s="117">
        <v>1177</v>
      </c>
      <c r="B25" s="118" t="s">
        <v>38</v>
      </c>
      <c r="C25" s="119">
        <f>('MC M'!V25)</f>
        <v>0</v>
      </c>
      <c r="D25" s="119">
        <f>('MC F'!V24)</f>
        <v>0</v>
      </c>
      <c r="E25" s="120">
        <f>('CU M'!V24)</f>
        <v>0</v>
      </c>
      <c r="F25" s="121">
        <f>('CU F'!V24)</f>
        <v>0</v>
      </c>
      <c r="G25" s="121">
        <f>('ES M'!V24)</f>
        <v>0</v>
      </c>
      <c r="H25" s="121">
        <f>('ES F'!V24)</f>
        <v>0</v>
      </c>
      <c r="I25" s="121">
        <f>('RA M'!V24)</f>
        <v>0</v>
      </c>
      <c r="J25" s="121">
        <f>('RA F'!V24)</f>
        <v>0</v>
      </c>
      <c r="K25" s="121">
        <f>('YA M'!V24)</f>
        <v>0</v>
      </c>
      <c r="L25" s="121">
        <f>('YA F'!V24)</f>
        <v>0</v>
      </c>
      <c r="M25" s="121">
        <f>('YB M'!V24)</f>
        <v>0</v>
      </c>
      <c r="N25" s="121">
        <f>('YB F'!V24)</f>
        <v>0</v>
      </c>
      <c r="O25" s="121">
        <f>('JU M'!V24)</f>
        <v>0</v>
      </c>
      <c r="P25" s="121">
        <f>('JU F'!V24)</f>
        <v>0</v>
      </c>
      <c r="Q25" s="122">
        <f t="shared" si="0"/>
        <v>0</v>
      </c>
      <c r="R25" s="123" t="s">
        <v>38</v>
      </c>
      <c r="S25" s="122">
        <f t="shared" si="1"/>
        <v>0</v>
      </c>
      <c r="T25" s="122">
        <f t="shared" si="2"/>
        <v>0</v>
      </c>
    </row>
    <row r="26" spans="1:20" ht="20.100000000000001" customHeight="1" thickBot="1" x14ac:dyDescent="0.3">
      <c r="A26" s="117">
        <v>1266</v>
      </c>
      <c r="B26" s="118" t="s">
        <v>39</v>
      </c>
      <c r="C26" s="119">
        <f>('MC M'!V26)</f>
        <v>0</v>
      </c>
      <c r="D26" s="119">
        <f>('MC F'!V25)</f>
        <v>0</v>
      </c>
      <c r="E26" s="120">
        <f>('CU M'!V25)</f>
        <v>0</v>
      </c>
      <c r="F26" s="121">
        <f>('CU F'!V25)</f>
        <v>0</v>
      </c>
      <c r="G26" s="121">
        <f>('ES M'!V25)</f>
        <v>0</v>
      </c>
      <c r="H26" s="121">
        <f>('ES F'!V25)</f>
        <v>0</v>
      </c>
      <c r="I26" s="121">
        <f>('RA M'!V25)</f>
        <v>0</v>
      </c>
      <c r="J26" s="121">
        <f>('RA F'!V25)</f>
        <v>0</v>
      </c>
      <c r="K26" s="121">
        <f>('YA M'!V25)</f>
        <v>0</v>
      </c>
      <c r="L26" s="121">
        <f>('YA F'!V25)</f>
        <v>0</v>
      </c>
      <c r="M26" s="121">
        <f>('YB M'!V25)</f>
        <v>0</v>
      </c>
      <c r="N26" s="121">
        <f>('YB F'!V25)</f>
        <v>0</v>
      </c>
      <c r="O26" s="121">
        <f>('JU M'!V25)</f>
        <v>0</v>
      </c>
      <c r="P26" s="121">
        <f>('JU F'!V25)</f>
        <v>0</v>
      </c>
      <c r="Q26" s="122">
        <f t="shared" si="0"/>
        <v>0</v>
      </c>
      <c r="R26" s="123" t="s">
        <v>39</v>
      </c>
      <c r="S26" s="122">
        <f t="shared" si="1"/>
        <v>0</v>
      </c>
      <c r="T26" s="122">
        <f t="shared" si="2"/>
        <v>0</v>
      </c>
    </row>
    <row r="27" spans="1:20" ht="20.100000000000001" customHeight="1" thickBot="1" x14ac:dyDescent="0.3">
      <c r="A27" s="117">
        <v>1757</v>
      </c>
      <c r="B27" s="118" t="s">
        <v>40</v>
      </c>
      <c r="C27" s="119">
        <f>('MC M'!V27)</f>
        <v>0</v>
      </c>
      <c r="D27" s="119">
        <f>('MC F'!V26)</f>
        <v>0</v>
      </c>
      <c r="E27" s="120">
        <f>('CU M'!V26)</f>
        <v>0</v>
      </c>
      <c r="F27" s="121">
        <f>('CU F'!V26)</f>
        <v>0</v>
      </c>
      <c r="G27" s="121">
        <f>('ES M'!V26)</f>
        <v>0</v>
      </c>
      <c r="H27" s="121">
        <f>('ES F'!V26)</f>
        <v>0</v>
      </c>
      <c r="I27" s="121">
        <f>('RA M'!V26)</f>
        <v>0</v>
      </c>
      <c r="J27" s="121">
        <f>('RA F'!V26)</f>
        <v>0</v>
      </c>
      <c r="K27" s="121">
        <f>('YA M'!V26)</f>
        <v>0</v>
      </c>
      <c r="L27" s="121">
        <f>('YA F'!V26)</f>
        <v>0</v>
      </c>
      <c r="M27" s="121">
        <f>('YB M'!V26)</f>
        <v>0</v>
      </c>
      <c r="N27" s="121">
        <f>('YB F'!V26)</f>
        <v>0</v>
      </c>
      <c r="O27" s="121">
        <f>('JU M'!V26)</f>
        <v>0</v>
      </c>
      <c r="P27" s="121">
        <f>('JU F'!V26)</f>
        <v>0</v>
      </c>
      <c r="Q27" s="122">
        <f t="shared" si="0"/>
        <v>0</v>
      </c>
      <c r="R27" s="123" t="s">
        <v>40</v>
      </c>
      <c r="S27" s="122">
        <f t="shared" si="1"/>
        <v>0</v>
      </c>
      <c r="T27" s="122">
        <f t="shared" si="2"/>
        <v>0</v>
      </c>
    </row>
    <row r="28" spans="1:20" ht="20.100000000000001" customHeight="1" thickBot="1" x14ac:dyDescent="0.3">
      <c r="A28" s="117">
        <v>1760</v>
      </c>
      <c r="B28" s="118" t="s">
        <v>41</v>
      </c>
      <c r="C28" s="119">
        <f>('MC M'!V28)</f>
        <v>0</v>
      </c>
      <c r="D28" s="119">
        <f>('MC F'!V27)</f>
        <v>0</v>
      </c>
      <c r="E28" s="120">
        <f>('CU M'!V27)</f>
        <v>0</v>
      </c>
      <c r="F28" s="121">
        <f>('CU F'!V27)</f>
        <v>0</v>
      </c>
      <c r="G28" s="121">
        <f>('ES M'!V27)</f>
        <v>0</v>
      </c>
      <c r="H28" s="121">
        <f>('ES F'!V27)</f>
        <v>0</v>
      </c>
      <c r="I28" s="121">
        <f>('RA M'!V27)</f>
        <v>0</v>
      </c>
      <c r="J28" s="121">
        <f>('RA F'!V27)</f>
        <v>0</v>
      </c>
      <c r="K28" s="121">
        <f>('YA M'!V27)</f>
        <v>0</v>
      </c>
      <c r="L28" s="121">
        <f>('YA F'!V27)</f>
        <v>0</v>
      </c>
      <c r="M28" s="121">
        <f>('YB M'!V27)</f>
        <v>0</v>
      </c>
      <c r="N28" s="121">
        <f>('YB F'!V27)</f>
        <v>0</v>
      </c>
      <c r="O28" s="121">
        <f>('JU M'!V27)</f>
        <v>0</v>
      </c>
      <c r="P28" s="121">
        <f>('JU F'!V27)</f>
        <v>0</v>
      </c>
      <c r="Q28" s="122">
        <f t="shared" si="0"/>
        <v>0</v>
      </c>
      <c r="R28" s="123" t="s">
        <v>41</v>
      </c>
      <c r="S28" s="122">
        <f t="shared" si="1"/>
        <v>0</v>
      </c>
      <c r="T28" s="122">
        <f t="shared" si="2"/>
        <v>0</v>
      </c>
    </row>
    <row r="29" spans="1:20" ht="20.100000000000001" customHeight="1" thickBot="1" x14ac:dyDescent="0.3">
      <c r="A29" s="117"/>
      <c r="B29" s="118"/>
      <c r="C29" s="119">
        <f>('MC M'!V29)</f>
        <v>50</v>
      </c>
      <c r="D29" s="119">
        <f>('MC F'!V28)</f>
        <v>466</v>
      </c>
      <c r="E29" s="120">
        <f>('CU M'!V28)</f>
        <v>72</v>
      </c>
      <c r="F29" s="121">
        <f>('CU F'!V28)</f>
        <v>147</v>
      </c>
      <c r="G29" s="121">
        <f>('ES M'!V28)</f>
        <v>75</v>
      </c>
      <c r="H29" s="121">
        <f>('ES F'!V28)</f>
        <v>53</v>
      </c>
      <c r="I29" s="121">
        <f>('RA M'!V28)</f>
        <v>70</v>
      </c>
      <c r="J29" s="121">
        <f>('RA F'!V28)</f>
        <v>0</v>
      </c>
      <c r="K29" s="121">
        <f>('YA M'!V28)</f>
        <v>0</v>
      </c>
      <c r="L29" s="121">
        <f>('YA F'!V28)</f>
        <v>0</v>
      </c>
      <c r="M29" s="121">
        <f>('YB M'!V28)</f>
        <v>0</v>
      </c>
      <c r="N29" s="121">
        <f>('YB F'!V28)</f>
        <v>0</v>
      </c>
      <c r="O29" s="121">
        <f>('JU M'!V28)</f>
        <v>0</v>
      </c>
      <c r="P29" s="121">
        <f>('JU F'!V28)</f>
        <v>0</v>
      </c>
      <c r="Q29" s="122">
        <f t="shared" si="0"/>
        <v>933</v>
      </c>
      <c r="R29" s="123"/>
      <c r="S29" s="122">
        <f t="shared" si="1"/>
        <v>933</v>
      </c>
      <c r="T29" s="122">
        <f t="shared" si="2"/>
        <v>0</v>
      </c>
    </row>
    <row r="30" spans="1:20" ht="20.100000000000001" customHeight="1" thickBot="1" x14ac:dyDescent="0.3">
      <c r="A30" s="117">
        <v>1731</v>
      </c>
      <c r="B30" s="118" t="s">
        <v>43</v>
      </c>
      <c r="C30" s="119">
        <f>('MC M'!V30)</f>
        <v>0</v>
      </c>
      <c r="D30" s="119">
        <f>('MC F'!V29)</f>
        <v>0</v>
      </c>
      <c r="E30" s="120">
        <f>('CU M'!V29)</f>
        <v>0</v>
      </c>
      <c r="F30" s="121">
        <f>('CU F'!V29)</f>
        <v>0</v>
      </c>
      <c r="G30" s="121">
        <f>('ES M'!V29)</f>
        <v>0</v>
      </c>
      <c r="H30" s="121">
        <f>('ES F'!V29)</f>
        <v>0</v>
      </c>
      <c r="I30" s="121">
        <f>('RA M'!V29)</f>
        <v>0</v>
      </c>
      <c r="J30" s="121">
        <f>('RA F'!V29)</f>
        <v>0</v>
      </c>
      <c r="K30" s="121">
        <f>('YA M'!V29)</f>
        <v>0</v>
      </c>
      <c r="L30" s="121">
        <f>('YA F'!V29)</f>
        <v>0</v>
      </c>
      <c r="M30" s="121">
        <f>('YB M'!V29)</f>
        <v>0</v>
      </c>
      <c r="N30" s="121">
        <f>('YB F'!V29)</f>
        <v>0</v>
      </c>
      <c r="O30" s="121">
        <f>('JU M'!V29)</f>
        <v>0</v>
      </c>
      <c r="P30" s="121">
        <f>('JU F'!V29)</f>
        <v>0</v>
      </c>
      <c r="Q30" s="122">
        <f t="shared" si="0"/>
        <v>0</v>
      </c>
      <c r="R30" s="123" t="s">
        <v>43</v>
      </c>
      <c r="S30" s="122">
        <f t="shared" si="1"/>
        <v>0</v>
      </c>
      <c r="T30" s="122">
        <f t="shared" si="2"/>
        <v>0</v>
      </c>
    </row>
    <row r="31" spans="1:20" ht="20.100000000000001" customHeight="1" thickBot="1" x14ac:dyDescent="0.3">
      <c r="A31" s="117">
        <v>1773</v>
      </c>
      <c r="B31" s="118" t="s">
        <v>44</v>
      </c>
      <c r="C31" s="119">
        <f>('MC M'!V31)</f>
        <v>0</v>
      </c>
      <c r="D31" s="119">
        <f>('MC F'!V30)</f>
        <v>0</v>
      </c>
      <c r="E31" s="120">
        <f>('CU M'!V30)</f>
        <v>213</v>
      </c>
      <c r="F31" s="121">
        <f>('CU F'!V30)</f>
        <v>0</v>
      </c>
      <c r="G31" s="121">
        <f>('ES M'!V30)</f>
        <v>85</v>
      </c>
      <c r="H31" s="121">
        <f>('ES F'!V30)</f>
        <v>30</v>
      </c>
      <c r="I31" s="121">
        <f>('RA M'!V30)</f>
        <v>0</v>
      </c>
      <c r="J31" s="121">
        <f>('RA F'!V30)</f>
        <v>65</v>
      </c>
      <c r="K31" s="121">
        <f>('YA M'!V30)</f>
        <v>0</v>
      </c>
      <c r="L31" s="121">
        <f>('YA F'!V30)</f>
        <v>0</v>
      </c>
      <c r="M31" s="121">
        <f>('YB M'!V30)</f>
        <v>0</v>
      </c>
      <c r="N31" s="121">
        <f>('YB F'!V30)</f>
        <v>32</v>
      </c>
      <c r="O31" s="121">
        <f>('JU M'!V30)</f>
        <v>0</v>
      </c>
      <c r="P31" s="121">
        <f>('JU F'!V30)</f>
        <v>0</v>
      </c>
      <c r="Q31" s="122">
        <f t="shared" si="0"/>
        <v>425</v>
      </c>
      <c r="R31" s="123" t="s">
        <v>44</v>
      </c>
      <c r="S31" s="122">
        <f t="shared" si="1"/>
        <v>393</v>
      </c>
      <c r="T31" s="122">
        <f t="shared" si="2"/>
        <v>32</v>
      </c>
    </row>
    <row r="32" spans="1:20" ht="20.100000000000001" customHeight="1" thickBot="1" x14ac:dyDescent="0.3">
      <c r="A32" s="117">
        <v>1347</v>
      </c>
      <c r="B32" s="118" t="s">
        <v>45</v>
      </c>
      <c r="C32" s="119">
        <f>('MC M'!V32)</f>
        <v>0</v>
      </c>
      <c r="D32" s="119">
        <f>('MC F'!V31)</f>
        <v>0</v>
      </c>
      <c r="E32" s="120">
        <f>('CU M'!V31)</f>
        <v>0</v>
      </c>
      <c r="F32" s="121">
        <f>('CU F'!V31)</f>
        <v>0</v>
      </c>
      <c r="G32" s="121">
        <f>('ES M'!V31)</f>
        <v>0</v>
      </c>
      <c r="H32" s="121">
        <f>('ES F'!V31)</f>
        <v>0</v>
      </c>
      <c r="I32" s="121">
        <f>('RA M'!V31)</f>
        <v>0</v>
      </c>
      <c r="J32" s="121">
        <f>('RA F'!V31)</f>
        <v>0</v>
      </c>
      <c r="K32" s="121">
        <f>('YA M'!V31)</f>
        <v>0</v>
      </c>
      <c r="L32" s="121">
        <f>('YA F'!V31)</f>
        <v>0</v>
      </c>
      <c r="M32" s="121">
        <f>('YB M'!V31)</f>
        <v>0</v>
      </c>
      <c r="N32" s="121">
        <f>('YB F'!V31)</f>
        <v>0</v>
      </c>
      <c r="O32" s="121">
        <f>('JU M'!V31)</f>
        <v>0</v>
      </c>
      <c r="P32" s="121">
        <f>('JU F'!V31)</f>
        <v>0</v>
      </c>
      <c r="Q32" s="122">
        <f t="shared" si="0"/>
        <v>0</v>
      </c>
      <c r="R32" s="123" t="s">
        <v>45</v>
      </c>
      <c r="S32" s="122">
        <f t="shared" si="1"/>
        <v>0</v>
      </c>
      <c r="T32" s="122">
        <f t="shared" si="2"/>
        <v>0</v>
      </c>
    </row>
    <row r="33" spans="1:20" ht="20.100000000000001" customHeight="1" thickBot="1" x14ac:dyDescent="0.3">
      <c r="A33" s="117">
        <v>1880</v>
      </c>
      <c r="B33" s="118" t="s">
        <v>46</v>
      </c>
      <c r="C33" s="119">
        <f>('MC M'!V33)</f>
        <v>0</v>
      </c>
      <c r="D33" s="119">
        <f>('MC F'!V32)</f>
        <v>0</v>
      </c>
      <c r="E33" s="120">
        <f>('CU M'!V32)</f>
        <v>0</v>
      </c>
      <c r="F33" s="121">
        <f>('CU F'!V32)</f>
        <v>0</v>
      </c>
      <c r="G33" s="121">
        <f>('ES M'!V32)</f>
        <v>0</v>
      </c>
      <c r="H33" s="121">
        <f>('ES F'!V32)</f>
        <v>0</v>
      </c>
      <c r="I33" s="121">
        <f>('RA M'!V32)</f>
        <v>0</v>
      </c>
      <c r="J33" s="121">
        <f>('RA F'!V32)</f>
        <v>0</v>
      </c>
      <c r="K33" s="121">
        <f>('YA M'!V32)</f>
        <v>0</v>
      </c>
      <c r="L33" s="121">
        <f>('YA F'!V32)</f>
        <v>0</v>
      </c>
      <c r="M33" s="121">
        <f>('YB M'!V32)</f>
        <v>0</v>
      </c>
      <c r="N33" s="121">
        <f>('YB F'!V32)</f>
        <v>0</v>
      </c>
      <c r="O33" s="121">
        <f>('JU M'!V32)</f>
        <v>0</v>
      </c>
      <c r="P33" s="121">
        <f>('JU F'!V32)</f>
        <v>0</v>
      </c>
      <c r="Q33" s="122">
        <f t="shared" si="0"/>
        <v>0</v>
      </c>
      <c r="R33" s="123" t="s">
        <v>46</v>
      </c>
      <c r="S33" s="122">
        <f t="shared" si="1"/>
        <v>0</v>
      </c>
      <c r="T33" s="122">
        <f t="shared" si="2"/>
        <v>0</v>
      </c>
    </row>
    <row r="34" spans="1:20" ht="20.100000000000001" customHeight="1" thickBot="1" x14ac:dyDescent="0.3">
      <c r="A34" s="117">
        <v>1883</v>
      </c>
      <c r="B34" s="118" t="s">
        <v>47</v>
      </c>
      <c r="C34" s="119">
        <f>('MC M'!V34)</f>
        <v>0</v>
      </c>
      <c r="D34" s="119">
        <f>('MC F'!V33)</f>
        <v>0</v>
      </c>
      <c r="E34" s="120">
        <f>('CU M'!V33)</f>
        <v>0</v>
      </c>
      <c r="F34" s="121">
        <f>('CU F'!V33)</f>
        <v>0</v>
      </c>
      <c r="G34" s="121">
        <f>('ES M'!V33)</f>
        <v>0</v>
      </c>
      <c r="H34" s="121">
        <f>('ES F'!V33)</f>
        <v>0</v>
      </c>
      <c r="I34" s="121">
        <f>('RA M'!V33)</f>
        <v>0</v>
      </c>
      <c r="J34" s="121">
        <f>('RA F'!V33)</f>
        <v>0</v>
      </c>
      <c r="K34" s="121">
        <f>('YA M'!V33)</f>
        <v>0</v>
      </c>
      <c r="L34" s="121">
        <f>('YA F'!V33)</f>
        <v>0</v>
      </c>
      <c r="M34" s="121">
        <f>('YB M'!V33)</f>
        <v>0</v>
      </c>
      <c r="N34" s="121">
        <f>('YB F'!V33)</f>
        <v>0</v>
      </c>
      <c r="O34" s="121">
        <f>('JU M'!V33)</f>
        <v>0</v>
      </c>
      <c r="P34" s="121">
        <f>('JU F'!V33)</f>
        <v>0</v>
      </c>
      <c r="Q34" s="122">
        <f t="shared" si="0"/>
        <v>0</v>
      </c>
      <c r="R34" s="123" t="s">
        <v>47</v>
      </c>
      <c r="S34" s="122">
        <f t="shared" si="1"/>
        <v>0</v>
      </c>
      <c r="T34" s="122">
        <f t="shared" si="2"/>
        <v>0</v>
      </c>
    </row>
    <row r="35" spans="1:20" ht="20.100000000000001" customHeight="1" thickBot="1" x14ac:dyDescent="0.3">
      <c r="A35" s="117"/>
      <c r="B35" s="118"/>
      <c r="C35" s="119">
        <f>('MC M'!V35)</f>
        <v>0</v>
      </c>
      <c r="D35" s="119">
        <f>('MC F'!V34)</f>
        <v>155</v>
      </c>
      <c r="E35" s="120">
        <f>('CU M'!V34)</f>
        <v>0</v>
      </c>
      <c r="F35" s="121">
        <f>('CU F'!V34)</f>
        <v>320</v>
      </c>
      <c r="G35" s="121">
        <f>('ES M'!V34)</f>
        <v>904</v>
      </c>
      <c r="H35" s="121">
        <f>('ES F'!V34)</f>
        <v>0</v>
      </c>
      <c r="I35" s="121">
        <f>('RA M'!V34)</f>
        <v>65</v>
      </c>
      <c r="J35" s="121">
        <f>('RA F'!V34)</f>
        <v>283</v>
      </c>
      <c r="K35" s="121">
        <f>('YA M'!V34)</f>
        <v>221</v>
      </c>
      <c r="L35" s="121">
        <f>('YA F'!V34)</f>
        <v>310</v>
      </c>
      <c r="M35" s="121">
        <f>('YB M'!V34)</f>
        <v>0</v>
      </c>
      <c r="N35" s="121">
        <f>('YB F'!V34)</f>
        <v>14</v>
      </c>
      <c r="O35" s="121">
        <f>('JU M'!V34)</f>
        <v>5</v>
      </c>
      <c r="P35" s="121">
        <f>('JU F'!V34)</f>
        <v>12</v>
      </c>
      <c r="Q35" s="122">
        <f t="shared" si="0"/>
        <v>2289</v>
      </c>
      <c r="R35" s="123"/>
      <c r="S35" s="122">
        <f t="shared" si="1"/>
        <v>1727</v>
      </c>
      <c r="T35" s="122">
        <f t="shared" si="2"/>
        <v>562</v>
      </c>
    </row>
    <row r="36" spans="1:20" ht="20.100000000000001" customHeight="1" thickBot="1" x14ac:dyDescent="0.3">
      <c r="A36" s="117"/>
      <c r="B36" s="118"/>
      <c r="C36" s="119">
        <f>('MC M'!V36)</f>
        <v>0</v>
      </c>
      <c r="D36" s="119">
        <f>('MC F'!V35)</f>
        <v>0</v>
      </c>
      <c r="E36" s="120">
        <f>('CU M'!V35)</f>
        <v>0</v>
      </c>
      <c r="F36" s="121">
        <f>('CU F'!V35)</f>
        <v>0</v>
      </c>
      <c r="G36" s="121">
        <f>('ES M'!V35)</f>
        <v>0</v>
      </c>
      <c r="H36" s="121">
        <f>('ES F'!V35)</f>
        <v>0</v>
      </c>
      <c r="I36" s="121">
        <f>('RA M'!V35)</f>
        <v>0</v>
      </c>
      <c r="J36" s="121">
        <f>('RA F'!V35)</f>
        <v>0</v>
      </c>
      <c r="K36" s="121">
        <f>('YA M'!V35)</f>
        <v>0</v>
      </c>
      <c r="L36" s="121">
        <f>('YA F'!V35)</f>
        <v>0</v>
      </c>
      <c r="M36" s="121">
        <f>('YB M'!V35)</f>
        <v>0</v>
      </c>
      <c r="N36" s="121">
        <f>('YB F'!V35)</f>
        <v>0</v>
      </c>
      <c r="O36" s="121">
        <f>('JU M'!V35)</f>
        <v>0</v>
      </c>
      <c r="P36" s="121">
        <f>('JU F'!V35)</f>
        <v>0</v>
      </c>
      <c r="Q36" s="122">
        <f t="shared" ref="Q36:Q64" si="3">SUM(C36:P36)</f>
        <v>0</v>
      </c>
      <c r="R36" s="123"/>
      <c r="S36" s="122">
        <f t="shared" si="1"/>
        <v>0</v>
      </c>
      <c r="T36" s="122">
        <f t="shared" si="2"/>
        <v>0</v>
      </c>
    </row>
    <row r="37" spans="1:20" ht="20.100000000000001" customHeight="1" thickBot="1" x14ac:dyDescent="0.3">
      <c r="A37" s="117"/>
      <c r="B37" s="118"/>
      <c r="C37" s="119">
        <f>('MC M'!V37)</f>
        <v>0</v>
      </c>
      <c r="D37" s="119">
        <f>('MC F'!V36)</f>
        <v>0</v>
      </c>
      <c r="E37" s="120">
        <f>('CU M'!V36)</f>
        <v>0</v>
      </c>
      <c r="F37" s="121">
        <f>('CU F'!V36)</f>
        <v>0</v>
      </c>
      <c r="G37" s="121">
        <f>('ES M'!V36)</f>
        <v>0</v>
      </c>
      <c r="H37" s="121">
        <f>('ES F'!V36)</f>
        <v>0</v>
      </c>
      <c r="I37" s="121">
        <f>('RA M'!V36)</f>
        <v>15</v>
      </c>
      <c r="J37" s="121">
        <f>('RA F'!V36)</f>
        <v>15</v>
      </c>
      <c r="K37" s="121">
        <f>('YA M'!V36)</f>
        <v>0</v>
      </c>
      <c r="L37" s="121">
        <f>('YA F'!V36)</f>
        <v>35</v>
      </c>
      <c r="M37" s="121">
        <f>('YB M'!V36)</f>
        <v>0</v>
      </c>
      <c r="N37" s="121">
        <f>('YB F'!V36)</f>
        <v>0</v>
      </c>
      <c r="O37" s="121">
        <f>('JU M'!V36)</f>
        <v>0</v>
      </c>
      <c r="P37" s="121">
        <f>('JU F'!V36)</f>
        <v>0</v>
      </c>
      <c r="Q37" s="122">
        <f t="shared" si="3"/>
        <v>65</v>
      </c>
      <c r="R37" s="123"/>
      <c r="S37" s="122">
        <f t="shared" si="1"/>
        <v>30</v>
      </c>
      <c r="T37" s="122">
        <f t="shared" si="2"/>
        <v>35</v>
      </c>
    </row>
    <row r="38" spans="1:20" ht="20.100000000000001" customHeight="1" thickBot="1" x14ac:dyDescent="0.3">
      <c r="A38" s="117"/>
      <c r="B38" s="118"/>
      <c r="C38" s="119">
        <f>('MC M'!V38)</f>
        <v>0</v>
      </c>
      <c r="D38" s="119">
        <f>('MC F'!V37)</f>
        <v>0</v>
      </c>
      <c r="E38" s="120">
        <f>('CU M'!V37)</f>
        <v>0</v>
      </c>
      <c r="F38" s="121">
        <f>('CU F'!V37)</f>
        <v>0</v>
      </c>
      <c r="G38" s="121">
        <f>('ES M'!V37)</f>
        <v>0</v>
      </c>
      <c r="H38" s="121">
        <f>('ES F'!V37)</f>
        <v>5</v>
      </c>
      <c r="I38" s="121">
        <f>('RA M'!V37)</f>
        <v>0</v>
      </c>
      <c r="J38" s="121">
        <f>('RA F'!V37)</f>
        <v>0</v>
      </c>
      <c r="K38" s="121">
        <f>('YA M'!V37)</f>
        <v>0</v>
      </c>
      <c r="L38" s="121">
        <f>('YA F'!V37)</f>
        <v>0</v>
      </c>
      <c r="M38" s="121">
        <f>('YB M'!V37)</f>
        <v>0</v>
      </c>
      <c r="N38" s="121">
        <f>('YB F'!V37)</f>
        <v>0</v>
      </c>
      <c r="O38" s="121">
        <f>('JU M'!V37)</f>
        <v>0</v>
      </c>
      <c r="P38" s="121">
        <f>('JU F'!V37)</f>
        <v>0</v>
      </c>
      <c r="Q38" s="122">
        <f t="shared" si="3"/>
        <v>5</v>
      </c>
      <c r="R38" s="123"/>
      <c r="S38" s="122">
        <f t="shared" si="1"/>
        <v>5</v>
      </c>
      <c r="T38" s="122">
        <f t="shared" si="2"/>
        <v>0</v>
      </c>
    </row>
    <row r="39" spans="1:20" ht="20.100000000000001" customHeight="1" thickBot="1" x14ac:dyDescent="0.3">
      <c r="A39" s="117"/>
      <c r="B39" s="118"/>
      <c r="C39" s="119">
        <f>('MC M'!V39)</f>
        <v>0</v>
      </c>
      <c r="D39" s="119">
        <f>('MC F'!V38)</f>
        <v>0</v>
      </c>
      <c r="E39" s="120">
        <f>('CU M'!V38)</f>
        <v>0</v>
      </c>
      <c r="F39" s="121">
        <f>('CU F'!V38)</f>
        <v>0</v>
      </c>
      <c r="G39" s="121">
        <f>('ES M'!V38)</f>
        <v>0</v>
      </c>
      <c r="H39" s="121">
        <f>('ES F'!V38)</f>
        <v>0</v>
      </c>
      <c r="I39" s="121">
        <f>('RA M'!V38)</f>
        <v>0</v>
      </c>
      <c r="J39" s="121">
        <f>('RA F'!V38)</f>
        <v>0</v>
      </c>
      <c r="K39" s="121">
        <f>('YA M'!V38)</f>
        <v>0</v>
      </c>
      <c r="L39" s="121">
        <f>('YA F'!V38)</f>
        <v>0</v>
      </c>
      <c r="M39" s="121">
        <f>('YB M'!V38)</f>
        <v>146</v>
      </c>
      <c r="N39" s="121">
        <f>('YB F'!V38)</f>
        <v>0</v>
      </c>
      <c r="O39" s="121">
        <f>('JU M'!V38)</f>
        <v>0</v>
      </c>
      <c r="P39" s="121">
        <f>('JU F'!V38)</f>
        <v>0</v>
      </c>
      <c r="Q39" s="122">
        <f t="shared" si="3"/>
        <v>146</v>
      </c>
      <c r="R39" s="123"/>
      <c r="S39" s="122">
        <f t="shared" si="1"/>
        <v>0</v>
      </c>
      <c r="T39" s="122">
        <f t="shared" si="2"/>
        <v>146</v>
      </c>
    </row>
    <row r="40" spans="1:20" ht="20.100000000000001" customHeight="1" thickBot="1" x14ac:dyDescent="0.3">
      <c r="A40" s="117"/>
      <c r="B40" s="118"/>
      <c r="C40" s="119">
        <f>('MC M'!V40)</f>
        <v>0</v>
      </c>
      <c r="D40" s="119">
        <f>('MC F'!V39)</f>
        <v>0</v>
      </c>
      <c r="E40" s="120">
        <f>('CU M'!V39)</f>
        <v>13</v>
      </c>
      <c r="F40" s="121">
        <f>('CU F'!V39)</f>
        <v>0</v>
      </c>
      <c r="G40" s="121">
        <f>('ES M'!V39)</f>
        <v>9</v>
      </c>
      <c r="H40" s="121">
        <f>('ES F'!V39)</f>
        <v>0</v>
      </c>
      <c r="I40" s="121">
        <f>('RA M'!V39)</f>
        <v>0</v>
      </c>
      <c r="J40" s="121">
        <f>('RA F'!V39)</f>
        <v>5</v>
      </c>
      <c r="K40" s="121">
        <f>('YA M'!V39)</f>
        <v>0</v>
      </c>
      <c r="L40" s="121">
        <f>('YA F'!V39)</f>
        <v>0</v>
      </c>
      <c r="M40" s="121">
        <f>('YB M'!V39)</f>
        <v>0</v>
      </c>
      <c r="N40" s="121">
        <f>('YB F'!V39)</f>
        <v>0</v>
      </c>
      <c r="O40" s="121">
        <f>('JU M'!V39)</f>
        <v>0</v>
      </c>
      <c r="P40" s="121">
        <f>('JU F'!V39)</f>
        <v>0</v>
      </c>
      <c r="Q40" s="122">
        <f t="shared" si="3"/>
        <v>27</v>
      </c>
      <c r="R40" s="123"/>
      <c r="S40" s="122">
        <f t="shared" si="1"/>
        <v>27</v>
      </c>
      <c r="T40" s="122">
        <f t="shared" si="2"/>
        <v>0</v>
      </c>
    </row>
    <row r="41" spans="1:20" ht="20.100000000000001" customHeight="1" thickBot="1" x14ac:dyDescent="0.3">
      <c r="A41" s="117"/>
      <c r="B41" s="118"/>
      <c r="C41" s="119">
        <f>('MC M'!V41)</f>
        <v>0</v>
      </c>
      <c r="D41" s="119">
        <f>('MC F'!V40)</f>
        <v>0</v>
      </c>
      <c r="E41" s="120">
        <f>('CU M'!V40)</f>
        <v>9</v>
      </c>
      <c r="F41" s="121">
        <f>('CU F'!V40)</f>
        <v>0</v>
      </c>
      <c r="G41" s="121">
        <f>('ES M'!V40)</f>
        <v>0</v>
      </c>
      <c r="H41" s="121">
        <f>('ES F'!V40)</f>
        <v>0</v>
      </c>
      <c r="I41" s="121">
        <f>('RA M'!V40)</f>
        <v>0</v>
      </c>
      <c r="J41" s="121">
        <f>('RA F'!V40)</f>
        <v>0</v>
      </c>
      <c r="K41" s="121">
        <f>('YA M'!V40)</f>
        <v>0</v>
      </c>
      <c r="L41" s="121">
        <f>('YA F'!V40)</f>
        <v>0</v>
      </c>
      <c r="M41" s="121">
        <f>('YB M'!V40)</f>
        <v>0</v>
      </c>
      <c r="N41" s="121">
        <f>('YB F'!V40)</f>
        <v>0</v>
      </c>
      <c r="O41" s="121">
        <f>('JU M'!V40)</f>
        <v>0</v>
      </c>
      <c r="P41" s="121">
        <f>('JU F'!V40)</f>
        <v>0</v>
      </c>
      <c r="Q41" s="122">
        <f t="shared" si="3"/>
        <v>9</v>
      </c>
      <c r="R41" s="123"/>
      <c r="S41" s="122">
        <f t="shared" si="1"/>
        <v>9</v>
      </c>
      <c r="T41" s="122">
        <f t="shared" si="2"/>
        <v>0</v>
      </c>
    </row>
    <row r="42" spans="1:20" ht="20.100000000000001" customHeight="1" thickBot="1" x14ac:dyDescent="0.3">
      <c r="A42" s="117"/>
      <c r="B42" s="118"/>
      <c r="C42" s="119">
        <f>('MC M'!V42)</f>
        <v>0</v>
      </c>
      <c r="D42" s="119">
        <f>('MC F'!V41)</f>
        <v>0</v>
      </c>
      <c r="E42" s="120">
        <f>('CU M'!V41)</f>
        <v>0</v>
      </c>
      <c r="F42" s="121">
        <f>('CU F'!V41)</f>
        <v>0</v>
      </c>
      <c r="G42" s="121">
        <f>('ES M'!V41)</f>
        <v>0</v>
      </c>
      <c r="H42" s="121">
        <f>('ES F'!V41)</f>
        <v>0</v>
      </c>
      <c r="I42" s="121">
        <f>('RA M'!V41)</f>
        <v>0</v>
      </c>
      <c r="J42" s="121">
        <f>('RA F'!V41)</f>
        <v>0</v>
      </c>
      <c r="K42" s="121">
        <f>('YA M'!V41)</f>
        <v>0</v>
      </c>
      <c r="L42" s="121">
        <f>('YA F'!V41)</f>
        <v>0</v>
      </c>
      <c r="M42" s="121">
        <f>('YB M'!V41)</f>
        <v>0</v>
      </c>
      <c r="N42" s="121">
        <f>('YB F'!V41)</f>
        <v>0</v>
      </c>
      <c r="O42" s="121">
        <f>('JU M'!V41)</f>
        <v>0</v>
      </c>
      <c r="P42" s="121">
        <f>('JU F'!V41)</f>
        <v>0</v>
      </c>
      <c r="Q42" s="122">
        <f t="shared" si="3"/>
        <v>0</v>
      </c>
      <c r="R42" s="123"/>
      <c r="S42" s="122">
        <f t="shared" si="1"/>
        <v>0</v>
      </c>
      <c r="T42" s="122">
        <f t="shared" si="2"/>
        <v>0</v>
      </c>
    </row>
    <row r="43" spans="1:20" ht="20.100000000000001" customHeight="1" thickBot="1" x14ac:dyDescent="0.3">
      <c r="A43" s="117"/>
      <c r="B43" s="118"/>
      <c r="C43" s="119">
        <f>('MC M'!V43)</f>
        <v>0</v>
      </c>
      <c r="D43" s="119">
        <f>('MC F'!V42)</f>
        <v>0</v>
      </c>
      <c r="E43" s="120">
        <f>('CU M'!V42)</f>
        <v>0</v>
      </c>
      <c r="F43" s="121">
        <f>('CU F'!V42)</f>
        <v>0</v>
      </c>
      <c r="G43" s="121">
        <f>('ES M'!V42)</f>
        <v>0</v>
      </c>
      <c r="H43" s="121">
        <f>('ES F'!V42)</f>
        <v>0</v>
      </c>
      <c r="I43" s="121">
        <f>('RA M'!V42)</f>
        <v>0</v>
      </c>
      <c r="J43" s="121">
        <f>('RA F'!V42)</f>
        <v>0</v>
      </c>
      <c r="K43" s="121">
        <f>('YA M'!V42)</f>
        <v>0</v>
      </c>
      <c r="L43" s="121">
        <f>('YA F'!V42)</f>
        <v>0</v>
      </c>
      <c r="M43" s="121">
        <f>('YB M'!V42)</f>
        <v>0</v>
      </c>
      <c r="N43" s="121">
        <f>('YB F'!V42)</f>
        <v>0</v>
      </c>
      <c r="O43" s="121">
        <f>('JU M'!V42)</f>
        <v>0</v>
      </c>
      <c r="P43" s="121">
        <f>('JU F'!V42)</f>
        <v>0</v>
      </c>
      <c r="Q43" s="122">
        <f t="shared" si="3"/>
        <v>0</v>
      </c>
      <c r="R43" s="123"/>
      <c r="S43" s="122">
        <f t="shared" si="1"/>
        <v>0</v>
      </c>
      <c r="T43" s="122">
        <f t="shared" si="2"/>
        <v>0</v>
      </c>
    </row>
    <row r="44" spans="1:20" ht="20.100000000000001" customHeight="1" thickBot="1" x14ac:dyDescent="0.3">
      <c r="A44" s="117"/>
      <c r="B44" s="118"/>
      <c r="C44" s="119">
        <f>('MC M'!V44)</f>
        <v>0</v>
      </c>
      <c r="D44" s="119">
        <f>('MC F'!V43)</f>
        <v>0</v>
      </c>
      <c r="E44" s="120">
        <f>('CU M'!V43)</f>
        <v>0</v>
      </c>
      <c r="F44" s="121">
        <f>('CU F'!V43)</f>
        <v>0</v>
      </c>
      <c r="G44" s="121">
        <f>('ES M'!V43)</f>
        <v>0</v>
      </c>
      <c r="H44" s="121">
        <f>('ES F'!V43)</f>
        <v>0</v>
      </c>
      <c r="I44" s="121">
        <f>('RA M'!V43)</f>
        <v>0</v>
      </c>
      <c r="J44" s="121">
        <f>('RA F'!V43)</f>
        <v>0</v>
      </c>
      <c r="K44" s="121">
        <f>('YA M'!V43)</f>
        <v>0</v>
      </c>
      <c r="L44" s="121">
        <f>('YA F'!V43)</f>
        <v>0</v>
      </c>
      <c r="M44" s="121">
        <f>('YB M'!V43)</f>
        <v>0</v>
      </c>
      <c r="N44" s="121">
        <f>('YB F'!V43)</f>
        <v>0</v>
      </c>
      <c r="O44" s="121">
        <f>('JU M'!V43)</f>
        <v>0</v>
      </c>
      <c r="P44" s="121">
        <f>('JU F'!V43)</f>
        <v>0</v>
      </c>
      <c r="Q44" s="122">
        <f t="shared" si="3"/>
        <v>0</v>
      </c>
      <c r="R44" s="123"/>
      <c r="S44" s="122">
        <f t="shared" si="1"/>
        <v>0</v>
      </c>
      <c r="T44" s="122">
        <f t="shared" si="2"/>
        <v>0</v>
      </c>
    </row>
    <row r="45" spans="1:20" ht="20.100000000000001" customHeight="1" thickBot="1" x14ac:dyDescent="0.3">
      <c r="A45" s="117">
        <v>2199</v>
      </c>
      <c r="B45" s="118" t="s">
        <v>106</v>
      </c>
      <c r="C45" s="119">
        <f>('MC M'!V45)</f>
        <v>0</v>
      </c>
      <c r="D45" s="119">
        <f>('MC F'!V44)</f>
        <v>0</v>
      </c>
      <c r="E45" s="120">
        <f>('CU M'!V44)</f>
        <v>0</v>
      </c>
      <c r="F45" s="121">
        <f>('CU F'!V44)</f>
        <v>0</v>
      </c>
      <c r="G45" s="121">
        <f>('ES M'!V44)</f>
        <v>0</v>
      </c>
      <c r="H45" s="121">
        <f>('ES F'!V44)</f>
        <v>0</v>
      </c>
      <c r="I45" s="121">
        <f>('RA M'!V44)</f>
        <v>0</v>
      </c>
      <c r="J45" s="121">
        <f>('RA F'!V44)</f>
        <v>0</v>
      </c>
      <c r="K45" s="121">
        <f>('YA M'!V44)</f>
        <v>0</v>
      </c>
      <c r="L45" s="121">
        <f>('YA F'!V44)</f>
        <v>0</v>
      </c>
      <c r="M45" s="121">
        <f>('YB M'!V44)</f>
        <v>0</v>
      </c>
      <c r="N45" s="121">
        <f>('YB F'!V44)</f>
        <v>0</v>
      </c>
      <c r="O45" s="121">
        <f>('JU M'!V44)</f>
        <v>0</v>
      </c>
      <c r="P45" s="121">
        <f>('JU F'!V44)</f>
        <v>0</v>
      </c>
      <c r="Q45" s="122">
        <f t="shared" si="3"/>
        <v>0</v>
      </c>
      <c r="R45" s="123" t="s">
        <v>106</v>
      </c>
      <c r="S45" s="122">
        <f t="shared" si="1"/>
        <v>0</v>
      </c>
      <c r="T45" s="122">
        <f t="shared" si="2"/>
        <v>0</v>
      </c>
    </row>
    <row r="46" spans="1:20" ht="20.100000000000001" customHeight="1" thickBot="1" x14ac:dyDescent="0.3">
      <c r="A46" s="117">
        <v>1908</v>
      </c>
      <c r="B46" s="118" t="s">
        <v>55</v>
      </c>
      <c r="C46" s="119">
        <f>('MC M'!V46)</f>
        <v>0</v>
      </c>
      <c r="D46" s="119">
        <f>('MC F'!V45)</f>
        <v>0</v>
      </c>
      <c r="E46" s="120">
        <f>('CU M'!V45)</f>
        <v>0</v>
      </c>
      <c r="F46" s="121">
        <f>('CU F'!V45)</f>
        <v>0</v>
      </c>
      <c r="G46" s="121">
        <f>('ES M'!V45)</f>
        <v>0</v>
      </c>
      <c r="H46" s="121">
        <f>('ES F'!V45)</f>
        <v>0</v>
      </c>
      <c r="I46" s="121">
        <f>('RA M'!V45)</f>
        <v>0</v>
      </c>
      <c r="J46" s="121">
        <f>('RA F'!V45)</f>
        <v>0</v>
      </c>
      <c r="K46" s="121">
        <f>('YA M'!V45)</f>
        <v>0</v>
      </c>
      <c r="L46" s="121">
        <f>('YA F'!V45)</f>
        <v>0</v>
      </c>
      <c r="M46" s="121">
        <f>('YB M'!V45)</f>
        <v>0</v>
      </c>
      <c r="N46" s="121">
        <f>('YB F'!V45)</f>
        <v>0</v>
      </c>
      <c r="O46" s="121">
        <f>('JU M'!V45)</f>
        <v>0</v>
      </c>
      <c r="P46" s="121">
        <f>('JU F'!V45)</f>
        <v>0</v>
      </c>
      <c r="Q46" s="122">
        <f t="shared" si="3"/>
        <v>0</v>
      </c>
      <c r="R46" s="123" t="s">
        <v>55</v>
      </c>
      <c r="S46" s="122">
        <f t="shared" si="1"/>
        <v>0</v>
      </c>
      <c r="T46" s="122">
        <f t="shared" si="2"/>
        <v>0</v>
      </c>
    </row>
    <row r="47" spans="1:20" ht="20.100000000000001" customHeight="1" thickBot="1" x14ac:dyDescent="0.3">
      <c r="A47" s="117">
        <v>2057</v>
      </c>
      <c r="B47" s="118" t="s">
        <v>56</v>
      </c>
      <c r="C47" s="119">
        <f>('MC M'!V47)</f>
        <v>0</v>
      </c>
      <c r="D47" s="119">
        <f>('MC F'!V46)</f>
        <v>0</v>
      </c>
      <c r="E47" s="120">
        <f>('CU M'!V46)</f>
        <v>493</v>
      </c>
      <c r="F47" s="121">
        <f>('CU F'!V46)</f>
        <v>85</v>
      </c>
      <c r="G47" s="121">
        <f>('ES M'!V46)</f>
        <v>27</v>
      </c>
      <c r="H47" s="121">
        <f>('ES F'!V46)</f>
        <v>106</v>
      </c>
      <c r="I47" s="121">
        <f>('RA M'!V46)</f>
        <v>360</v>
      </c>
      <c r="J47" s="121">
        <f>('RA F'!V46)</f>
        <v>25</v>
      </c>
      <c r="K47" s="121">
        <f>('YA M'!V46)</f>
        <v>714</v>
      </c>
      <c r="L47" s="121">
        <f>('YA F'!V46)</f>
        <v>387</v>
      </c>
      <c r="M47" s="121">
        <f>('YB M'!V46)</f>
        <v>21</v>
      </c>
      <c r="N47" s="121">
        <f>('YB F'!V46)</f>
        <v>0</v>
      </c>
      <c r="O47" s="121">
        <f>('JU M'!V46)</f>
        <v>11</v>
      </c>
      <c r="P47" s="121">
        <f>('JU F'!V46)</f>
        <v>82</v>
      </c>
      <c r="Q47" s="122">
        <f t="shared" si="3"/>
        <v>2311</v>
      </c>
      <c r="R47" s="123" t="s">
        <v>56</v>
      </c>
      <c r="S47" s="122">
        <f t="shared" si="1"/>
        <v>1096</v>
      </c>
      <c r="T47" s="122">
        <f t="shared" si="2"/>
        <v>1215</v>
      </c>
    </row>
    <row r="48" spans="1:20" ht="20.100000000000001" customHeight="1" thickBot="1" x14ac:dyDescent="0.3">
      <c r="A48" s="117">
        <v>2069</v>
      </c>
      <c r="B48" s="118" t="s">
        <v>57</v>
      </c>
      <c r="C48" s="119">
        <f>('MC M'!V48)</f>
        <v>0</v>
      </c>
      <c r="D48" s="119">
        <f>('MC F'!V47)</f>
        <v>0</v>
      </c>
      <c r="E48" s="120">
        <f>('CU M'!V47)</f>
        <v>0</v>
      </c>
      <c r="F48" s="121">
        <f>('CU F'!V47)</f>
        <v>0</v>
      </c>
      <c r="G48" s="121">
        <f>('ES M'!V47)</f>
        <v>0</v>
      </c>
      <c r="H48" s="121">
        <f>('ES F'!V47)</f>
        <v>0</v>
      </c>
      <c r="I48" s="121">
        <f>('RA M'!V47)</f>
        <v>0</v>
      </c>
      <c r="J48" s="121">
        <f>('RA F'!V47)</f>
        <v>0</v>
      </c>
      <c r="K48" s="121">
        <f>('YA M'!V47)</f>
        <v>0</v>
      </c>
      <c r="L48" s="121">
        <f>('YA F'!V47)</f>
        <v>0</v>
      </c>
      <c r="M48" s="121">
        <f>('YB M'!V47)</f>
        <v>0</v>
      </c>
      <c r="N48" s="121">
        <f>('YB F'!V47)</f>
        <v>0</v>
      </c>
      <c r="O48" s="121">
        <f>('JU M'!V47)</f>
        <v>0</v>
      </c>
      <c r="P48" s="121">
        <f>('JU F'!V47)</f>
        <v>0</v>
      </c>
      <c r="Q48" s="122">
        <f t="shared" si="3"/>
        <v>0</v>
      </c>
      <c r="R48" s="123" t="s">
        <v>57</v>
      </c>
      <c r="S48" s="122">
        <f t="shared" si="1"/>
        <v>0</v>
      </c>
      <c r="T48" s="122">
        <f t="shared" si="2"/>
        <v>0</v>
      </c>
    </row>
    <row r="49" spans="1:20" ht="20.100000000000001" customHeight="1" thickBot="1" x14ac:dyDescent="0.3">
      <c r="A49" s="117"/>
      <c r="B49" s="118"/>
      <c r="C49" s="119">
        <f>('MC M'!V49)</f>
        <v>0</v>
      </c>
      <c r="D49" s="119">
        <f>('MC F'!V48)</f>
        <v>0</v>
      </c>
      <c r="E49" s="120">
        <f>('CU M'!V48)</f>
        <v>0</v>
      </c>
      <c r="F49" s="121">
        <f>('CU F'!V48)</f>
        <v>0</v>
      </c>
      <c r="G49" s="121">
        <f>('ES M'!V48)</f>
        <v>0</v>
      </c>
      <c r="H49" s="121">
        <f>('ES F'!V48)</f>
        <v>0</v>
      </c>
      <c r="I49" s="121">
        <f>('RA M'!V48)</f>
        <v>0</v>
      </c>
      <c r="J49" s="121">
        <f>('RA F'!V48)</f>
        <v>0</v>
      </c>
      <c r="K49" s="121">
        <f>('YA M'!V48)</f>
        <v>0</v>
      </c>
      <c r="L49" s="121">
        <f>('YA F'!V48)</f>
        <v>0</v>
      </c>
      <c r="M49" s="121">
        <f>('YB M'!V48)</f>
        <v>0</v>
      </c>
      <c r="N49" s="121">
        <f>('YB F'!V48)</f>
        <v>0</v>
      </c>
      <c r="O49" s="121">
        <f>('JU M'!V48)</f>
        <v>0</v>
      </c>
      <c r="P49" s="121">
        <f>('JU F'!V48)</f>
        <v>30</v>
      </c>
      <c r="Q49" s="122">
        <f t="shared" si="3"/>
        <v>30</v>
      </c>
      <c r="R49" s="123"/>
      <c r="S49" s="122">
        <f t="shared" si="1"/>
        <v>0</v>
      </c>
      <c r="T49" s="122">
        <f t="shared" si="2"/>
        <v>30</v>
      </c>
    </row>
    <row r="50" spans="1:20" ht="20.100000000000001" customHeight="1" thickBot="1" x14ac:dyDescent="0.3">
      <c r="A50" s="117">
        <v>2029</v>
      </c>
      <c r="B50" s="118" t="s">
        <v>59</v>
      </c>
      <c r="C50" s="119">
        <f>('MC M'!V50)</f>
        <v>0</v>
      </c>
      <c r="D50" s="119">
        <f>('MC F'!V49)</f>
        <v>0</v>
      </c>
      <c r="E50" s="120">
        <f>('CU M'!V49)</f>
        <v>0</v>
      </c>
      <c r="F50" s="121">
        <f>('CU F'!V49)</f>
        <v>0</v>
      </c>
      <c r="G50" s="121">
        <f>('ES M'!V49)</f>
        <v>0</v>
      </c>
      <c r="H50" s="121">
        <f>('ES F'!V49)</f>
        <v>0</v>
      </c>
      <c r="I50" s="121">
        <f>('RA M'!V49)</f>
        <v>0</v>
      </c>
      <c r="J50" s="121">
        <f>('RA F'!V49)</f>
        <v>0</v>
      </c>
      <c r="K50" s="121">
        <f>('YA M'!V49)</f>
        <v>0</v>
      </c>
      <c r="L50" s="121">
        <f>('YA F'!V49)</f>
        <v>0</v>
      </c>
      <c r="M50" s="121">
        <f>('YB M'!V49)</f>
        <v>0</v>
      </c>
      <c r="N50" s="121">
        <f>('YB F'!V49)</f>
        <v>0</v>
      </c>
      <c r="O50" s="121">
        <f>('JU M'!V49)</f>
        <v>0</v>
      </c>
      <c r="P50" s="121">
        <f>('JU F'!V49)</f>
        <v>0</v>
      </c>
      <c r="Q50" s="117">
        <f t="shared" si="3"/>
        <v>0</v>
      </c>
      <c r="R50" s="124" t="s">
        <v>59</v>
      </c>
      <c r="S50" s="122">
        <f t="shared" si="1"/>
        <v>0</v>
      </c>
      <c r="T50" s="122">
        <f t="shared" si="2"/>
        <v>0</v>
      </c>
    </row>
    <row r="51" spans="1:20" ht="20.100000000000001" customHeight="1" thickBot="1" x14ac:dyDescent="0.3">
      <c r="A51" s="117">
        <v>2027</v>
      </c>
      <c r="B51" s="118" t="s">
        <v>20</v>
      </c>
      <c r="C51" s="119">
        <f>('MC M'!V51)</f>
        <v>0</v>
      </c>
      <c r="D51" s="119">
        <f>('MC F'!V50)</f>
        <v>0</v>
      </c>
      <c r="E51" s="120">
        <f>('CU M'!V50)</f>
        <v>154</v>
      </c>
      <c r="F51" s="121">
        <f>('CU F'!V50)</f>
        <v>59</v>
      </c>
      <c r="G51" s="121">
        <f>('ES M'!V50)</f>
        <v>0</v>
      </c>
      <c r="H51" s="121">
        <f>('ES F'!V50)</f>
        <v>30</v>
      </c>
      <c r="I51" s="121">
        <f>('RA M'!V50)</f>
        <v>110</v>
      </c>
      <c r="J51" s="121">
        <f>('RA F'!V50)</f>
        <v>168</v>
      </c>
      <c r="K51" s="121">
        <f>('YA M'!V50)</f>
        <v>45</v>
      </c>
      <c r="L51" s="121">
        <f>('YA F'!V50)</f>
        <v>65</v>
      </c>
      <c r="M51" s="121">
        <f>('YB M'!V50)</f>
        <v>97</v>
      </c>
      <c r="N51" s="121">
        <f>('YB F'!V50)</f>
        <v>226</v>
      </c>
      <c r="O51" s="121">
        <f>('JU M'!V50)</f>
        <v>0</v>
      </c>
      <c r="P51" s="121">
        <f>('JU F'!V50)</f>
        <v>0</v>
      </c>
      <c r="Q51" s="117">
        <f t="shared" si="3"/>
        <v>954</v>
      </c>
      <c r="R51" s="124" t="s">
        <v>20</v>
      </c>
      <c r="S51" s="122">
        <f t="shared" si="1"/>
        <v>521</v>
      </c>
      <c r="T51" s="122">
        <f t="shared" si="2"/>
        <v>433</v>
      </c>
    </row>
    <row r="52" spans="1:20" ht="20.100000000000001" customHeight="1" thickBot="1" x14ac:dyDescent="0.3">
      <c r="A52" s="117">
        <v>1862</v>
      </c>
      <c r="B52" s="118" t="s">
        <v>60</v>
      </c>
      <c r="C52" s="119">
        <f>('MC M'!V52)</f>
        <v>0</v>
      </c>
      <c r="D52" s="119">
        <f>('MC F'!V51)</f>
        <v>0</v>
      </c>
      <c r="E52" s="120">
        <f>('CU M'!V51)</f>
        <v>0</v>
      </c>
      <c r="F52" s="121">
        <f>('CU F'!V51)</f>
        <v>0</v>
      </c>
      <c r="G52" s="121">
        <f>('ES M'!V51)</f>
        <v>0</v>
      </c>
      <c r="H52" s="121">
        <f>('ES F'!V51)</f>
        <v>0</v>
      </c>
      <c r="I52" s="121">
        <f>('RA M'!V51)</f>
        <v>0</v>
      </c>
      <c r="J52" s="121">
        <f>('RA F'!V51)</f>
        <v>0</v>
      </c>
      <c r="K52" s="121">
        <f>('YA M'!V52)</f>
        <v>0</v>
      </c>
      <c r="L52" s="121">
        <f>('YA F'!V51)</f>
        <v>0</v>
      </c>
      <c r="M52" s="121">
        <f>('YB M'!V51)</f>
        <v>0</v>
      </c>
      <c r="N52" s="121">
        <f>('YB F'!V51)</f>
        <v>0</v>
      </c>
      <c r="O52" s="121">
        <f>('JU M'!V51)</f>
        <v>0</v>
      </c>
      <c r="P52" s="121">
        <f>('JU F'!V51)</f>
        <v>0</v>
      </c>
      <c r="Q52" s="117">
        <f t="shared" si="3"/>
        <v>0</v>
      </c>
      <c r="R52" s="124" t="s">
        <v>60</v>
      </c>
      <c r="S52" s="122">
        <f t="shared" si="1"/>
        <v>0</v>
      </c>
      <c r="T52" s="122">
        <f t="shared" si="2"/>
        <v>0</v>
      </c>
    </row>
    <row r="53" spans="1:20" ht="20.100000000000001" customHeight="1" thickBot="1" x14ac:dyDescent="0.3">
      <c r="A53" s="117">
        <v>1132</v>
      </c>
      <c r="B53" s="118" t="s">
        <v>61</v>
      </c>
      <c r="C53" s="119">
        <f>('MC M'!V53)</f>
        <v>0</v>
      </c>
      <c r="D53" s="119">
        <f>('MC F'!V52)</f>
        <v>0</v>
      </c>
      <c r="E53" s="120">
        <f>('CU M'!V52)</f>
        <v>0</v>
      </c>
      <c r="F53" s="121">
        <f>('CU F'!V52)</f>
        <v>0</v>
      </c>
      <c r="G53" s="121">
        <f>('ES M'!V52)</f>
        <v>0</v>
      </c>
      <c r="H53" s="121">
        <f>('ES F'!V52)</f>
        <v>0</v>
      </c>
      <c r="I53" s="121">
        <f>('RA M'!V52)</f>
        <v>0</v>
      </c>
      <c r="J53" s="121">
        <f>('RA F'!V52)</f>
        <v>0</v>
      </c>
      <c r="K53" s="121">
        <f>('YA M'!V53)</f>
        <v>0</v>
      </c>
      <c r="L53" s="121">
        <f>('YA F'!V52)</f>
        <v>0</v>
      </c>
      <c r="M53" s="121">
        <f>('YB M'!V52)</f>
        <v>0</v>
      </c>
      <c r="N53" s="121">
        <f>('YB F'!V52)</f>
        <v>0</v>
      </c>
      <c r="O53" s="121">
        <f>('JU M'!V52)</f>
        <v>0</v>
      </c>
      <c r="P53" s="121">
        <f>('JU F'!V52)</f>
        <v>0</v>
      </c>
      <c r="Q53" s="117">
        <f t="shared" si="3"/>
        <v>0</v>
      </c>
      <c r="R53" s="124" t="s">
        <v>61</v>
      </c>
      <c r="S53" s="122">
        <f t="shared" si="1"/>
        <v>0</v>
      </c>
      <c r="T53" s="122">
        <f t="shared" si="2"/>
        <v>0</v>
      </c>
    </row>
    <row r="54" spans="1:20" ht="20.100000000000001" customHeight="1" thickBot="1" x14ac:dyDescent="0.3">
      <c r="A54" s="117">
        <v>1988</v>
      </c>
      <c r="B54" s="118" t="s">
        <v>62</v>
      </c>
      <c r="C54" s="119">
        <f>('MC M'!V54)</f>
        <v>0</v>
      </c>
      <c r="D54" s="119">
        <f>('MC F'!V53)</f>
        <v>0</v>
      </c>
      <c r="E54" s="120">
        <f>('CU M'!V53)</f>
        <v>0</v>
      </c>
      <c r="F54" s="121">
        <f>('CU F'!V53)</f>
        <v>0</v>
      </c>
      <c r="G54" s="121">
        <f>('ES M'!V53)</f>
        <v>0</v>
      </c>
      <c r="H54" s="121">
        <f>('ES F'!V53)</f>
        <v>0</v>
      </c>
      <c r="I54" s="121">
        <f>('RA M'!V53)</f>
        <v>0</v>
      </c>
      <c r="J54" s="121">
        <f>('RA F'!V53)</f>
        <v>0</v>
      </c>
      <c r="K54" s="121">
        <f>('YA M'!V54)</f>
        <v>0</v>
      </c>
      <c r="L54" s="121">
        <f>('YA F'!V53)</f>
        <v>0</v>
      </c>
      <c r="M54" s="121">
        <f>('YB M'!V53)</f>
        <v>0</v>
      </c>
      <c r="N54" s="121">
        <f>('YB F'!V53)</f>
        <v>0</v>
      </c>
      <c r="O54" s="121">
        <f>('JU M'!V53)</f>
        <v>0</v>
      </c>
      <c r="P54" s="121">
        <f>('JU F'!V53)</f>
        <v>0</v>
      </c>
      <c r="Q54" s="117">
        <f t="shared" si="3"/>
        <v>0</v>
      </c>
      <c r="R54" s="124" t="s">
        <v>62</v>
      </c>
      <c r="S54" s="122">
        <f t="shared" si="1"/>
        <v>0</v>
      </c>
      <c r="T54" s="122">
        <f t="shared" si="2"/>
        <v>0</v>
      </c>
    </row>
    <row r="55" spans="1:20" ht="20.100000000000001" customHeight="1" thickBot="1" x14ac:dyDescent="0.3">
      <c r="A55" s="117"/>
      <c r="B55" s="118"/>
      <c r="C55" s="119">
        <f>('MC M'!V55)</f>
        <v>0</v>
      </c>
      <c r="D55" s="119">
        <f>('MC F'!V54)</f>
        <v>0</v>
      </c>
      <c r="E55" s="120">
        <f>('CU M'!V54)</f>
        <v>0</v>
      </c>
      <c r="F55" s="121">
        <f>('CU F'!V54)</f>
        <v>0</v>
      </c>
      <c r="G55" s="121">
        <f>('ES M'!V54)</f>
        <v>0</v>
      </c>
      <c r="H55" s="121">
        <f>('ES F'!V54)</f>
        <v>0</v>
      </c>
      <c r="I55" s="121">
        <f>('RA M'!V54)</f>
        <v>15</v>
      </c>
      <c r="J55" s="121">
        <f>('RA F'!V54)</f>
        <v>0</v>
      </c>
      <c r="K55" s="121">
        <f>('YA M'!V55)</f>
        <v>16</v>
      </c>
      <c r="L55" s="121">
        <f>('YA F'!V54)</f>
        <v>0</v>
      </c>
      <c r="M55" s="121">
        <f>('YB M'!V54)</f>
        <v>0</v>
      </c>
      <c r="N55" s="121">
        <f>('YB F'!V54)</f>
        <v>0</v>
      </c>
      <c r="O55" s="121">
        <f>('JU M'!V54)</f>
        <v>0</v>
      </c>
      <c r="P55" s="121">
        <f>('JU F'!V54)</f>
        <v>0</v>
      </c>
      <c r="Q55" s="117">
        <f t="shared" si="3"/>
        <v>31</v>
      </c>
      <c r="R55" s="124"/>
      <c r="S55" s="122">
        <f t="shared" si="1"/>
        <v>15</v>
      </c>
      <c r="T55" s="122">
        <f t="shared" si="2"/>
        <v>16</v>
      </c>
    </row>
    <row r="56" spans="1:20" ht="20.100000000000001" customHeight="1" thickBot="1" x14ac:dyDescent="0.3">
      <c r="A56" s="117"/>
      <c r="B56" s="118"/>
      <c r="C56" s="119">
        <f>('MC M'!V56)</f>
        <v>0</v>
      </c>
      <c r="D56" s="119">
        <f>('MC F'!V55)</f>
        <v>0</v>
      </c>
      <c r="E56" s="120">
        <f>('CU M'!V55)</f>
        <v>0</v>
      </c>
      <c r="F56" s="121">
        <f>('CU F'!V55)</f>
        <v>0</v>
      </c>
      <c r="G56" s="121">
        <f>('ES M'!V55)</f>
        <v>0</v>
      </c>
      <c r="H56" s="121">
        <f>('ES F'!V55)</f>
        <v>0</v>
      </c>
      <c r="I56" s="121">
        <f>('RA M'!V55)</f>
        <v>0</v>
      </c>
      <c r="J56" s="121">
        <f>('RA F'!V55)</f>
        <v>0</v>
      </c>
      <c r="K56" s="121">
        <f>('YA M'!V56)</f>
        <v>0</v>
      </c>
      <c r="L56" s="121">
        <f>('YA F'!V55)</f>
        <v>0</v>
      </c>
      <c r="M56" s="121">
        <f>('YB M'!V55)</f>
        <v>146</v>
      </c>
      <c r="N56" s="121">
        <f>('YB F'!V55)</f>
        <v>0</v>
      </c>
      <c r="O56" s="121">
        <f>('JU M'!V55)</f>
        <v>0</v>
      </c>
      <c r="P56" s="121">
        <f>('JU F'!V55)</f>
        <v>0</v>
      </c>
      <c r="Q56" s="117">
        <f t="shared" si="3"/>
        <v>146</v>
      </c>
      <c r="R56" s="124"/>
      <c r="S56" s="122">
        <f t="shared" si="1"/>
        <v>0</v>
      </c>
      <c r="T56" s="122">
        <f t="shared" si="2"/>
        <v>146</v>
      </c>
    </row>
    <row r="57" spans="1:20" ht="20.100000000000001" customHeight="1" thickBot="1" x14ac:dyDescent="0.3">
      <c r="A57" s="117"/>
      <c r="B57" s="118"/>
      <c r="C57" s="119">
        <f>('MC M'!V57)</f>
        <v>0</v>
      </c>
      <c r="D57" s="119">
        <f>('MC F'!V56)</f>
        <v>0</v>
      </c>
      <c r="E57" s="120">
        <f>('CU M'!V56)</f>
        <v>0</v>
      </c>
      <c r="F57" s="121">
        <f>('CU F'!V56)</f>
        <v>0</v>
      </c>
      <c r="G57" s="121">
        <f>('ES M'!V56)</f>
        <v>0</v>
      </c>
      <c r="H57" s="121">
        <f>('ES F'!V56)</f>
        <v>0</v>
      </c>
      <c r="I57" s="121">
        <f>('RA M'!V56)</f>
        <v>0</v>
      </c>
      <c r="J57" s="121">
        <f>('RA F'!V56)</f>
        <v>0</v>
      </c>
      <c r="K57" s="121">
        <f>('YA M'!V57)</f>
        <v>0</v>
      </c>
      <c r="L57" s="121">
        <f>('YA F'!V56)</f>
        <v>0</v>
      </c>
      <c r="M57" s="121">
        <f>('YB M'!V56)</f>
        <v>0</v>
      </c>
      <c r="N57" s="121">
        <f>('YB F'!V56)</f>
        <v>0</v>
      </c>
      <c r="O57" s="121">
        <f>('JU M'!V56)</f>
        <v>0</v>
      </c>
      <c r="P57" s="121">
        <f>('JU F'!V56)</f>
        <v>0</v>
      </c>
      <c r="Q57" s="117">
        <f t="shared" si="3"/>
        <v>0</v>
      </c>
      <c r="R57" s="124"/>
      <c r="S57" s="122">
        <f t="shared" si="1"/>
        <v>0</v>
      </c>
      <c r="T57" s="122">
        <f t="shared" si="2"/>
        <v>0</v>
      </c>
    </row>
    <row r="58" spans="1:20" ht="20.100000000000001" customHeight="1" thickBot="1" x14ac:dyDescent="0.3">
      <c r="A58" s="117">
        <v>1990</v>
      </c>
      <c r="B58" s="118" t="s">
        <v>26</v>
      </c>
      <c r="C58" s="119">
        <f>('MC M'!V58)</f>
        <v>0</v>
      </c>
      <c r="D58" s="119">
        <f>('MC F'!V57)</f>
        <v>0</v>
      </c>
      <c r="E58" s="120">
        <f>('CU M'!V57)</f>
        <v>0</v>
      </c>
      <c r="F58" s="121">
        <f>('CU F'!V57)</f>
        <v>0</v>
      </c>
      <c r="G58" s="121">
        <f>('ES M'!V57)</f>
        <v>0</v>
      </c>
      <c r="H58" s="121">
        <f>('ES F'!V57)</f>
        <v>0</v>
      </c>
      <c r="I58" s="121">
        <f>('RA M'!V57)</f>
        <v>0</v>
      </c>
      <c r="J58" s="121">
        <f>('RA F'!V57)</f>
        <v>0</v>
      </c>
      <c r="K58" s="121">
        <f>('YA M'!V58)</f>
        <v>0</v>
      </c>
      <c r="L58" s="121">
        <f>('YA F'!V57)</f>
        <v>0</v>
      </c>
      <c r="M58" s="121">
        <f>('YB M'!V57)</f>
        <v>0</v>
      </c>
      <c r="N58" s="121">
        <f>('YB F'!V57)</f>
        <v>0</v>
      </c>
      <c r="O58" s="121">
        <f>('JU M'!V57)</f>
        <v>0</v>
      </c>
      <c r="P58" s="121">
        <f>('JU F'!V57)</f>
        <v>0</v>
      </c>
      <c r="Q58" s="117">
        <f t="shared" si="3"/>
        <v>0</v>
      </c>
      <c r="R58" s="124" t="s">
        <v>26</v>
      </c>
      <c r="S58" s="122">
        <f t="shared" si="1"/>
        <v>0</v>
      </c>
      <c r="T58" s="122">
        <f t="shared" si="2"/>
        <v>0</v>
      </c>
    </row>
    <row r="59" spans="1:20" ht="20.100000000000001" customHeight="1" thickBot="1" x14ac:dyDescent="0.3">
      <c r="A59" s="117">
        <v>2068</v>
      </c>
      <c r="B59" s="118" t="s">
        <v>64</v>
      </c>
      <c r="C59" s="119">
        <f>('MC M'!V59)</f>
        <v>0</v>
      </c>
      <c r="D59" s="119">
        <f>('MC F'!V58)</f>
        <v>0</v>
      </c>
      <c r="E59" s="120">
        <f>('CU M'!V58)</f>
        <v>0</v>
      </c>
      <c r="F59" s="121">
        <f>('CU F'!V58)</f>
        <v>0</v>
      </c>
      <c r="G59" s="121">
        <f>('ES M'!V58)</f>
        <v>0</v>
      </c>
      <c r="H59" s="121">
        <f>('ES F'!V58)</f>
        <v>0</v>
      </c>
      <c r="I59" s="121">
        <f>('RA M'!V58)</f>
        <v>0</v>
      </c>
      <c r="J59" s="121">
        <f>('RA F'!V58)</f>
        <v>0</v>
      </c>
      <c r="K59" s="121">
        <f>('YA M'!V59)</f>
        <v>0</v>
      </c>
      <c r="L59" s="121">
        <f>('YA F'!V58)</f>
        <v>0</v>
      </c>
      <c r="M59" s="121">
        <f>('YB M'!V58)</f>
        <v>0</v>
      </c>
      <c r="N59" s="121">
        <f>('YB F'!V58)</f>
        <v>0</v>
      </c>
      <c r="O59" s="121">
        <f>('JU M'!V58)</f>
        <v>0</v>
      </c>
      <c r="P59" s="121">
        <f>('JU F'!V58)</f>
        <v>0</v>
      </c>
      <c r="Q59" s="117">
        <f t="shared" si="3"/>
        <v>0</v>
      </c>
      <c r="R59" s="124" t="s">
        <v>64</v>
      </c>
      <c r="S59" s="122">
        <f t="shared" si="1"/>
        <v>0</v>
      </c>
      <c r="T59" s="122">
        <f t="shared" si="2"/>
        <v>0</v>
      </c>
    </row>
    <row r="60" spans="1:20" ht="20.100000000000001" customHeight="1" thickBot="1" x14ac:dyDescent="0.3">
      <c r="A60" s="117"/>
      <c r="B60" s="118"/>
      <c r="C60" s="119">
        <f>('MC M'!V60)</f>
        <v>0</v>
      </c>
      <c r="D60" s="119">
        <f>('MC F'!V59)</f>
        <v>0</v>
      </c>
      <c r="E60" s="120">
        <f>('CU M'!V59)</f>
        <v>0</v>
      </c>
      <c r="F60" s="121">
        <f>('CU F'!V59)</f>
        <v>0</v>
      </c>
      <c r="G60" s="121">
        <f>('ES M'!V59)</f>
        <v>0</v>
      </c>
      <c r="H60" s="121">
        <f>('ES F'!V59)</f>
        <v>0</v>
      </c>
      <c r="I60" s="121">
        <f>('RA M'!V59)</f>
        <v>0</v>
      </c>
      <c r="J60" s="121">
        <f>('RA F'!V59)</f>
        <v>0</v>
      </c>
      <c r="K60" s="121">
        <f>('YA M'!V60)</f>
        <v>0</v>
      </c>
      <c r="L60" s="121">
        <f>('YA F'!V59)</f>
        <v>0</v>
      </c>
      <c r="M60" s="121">
        <f>('YB M'!V59)</f>
        <v>0</v>
      </c>
      <c r="N60" s="121">
        <f>('YB F'!V59)</f>
        <v>0</v>
      </c>
      <c r="O60" s="121">
        <f>('JU M'!V59)</f>
        <v>0</v>
      </c>
      <c r="P60" s="121">
        <f>('JU F'!V59)</f>
        <v>0</v>
      </c>
      <c r="Q60" s="117">
        <f t="shared" si="3"/>
        <v>0</v>
      </c>
      <c r="R60" s="124"/>
      <c r="S60" s="122">
        <f t="shared" si="1"/>
        <v>0</v>
      </c>
      <c r="T60" s="122">
        <f t="shared" si="2"/>
        <v>0</v>
      </c>
    </row>
    <row r="61" spans="1:20" ht="20.100000000000001" customHeight="1" thickBot="1" x14ac:dyDescent="0.3">
      <c r="A61" s="117"/>
      <c r="B61" s="118"/>
      <c r="C61" s="119">
        <f>('MC M'!V61)</f>
        <v>0</v>
      </c>
      <c r="D61" s="119">
        <f>('MC F'!V60)</f>
        <v>0</v>
      </c>
      <c r="E61" s="120">
        <f>('CU M'!V60)</f>
        <v>0</v>
      </c>
      <c r="F61" s="121">
        <f>('CU F'!V60)</f>
        <v>0</v>
      </c>
      <c r="G61" s="121">
        <f>('ES M'!V60)</f>
        <v>0</v>
      </c>
      <c r="H61" s="121">
        <f>('ES F'!V60)</f>
        <v>0</v>
      </c>
      <c r="I61" s="121">
        <f>('RA M'!V60)</f>
        <v>0</v>
      </c>
      <c r="J61" s="121">
        <f>('RA F'!V60)</f>
        <v>0</v>
      </c>
      <c r="K61" s="121">
        <f>('YA M'!V61)</f>
        <v>0</v>
      </c>
      <c r="L61" s="121">
        <f>('YA F'!V60)</f>
        <v>0</v>
      </c>
      <c r="M61" s="121">
        <f>('YB M'!V60)</f>
        <v>0</v>
      </c>
      <c r="N61" s="121">
        <f>('YB F'!V60)</f>
        <v>0</v>
      </c>
      <c r="O61" s="121">
        <f>('JU M'!V60)</f>
        <v>0</v>
      </c>
      <c r="P61" s="121">
        <f>('JU F'!V60)</f>
        <v>0</v>
      </c>
      <c r="Q61" s="117">
        <f t="shared" si="3"/>
        <v>0</v>
      </c>
      <c r="R61" s="124"/>
      <c r="S61" s="122">
        <f t="shared" si="1"/>
        <v>0</v>
      </c>
      <c r="T61" s="122">
        <f t="shared" si="2"/>
        <v>0</v>
      </c>
    </row>
    <row r="62" spans="1:20" ht="20.100000000000001" customHeight="1" thickBot="1" x14ac:dyDescent="0.3">
      <c r="A62" s="117">
        <v>2161</v>
      </c>
      <c r="B62" s="118" t="s">
        <v>66</v>
      </c>
      <c r="C62" s="119">
        <f>('MC M'!V62)</f>
        <v>0</v>
      </c>
      <c r="D62" s="119">
        <f>('MC F'!V61)</f>
        <v>0</v>
      </c>
      <c r="E62" s="120">
        <f>('CU M'!V61)</f>
        <v>0</v>
      </c>
      <c r="F62" s="121">
        <f>('CU F'!V61)</f>
        <v>0</v>
      </c>
      <c r="G62" s="121">
        <f>('ES M'!V61)</f>
        <v>0</v>
      </c>
      <c r="H62" s="121">
        <f>('ES F'!V61)</f>
        <v>0</v>
      </c>
      <c r="I62" s="121">
        <f>('RA M'!V61)</f>
        <v>0</v>
      </c>
      <c r="J62" s="121">
        <f>('RA F'!V61)</f>
        <v>0</v>
      </c>
      <c r="K62" s="121">
        <f>('YA M'!V62)</f>
        <v>0</v>
      </c>
      <c r="L62" s="121">
        <f>('YA F'!V61)</f>
        <v>0</v>
      </c>
      <c r="M62" s="121">
        <f>('YB M'!V61)</f>
        <v>0</v>
      </c>
      <c r="N62" s="121">
        <f>('YB F'!V61)</f>
        <v>0</v>
      </c>
      <c r="O62" s="121">
        <f>('JU M'!V61)</f>
        <v>0</v>
      </c>
      <c r="P62" s="121">
        <f>('JU F'!V61)</f>
        <v>0</v>
      </c>
      <c r="Q62" s="117">
        <f t="shared" si="3"/>
        <v>0</v>
      </c>
      <c r="R62" s="124" t="s">
        <v>66</v>
      </c>
      <c r="S62" s="122">
        <f t="shared" si="1"/>
        <v>0</v>
      </c>
      <c r="T62" s="122">
        <f t="shared" si="2"/>
        <v>0</v>
      </c>
    </row>
    <row r="63" spans="1:20" ht="20.100000000000001" customHeight="1" thickBot="1" x14ac:dyDescent="0.3">
      <c r="A63" s="117">
        <v>1216</v>
      </c>
      <c r="B63" s="118" t="s">
        <v>108</v>
      </c>
      <c r="C63" s="119">
        <f>('MC M'!V63)</f>
        <v>0</v>
      </c>
      <c r="D63" s="119">
        <f>('MC F'!V62)</f>
        <v>0</v>
      </c>
      <c r="E63" s="120">
        <f>('CU M'!V62)</f>
        <v>0</v>
      </c>
      <c r="F63" s="121">
        <f>('CU F'!V62)</f>
        <v>0</v>
      </c>
      <c r="G63" s="121">
        <f>('ES M'!V62)</f>
        <v>0</v>
      </c>
      <c r="H63" s="121">
        <f>('ES F'!V62)</f>
        <v>0</v>
      </c>
      <c r="I63" s="121">
        <f>('RA M'!V62)</f>
        <v>0</v>
      </c>
      <c r="J63" s="121">
        <f>('RA F'!V62)</f>
        <v>0</v>
      </c>
      <c r="K63" s="121">
        <f>('YA M'!V63)</f>
        <v>0</v>
      </c>
      <c r="L63" s="121">
        <f>('YA F'!V62)</f>
        <v>0</v>
      </c>
      <c r="M63" s="121">
        <f>('YB M'!V62)</f>
        <v>0</v>
      </c>
      <c r="N63" s="121">
        <f>('YB F'!V62)</f>
        <v>0</v>
      </c>
      <c r="O63" s="121">
        <f>('JU M'!V62)</f>
        <v>0</v>
      </c>
      <c r="P63" s="121">
        <f>('JU F'!V62)</f>
        <v>0</v>
      </c>
      <c r="Q63" s="117">
        <f t="shared" si="3"/>
        <v>0</v>
      </c>
      <c r="R63" s="124" t="s">
        <v>108</v>
      </c>
      <c r="S63" s="122">
        <f t="shared" si="1"/>
        <v>0</v>
      </c>
      <c r="T63" s="122">
        <f t="shared" si="2"/>
        <v>0</v>
      </c>
    </row>
    <row r="64" spans="1:20" ht="20.100000000000001" customHeight="1" thickBot="1" x14ac:dyDescent="0.3">
      <c r="A64" s="117">
        <v>2113</v>
      </c>
      <c r="B64" s="118" t="s">
        <v>67</v>
      </c>
      <c r="C64" s="119">
        <f>('MC M'!V64)</f>
        <v>0</v>
      </c>
      <c r="D64" s="119">
        <f>('MC F'!V63)</f>
        <v>0</v>
      </c>
      <c r="E64" s="120">
        <f>('CU M'!V63)</f>
        <v>0</v>
      </c>
      <c r="F64" s="121">
        <f>('CU F'!V63)</f>
        <v>0</v>
      </c>
      <c r="G64" s="121">
        <f>('ES M'!V63)</f>
        <v>0</v>
      </c>
      <c r="H64" s="121">
        <f>('ES F'!V63)</f>
        <v>0</v>
      </c>
      <c r="I64" s="121">
        <f>('RA M'!V63)</f>
        <v>0</v>
      </c>
      <c r="J64" s="121">
        <f>('RA F'!V63)</f>
        <v>0</v>
      </c>
      <c r="K64" s="121">
        <f>('YA M'!V64)</f>
        <v>0</v>
      </c>
      <c r="L64" s="121">
        <f>('YA F'!V63)</f>
        <v>0</v>
      </c>
      <c r="M64" s="121">
        <f>('YB M'!V63)</f>
        <v>0</v>
      </c>
      <c r="N64" s="121">
        <f>('YB F'!V63)</f>
        <v>0</v>
      </c>
      <c r="O64" s="121">
        <f>('JU M'!V63)</f>
        <v>5</v>
      </c>
      <c r="P64" s="121">
        <f>('JU F'!V63)</f>
        <v>0</v>
      </c>
      <c r="Q64" s="117">
        <f t="shared" si="3"/>
        <v>5</v>
      </c>
      <c r="R64" s="124" t="s">
        <v>67</v>
      </c>
      <c r="S64" s="122">
        <f t="shared" si="1"/>
        <v>0</v>
      </c>
      <c r="T64" s="122">
        <f t="shared" si="2"/>
        <v>5</v>
      </c>
    </row>
    <row r="65" spans="1:20" ht="20.100000000000001" customHeight="1" thickBot="1" x14ac:dyDescent="0.3">
      <c r="A65" s="117"/>
      <c r="B65" s="118"/>
      <c r="C65" s="119">
        <f>('MC M'!V65)</f>
        <v>0</v>
      </c>
      <c r="D65" s="119">
        <f>('MC F'!V64)</f>
        <v>0</v>
      </c>
      <c r="E65" s="120">
        <f>('CU M'!V64)</f>
        <v>0</v>
      </c>
      <c r="F65" s="121">
        <f>('CU F'!V64)</f>
        <v>0</v>
      </c>
      <c r="G65" s="121">
        <f>('ES M'!V64)</f>
        <v>0</v>
      </c>
      <c r="H65" s="121">
        <f>('ES F'!V64)</f>
        <v>0</v>
      </c>
      <c r="I65" s="121">
        <f>('RA M'!V64)</f>
        <v>0</v>
      </c>
      <c r="J65" s="121">
        <f>('RA F'!V64)</f>
        <v>0</v>
      </c>
      <c r="K65" s="121">
        <f>('YA M'!V65)</f>
        <v>0</v>
      </c>
      <c r="L65" s="121">
        <f>('YA F'!V64)</f>
        <v>0</v>
      </c>
      <c r="M65" s="121">
        <f>('YB M'!V64)</f>
        <v>0</v>
      </c>
      <c r="N65" s="121">
        <f>('YB F'!V64)</f>
        <v>0</v>
      </c>
      <c r="O65" s="121">
        <f>('JU M'!V64)</f>
        <v>0</v>
      </c>
      <c r="P65" s="121">
        <f>('JU F'!V64)</f>
        <v>0</v>
      </c>
      <c r="Q65" s="117">
        <f t="shared" ref="Q65" si="4">SUM(C65:P65)</f>
        <v>0</v>
      </c>
      <c r="R65" s="129"/>
      <c r="S65" s="122">
        <f t="shared" si="1"/>
        <v>0</v>
      </c>
      <c r="T65" s="122">
        <f t="shared" si="2"/>
        <v>0</v>
      </c>
    </row>
    <row r="66" spans="1:20" ht="19.5" customHeight="1" x14ac:dyDescent="0.25">
      <c r="A66" s="48"/>
      <c r="B66" s="106"/>
      <c r="C66" s="125">
        <f>SUM(C4:C65)</f>
        <v>574</v>
      </c>
      <c r="D66" s="125">
        <f t="shared" ref="D66:P66" si="5">SUM(D4:D65)</f>
        <v>1117</v>
      </c>
      <c r="E66" s="125">
        <f t="shared" si="5"/>
        <v>4124</v>
      </c>
      <c r="F66" s="125">
        <f t="shared" si="5"/>
        <v>2545</v>
      </c>
      <c r="G66" s="125">
        <f t="shared" si="5"/>
        <v>4319</v>
      </c>
      <c r="H66" s="125">
        <f t="shared" si="5"/>
        <v>4624</v>
      </c>
      <c r="I66" s="125">
        <f t="shared" si="5"/>
        <v>4881</v>
      </c>
      <c r="J66" s="125">
        <f t="shared" si="5"/>
        <v>4615</v>
      </c>
      <c r="K66" s="125">
        <f t="shared" si="5"/>
        <v>5373</v>
      </c>
      <c r="L66" s="125">
        <f t="shared" si="5"/>
        <v>4926</v>
      </c>
      <c r="M66" s="125">
        <f t="shared" si="5"/>
        <v>4057</v>
      </c>
      <c r="N66" s="125">
        <f t="shared" si="5"/>
        <v>1944</v>
      </c>
      <c r="O66" s="125">
        <f t="shared" si="5"/>
        <v>3184</v>
      </c>
      <c r="P66" s="125">
        <f t="shared" si="5"/>
        <v>720</v>
      </c>
      <c r="Q66" s="108">
        <f>SUM(Q4:Q65)</f>
        <v>47003</v>
      </c>
      <c r="R66" s="126"/>
      <c r="S66" s="108">
        <f t="shared" ref="S66:T66" si="6">SUM(S4:S65)</f>
        <v>26799</v>
      </c>
      <c r="T66" s="108">
        <f t="shared" si="6"/>
        <v>20204</v>
      </c>
    </row>
    <row r="67" spans="1:20" ht="15.75" customHeight="1" thickBot="1" x14ac:dyDescent="0.3">
      <c r="A67" s="6"/>
      <c r="B67" s="92"/>
      <c r="C67" s="130" t="s">
        <v>85</v>
      </c>
      <c r="D67" s="130" t="s">
        <v>86</v>
      </c>
      <c r="E67" s="127" t="s">
        <v>87</v>
      </c>
      <c r="F67" s="127" t="s">
        <v>88</v>
      </c>
      <c r="G67" s="127" t="s">
        <v>89</v>
      </c>
      <c r="H67" s="127" t="s">
        <v>90</v>
      </c>
      <c r="I67" s="127" t="s">
        <v>91</v>
      </c>
      <c r="J67" s="127" t="s">
        <v>92</v>
      </c>
      <c r="K67" s="127" t="s">
        <v>93</v>
      </c>
      <c r="L67" s="127" t="s">
        <v>94</v>
      </c>
      <c r="M67" s="127" t="s">
        <v>95</v>
      </c>
      <c r="N67" s="127" t="s">
        <v>96</v>
      </c>
      <c r="O67" s="127" t="s">
        <v>97</v>
      </c>
      <c r="P67" s="127" t="s">
        <v>98</v>
      </c>
      <c r="Q67" s="110">
        <f>SUM(C66:P66)</f>
        <v>47003</v>
      </c>
      <c r="R67" s="6"/>
      <c r="S67" s="110"/>
      <c r="T67" s="110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33" customWidth="1"/>
  </cols>
  <sheetData>
    <row r="1" spans="1:4" ht="16.5" thickBot="1" x14ac:dyDescent="0.3">
      <c r="A1" s="113" t="s">
        <v>3</v>
      </c>
      <c r="B1" s="113" t="s">
        <v>105</v>
      </c>
      <c r="C1" s="113" t="s">
        <v>100</v>
      </c>
      <c r="D1" s="113" t="s">
        <v>101</v>
      </c>
    </row>
    <row r="2" spans="1:4" ht="16.5" thickBot="1" x14ac:dyDescent="0.3">
      <c r="A2" s="118" t="s">
        <v>10</v>
      </c>
      <c r="B2" s="113">
        <f>'Punti provvisorio'!Q22</f>
        <v>4395</v>
      </c>
      <c r="C2" s="113">
        <f>'Punti provvisorio'!S22</f>
        <v>2933</v>
      </c>
      <c r="D2" s="113">
        <f>'Punti provvisorio'!T22</f>
        <v>1462</v>
      </c>
    </row>
    <row r="3" spans="1:4" ht="16.5" thickBot="1" x14ac:dyDescent="0.3">
      <c r="A3" s="118" t="s">
        <v>11</v>
      </c>
      <c r="B3" s="113">
        <f>'Punti provvisorio'!Q4</f>
        <v>5456</v>
      </c>
      <c r="C3" s="113">
        <f>'Punti provvisorio'!S4</f>
        <v>4564</v>
      </c>
      <c r="D3" s="113">
        <f>'Punti provvisorio'!T4</f>
        <v>892</v>
      </c>
    </row>
    <row r="4" spans="1:4" ht="16.5" thickBot="1" x14ac:dyDescent="0.3">
      <c r="A4" s="118" t="s">
        <v>12</v>
      </c>
      <c r="B4" s="113">
        <f>'Punti provvisorio'!Q5</f>
        <v>1103</v>
      </c>
      <c r="C4" s="113">
        <f>'Punti provvisorio'!S5</f>
        <v>963</v>
      </c>
      <c r="D4" s="113">
        <f>'Punti provvisorio'!T5</f>
        <v>140</v>
      </c>
    </row>
    <row r="5" spans="1:4" ht="16.5" thickBot="1" x14ac:dyDescent="0.3">
      <c r="A5" s="118" t="s">
        <v>16</v>
      </c>
      <c r="B5" s="113">
        <f>'Punti provvisorio'!Q9</f>
        <v>4654</v>
      </c>
      <c r="C5" s="113">
        <f>'Punti provvisorio'!S9</f>
        <v>2944</v>
      </c>
      <c r="D5" s="113">
        <f>'Punti provvisorio'!T9</f>
        <v>1710</v>
      </c>
    </row>
    <row r="6" spans="1:4" ht="16.5" thickBot="1" x14ac:dyDescent="0.3">
      <c r="A6" s="118" t="s">
        <v>23</v>
      </c>
      <c r="B6" s="113">
        <f>'Punti provvisorio'!Q13</f>
        <v>640</v>
      </c>
      <c r="C6" s="113">
        <f>'Punti provvisorio'!S13</f>
        <v>613</v>
      </c>
      <c r="D6" s="113">
        <f>'Punti provvisorio'!T13</f>
        <v>27</v>
      </c>
    </row>
    <row r="7" spans="1:4" ht="16.5" thickBot="1" x14ac:dyDescent="0.3">
      <c r="A7" s="118" t="s">
        <v>24</v>
      </c>
      <c r="B7" s="113">
        <f>'Punti provvisorio'!Q56</f>
        <v>146</v>
      </c>
      <c r="C7" s="113">
        <f>'Punti provvisorio'!S56</f>
        <v>0</v>
      </c>
      <c r="D7" s="113">
        <f>'Punti provvisorio'!T56</f>
        <v>146</v>
      </c>
    </row>
    <row r="8" spans="1:4" ht="16.5" thickBot="1" x14ac:dyDescent="0.3">
      <c r="A8" s="118" t="s">
        <v>13</v>
      </c>
      <c r="B8" s="113">
        <f>'Punti provvisorio'!Q6</f>
        <v>0</v>
      </c>
      <c r="C8" s="113">
        <f>'Punti provvisorio'!S6</f>
        <v>0</v>
      </c>
      <c r="D8" s="113">
        <f>'Punti provvisorio'!T6</f>
        <v>0</v>
      </c>
    </row>
    <row r="9" spans="1:4" ht="16.5" thickBot="1" x14ac:dyDescent="0.3">
      <c r="A9" s="118" t="s">
        <v>22</v>
      </c>
      <c r="B9" s="113">
        <f>'Punti provvisorio'!Q42</f>
        <v>0</v>
      </c>
      <c r="C9" s="113">
        <f>'Punti provvisorio'!S42</f>
        <v>0</v>
      </c>
      <c r="D9" s="113">
        <f>'Punti provvisorio'!T42</f>
        <v>0</v>
      </c>
    </row>
    <row r="10" spans="1:4" ht="16.5" thickBot="1" x14ac:dyDescent="0.3">
      <c r="A10" s="118" t="s">
        <v>28</v>
      </c>
      <c r="B10" s="113">
        <f>'Punti provvisorio'!Q16</f>
        <v>605</v>
      </c>
      <c r="C10" s="113">
        <f>'Punti provvisorio'!S16</f>
        <v>90</v>
      </c>
      <c r="D10" s="113">
        <f>'Punti provvisorio'!T16</f>
        <v>515</v>
      </c>
    </row>
    <row r="11" spans="1:4" ht="16.5" thickBot="1" x14ac:dyDescent="0.3">
      <c r="A11" s="118" t="s">
        <v>14</v>
      </c>
      <c r="B11" s="113">
        <f>'Punti provvisorio'!Q7</f>
        <v>5815</v>
      </c>
      <c r="C11" s="113">
        <f>'Punti provvisorio'!S7</f>
        <v>2967</v>
      </c>
      <c r="D11" s="113">
        <f>'Punti provvisorio'!T7</f>
        <v>2848</v>
      </c>
    </row>
    <row r="12" spans="1:4" ht="16.5" thickBot="1" x14ac:dyDescent="0.3">
      <c r="A12" s="118" t="s">
        <v>30</v>
      </c>
      <c r="B12" s="113">
        <f>'Punti provvisorio'!Q47</f>
        <v>2311</v>
      </c>
      <c r="C12" s="113">
        <f>'Punti provvisorio'!S47</f>
        <v>1096</v>
      </c>
      <c r="D12" s="113">
        <f>'Punti provvisorio'!T47</f>
        <v>1215</v>
      </c>
    </row>
    <row r="13" spans="1:4" ht="16.5" thickBot="1" x14ac:dyDescent="0.3">
      <c r="A13" s="118" t="s">
        <v>32</v>
      </c>
      <c r="B13" s="113">
        <f>'Punti provvisorio'!Q35</f>
        <v>2289</v>
      </c>
      <c r="C13" s="113">
        <f>'Punti provvisorio'!S35</f>
        <v>1727</v>
      </c>
      <c r="D13" s="113">
        <f>'Punti provvisorio'!T35</f>
        <v>562</v>
      </c>
    </row>
    <row r="14" spans="1:4" ht="16.5" thickBot="1" x14ac:dyDescent="0.3">
      <c r="A14" s="118" t="s">
        <v>53</v>
      </c>
      <c r="B14" s="113">
        <f>'Punti provvisorio'!Q43</f>
        <v>0</v>
      </c>
      <c r="C14" s="113">
        <f>'Punti provvisorio'!S43</f>
        <v>0</v>
      </c>
      <c r="D14" s="113">
        <f>'Punti provvisorio'!T43</f>
        <v>0</v>
      </c>
    </row>
    <row r="15" spans="1:4" ht="16.5" thickBot="1" x14ac:dyDescent="0.3">
      <c r="A15" s="118" t="s">
        <v>35</v>
      </c>
      <c r="B15" s="113">
        <f>'Punti provvisorio'!Q21</f>
        <v>4153</v>
      </c>
      <c r="C15" s="113">
        <f>'Punti provvisorio'!S21</f>
        <v>92</v>
      </c>
      <c r="D15" s="113">
        <f>'Punti provvisorio'!T21</f>
        <v>4061</v>
      </c>
    </row>
    <row r="16" spans="1:4" ht="16.5" thickBot="1" x14ac:dyDescent="0.3">
      <c r="A16" s="118" t="s">
        <v>20</v>
      </c>
      <c r="B16" s="113">
        <f>'Punti provvisorio'!Q51</f>
        <v>954</v>
      </c>
      <c r="C16" s="113">
        <f>'Punti provvisorio'!S51</f>
        <v>521</v>
      </c>
      <c r="D16" s="113">
        <f>'Punti provvisorio'!T51</f>
        <v>433</v>
      </c>
    </row>
    <row r="17" spans="1:4" ht="16.5" thickBot="1" x14ac:dyDescent="0.3">
      <c r="A17" s="118" t="s">
        <v>34</v>
      </c>
      <c r="B17" s="113">
        <f>'Punti provvisorio'!Q20</f>
        <v>0</v>
      </c>
      <c r="C17" s="113">
        <f>'Punti provvisorio'!S20</f>
        <v>0</v>
      </c>
      <c r="D17" s="113">
        <f>'Punti provvisorio'!T20</f>
        <v>0</v>
      </c>
    </row>
    <row r="18" spans="1:4" ht="16.5" thickBot="1" x14ac:dyDescent="0.3">
      <c r="A18" s="118" t="s">
        <v>26</v>
      </c>
      <c r="B18" s="113">
        <f>'Punti provvisorio'!Q58</f>
        <v>0</v>
      </c>
      <c r="C18" s="113">
        <f>'Punti provvisorio'!S58</f>
        <v>0</v>
      </c>
      <c r="D18" s="113">
        <f>'Punti provvisorio'!T58</f>
        <v>0</v>
      </c>
    </row>
    <row r="19" spans="1:4" ht="16.5" thickBot="1" x14ac:dyDescent="0.3">
      <c r="A19" s="118" t="s">
        <v>17</v>
      </c>
      <c r="B19" s="113">
        <f>'Punti provvisorio'!Q57</f>
        <v>0</v>
      </c>
      <c r="C19" s="113">
        <f>'Punti provvisorio'!S57</f>
        <v>0</v>
      </c>
      <c r="D19" s="113">
        <f>'Punti provvisorio'!T57</f>
        <v>0</v>
      </c>
    </row>
    <row r="20" spans="1:4" ht="16.5" thickBot="1" x14ac:dyDescent="0.3">
      <c r="A20" s="118" t="s">
        <v>21</v>
      </c>
      <c r="B20" s="113">
        <f>'Punti provvisorio'!Q12</f>
        <v>0</v>
      </c>
      <c r="C20" s="113">
        <f>'Punti provvisorio'!S12</f>
        <v>0</v>
      </c>
      <c r="D20" s="113">
        <f>'Punti provvisorio'!T12</f>
        <v>0</v>
      </c>
    </row>
    <row r="21" spans="1:4" ht="16.5" thickBot="1" x14ac:dyDescent="0.3">
      <c r="A21" s="118" t="s">
        <v>33</v>
      </c>
      <c r="B21" s="113">
        <f>'Punti provvisorio'!Q61</f>
        <v>0</v>
      </c>
      <c r="C21" s="113">
        <f>'Punti provvisorio'!S61</f>
        <v>0</v>
      </c>
      <c r="D21" s="113">
        <f>'Punti provvisorio'!T61</f>
        <v>0</v>
      </c>
    </row>
    <row r="22" spans="1:4" ht="16.5" thickBot="1" x14ac:dyDescent="0.3">
      <c r="A22" s="118" t="s">
        <v>44</v>
      </c>
      <c r="B22" s="113">
        <f>'Punti provvisorio'!Q31</f>
        <v>425</v>
      </c>
      <c r="C22" s="113">
        <f>'Punti provvisorio'!S31</f>
        <v>393</v>
      </c>
      <c r="D22" s="113">
        <f>'Punti provvisorio'!T31</f>
        <v>32</v>
      </c>
    </row>
    <row r="23" spans="1:4" ht="16.5" thickBot="1" x14ac:dyDescent="0.3">
      <c r="A23" s="118" t="s">
        <v>59</v>
      </c>
      <c r="B23" s="113">
        <f>'Punti provvisorio'!Q50</f>
        <v>0</v>
      </c>
      <c r="C23" s="113">
        <f>'Punti provvisorio'!S50</f>
        <v>0</v>
      </c>
      <c r="D23" s="113">
        <f>'Punti provvisorio'!T50</f>
        <v>0</v>
      </c>
    </row>
    <row r="24" spans="1:4" ht="16.5" thickBot="1" x14ac:dyDescent="0.3">
      <c r="A24" s="118" t="s">
        <v>18</v>
      </c>
      <c r="B24" s="113">
        <f>'Punti provvisorio'!Q10</f>
        <v>1730</v>
      </c>
      <c r="C24" s="113">
        <f>'Punti provvisorio'!S10</f>
        <v>1113</v>
      </c>
      <c r="D24" s="113">
        <f>'Punti provvisorio'!T10</f>
        <v>617</v>
      </c>
    </row>
    <row r="25" spans="1:4" ht="16.5" thickBot="1" x14ac:dyDescent="0.3">
      <c r="A25" s="118" t="s">
        <v>27</v>
      </c>
      <c r="B25" s="113">
        <f>'Punti provvisorio'!Q15</f>
        <v>0</v>
      </c>
      <c r="C25" s="113">
        <f>'Punti provvisorio'!S15</f>
        <v>0</v>
      </c>
      <c r="D25" s="113">
        <f>'Punti provvisorio'!T15</f>
        <v>0</v>
      </c>
    </row>
    <row r="26" spans="1:4" ht="16.5" thickBot="1" x14ac:dyDescent="0.3">
      <c r="A26" s="118" t="s">
        <v>54</v>
      </c>
      <c r="B26" s="113">
        <f>'Punti provvisorio'!Q44</f>
        <v>0</v>
      </c>
      <c r="C26" s="113">
        <f>'Punti provvisorio'!S44</f>
        <v>0</v>
      </c>
      <c r="D26" s="113">
        <f>'Punti provvisorio'!T44</f>
        <v>0</v>
      </c>
    </row>
    <row r="27" spans="1:4" ht="16.5" thickBot="1" x14ac:dyDescent="0.3">
      <c r="A27" s="118" t="s">
        <v>58</v>
      </c>
      <c r="B27" s="113">
        <f>'Punti provvisorio'!Q49</f>
        <v>30</v>
      </c>
      <c r="C27" s="113">
        <f>'Punti provvisorio'!S49</f>
        <v>0</v>
      </c>
      <c r="D27" s="113">
        <f>'Punti provvisorio'!T49</f>
        <v>30</v>
      </c>
    </row>
    <row r="28" spans="1:4" ht="16.5" thickBot="1" x14ac:dyDescent="0.3">
      <c r="A28" s="118" t="s">
        <v>19</v>
      </c>
      <c r="B28" s="113">
        <f>'Punti provvisorio'!Q11</f>
        <v>1458</v>
      </c>
      <c r="C28" s="113">
        <f>'Punti provvisorio'!S11</f>
        <v>465</v>
      </c>
      <c r="D28" s="113">
        <f>'Punti provvisorio'!T11</f>
        <v>993</v>
      </c>
    </row>
    <row r="29" spans="1:4" ht="16.5" thickBot="1" x14ac:dyDescent="0.3">
      <c r="A29" s="118" t="s">
        <v>36</v>
      </c>
      <c r="B29" s="113">
        <f>'Punti provvisorio'!Q23</f>
        <v>8</v>
      </c>
      <c r="C29" s="113">
        <f>'Punti provvisorio'!S23</f>
        <v>0</v>
      </c>
      <c r="D29" s="113">
        <f>'Punti provvisorio'!T23</f>
        <v>8</v>
      </c>
    </row>
    <row r="30" spans="1:4" ht="16.5" thickBot="1" x14ac:dyDescent="0.3">
      <c r="A30" s="118" t="s">
        <v>15</v>
      </c>
      <c r="B30" s="113">
        <f>'Punti provvisorio'!Q8</f>
        <v>0</v>
      </c>
      <c r="C30" s="113">
        <f>'Punti provvisorio'!S8</f>
        <v>0</v>
      </c>
      <c r="D30" s="113">
        <f>'Punti provvisorio'!T8</f>
        <v>0</v>
      </c>
    </row>
    <row r="31" spans="1:4" ht="16.5" thickBot="1" x14ac:dyDescent="0.3">
      <c r="A31" s="118" t="s">
        <v>51</v>
      </c>
      <c r="B31" s="113">
        <f>'Punti provvisorio'!Q39</f>
        <v>146</v>
      </c>
      <c r="C31" s="113">
        <f>'Punti provvisorio'!S39</f>
        <v>0</v>
      </c>
      <c r="D31" s="113">
        <f>'Punti provvisorio'!T39</f>
        <v>146</v>
      </c>
    </row>
    <row r="32" spans="1:4" ht="16.5" thickBot="1" x14ac:dyDescent="0.3">
      <c r="A32" s="118" t="s">
        <v>29</v>
      </c>
      <c r="B32" s="113">
        <f>'Punti provvisorio'!Q17</f>
        <v>0</v>
      </c>
      <c r="C32" s="113">
        <f>'Punti provvisorio'!S17</f>
        <v>0</v>
      </c>
      <c r="D32" s="113">
        <f>'Punti provvisorio'!T17</f>
        <v>0</v>
      </c>
    </row>
    <row r="33" spans="1:4" ht="16.5" thickBot="1" x14ac:dyDescent="0.3">
      <c r="A33" s="118" t="s">
        <v>61</v>
      </c>
      <c r="B33" s="113">
        <f>'Punti provvisorio'!Q53</f>
        <v>0</v>
      </c>
      <c r="C33" s="113">
        <f>'Punti provvisorio'!S53</f>
        <v>0</v>
      </c>
      <c r="D33" s="113">
        <f>'Punti provvisorio'!T53</f>
        <v>0</v>
      </c>
    </row>
    <row r="34" spans="1:4" ht="16.5" thickBot="1" x14ac:dyDescent="0.3">
      <c r="A34" s="118" t="s">
        <v>43</v>
      </c>
      <c r="B34" s="113">
        <f>'Punti provvisorio'!Q30</f>
        <v>0</v>
      </c>
      <c r="C34" s="113">
        <f>'Punti provvisorio'!S30</f>
        <v>0</v>
      </c>
      <c r="D34" s="113">
        <f>'Punti provvisorio'!T30</f>
        <v>0</v>
      </c>
    </row>
    <row r="35" spans="1:4" ht="16.5" thickBot="1" x14ac:dyDescent="0.3">
      <c r="A35" s="118" t="s">
        <v>60</v>
      </c>
      <c r="B35" s="113">
        <f>'Punti provvisorio'!Q52</f>
        <v>0</v>
      </c>
      <c r="C35" s="113">
        <f>'Punti provvisorio'!S52</f>
        <v>0</v>
      </c>
      <c r="D35" s="113">
        <f>'Punti provvisorio'!T52</f>
        <v>0</v>
      </c>
    </row>
    <row r="36" spans="1:4" ht="16.5" thickBot="1" x14ac:dyDescent="0.3">
      <c r="A36" s="118" t="s">
        <v>42</v>
      </c>
      <c r="B36" s="113">
        <f>'Punti provvisorio'!Q29</f>
        <v>933</v>
      </c>
      <c r="C36" s="113">
        <f>'Punti provvisorio'!S29</f>
        <v>933</v>
      </c>
      <c r="D36" s="113">
        <f>'Punti provvisorio'!T29</f>
        <v>0</v>
      </c>
    </row>
    <row r="37" spans="1:4" ht="16.5" thickBot="1" x14ac:dyDescent="0.3">
      <c r="A37" s="118" t="s">
        <v>73</v>
      </c>
      <c r="B37" s="113">
        <f>'Punti provvisorio'!Q65</f>
        <v>0</v>
      </c>
      <c r="C37" s="113">
        <f>'Punti provvisorio'!S65</f>
        <v>0</v>
      </c>
      <c r="D37" s="113">
        <f>'Punti provvisorio'!T65</f>
        <v>0</v>
      </c>
    </row>
    <row r="38" spans="1:4" ht="16.5" thickBot="1" x14ac:dyDescent="0.3">
      <c r="A38" s="118" t="s">
        <v>65</v>
      </c>
      <c r="B38" s="113">
        <f>'Punti provvisorio'!Q60</f>
        <v>0</v>
      </c>
      <c r="C38" s="113">
        <f>'Punti provvisorio'!S60</f>
        <v>0</v>
      </c>
      <c r="D38" s="113">
        <f>'Punti provvisorio'!T60</f>
        <v>0</v>
      </c>
    </row>
    <row r="39" spans="1:4" ht="16.5" thickBot="1" x14ac:dyDescent="0.3">
      <c r="A39" s="118" t="s">
        <v>66</v>
      </c>
      <c r="B39" s="113">
        <f>'Punti provvisorio'!Q62</f>
        <v>0</v>
      </c>
      <c r="C39" s="113">
        <f>'Punti provvisorio'!S62</f>
        <v>0</v>
      </c>
      <c r="D39" s="113">
        <f>'Punti provvisorio'!T62</f>
        <v>0</v>
      </c>
    </row>
    <row r="40" spans="1:4" ht="16.5" thickBot="1" x14ac:dyDescent="0.3">
      <c r="A40" s="118" t="s">
        <v>57</v>
      </c>
      <c r="B40" s="113">
        <f>'Punti provvisorio'!Q48</f>
        <v>0</v>
      </c>
      <c r="C40" s="113">
        <f>'Punti provvisorio'!S48</f>
        <v>0</v>
      </c>
      <c r="D40" s="113">
        <f>'Punti provvisorio'!T48</f>
        <v>0</v>
      </c>
    </row>
    <row r="41" spans="1:4" ht="16.5" thickBot="1" x14ac:dyDescent="0.3">
      <c r="A41" s="118" t="s">
        <v>31</v>
      </c>
      <c r="B41" s="113">
        <f>'Punti provvisorio'!Q18</f>
        <v>5514</v>
      </c>
      <c r="C41" s="113">
        <f>'Punti provvisorio'!S18</f>
        <v>1556</v>
      </c>
      <c r="D41" s="113">
        <f>'Punti provvisorio'!T18</f>
        <v>3958</v>
      </c>
    </row>
    <row r="42" spans="1:4" ht="16.5" thickBot="1" x14ac:dyDescent="0.3">
      <c r="A42" s="118" t="s">
        <v>41</v>
      </c>
      <c r="B42" s="113">
        <f>'Punti provvisorio'!Q28</f>
        <v>0</v>
      </c>
      <c r="C42" s="113">
        <f>'Punti provvisorio'!S28</f>
        <v>0</v>
      </c>
      <c r="D42" s="113">
        <f>'Punti provvisorio'!T28</f>
        <v>0</v>
      </c>
    </row>
    <row r="43" spans="1:4" ht="16.5" thickBot="1" x14ac:dyDescent="0.3">
      <c r="A43" s="118" t="s">
        <v>63</v>
      </c>
      <c r="B43" s="113">
        <f>'Punti provvisorio'!Q55</f>
        <v>31</v>
      </c>
      <c r="C43" s="113">
        <f>'Punti provvisorio'!S55</f>
        <v>15</v>
      </c>
      <c r="D43" s="113">
        <f>'Punti provvisorio'!T55</f>
        <v>16</v>
      </c>
    </row>
    <row r="44" spans="1:4" ht="16.5" thickBot="1" x14ac:dyDescent="0.3">
      <c r="A44" s="118" t="s">
        <v>49</v>
      </c>
      <c r="B44" s="113">
        <f>'Punti provvisorio'!Q37</f>
        <v>65</v>
      </c>
      <c r="C44" s="113">
        <f>'Punti provvisorio'!S37</f>
        <v>30</v>
      </c>
      <c r="D44" s="113">
        <f>'Punti provvisorio'!T37</f>
        <v>35</v>
      </c>
    </row>
    <row r="45" spans="1:4" ht="16.5" thickBot="1" x14ac:dyDescent="0.3">
      <c r="A45" s="118" t="s">
        <v>108</v>
      </c>
      <c r="B45" s="113">
        <f>'Punti provvisorio'!Q63</f>
        <v>0</v>
      </c>
      <c r="C45" s="113">
        <f>'Punti provvisorio'!S63</f>
        <v>0</v>
      </c>
      <c r="D45" s="113">
        <f>'Punti provvisorio'!T63</f>
        <v>0</v>
      </c>
    </row>
    <row r="46" spans="1:4" ht="16.5" thickBot="1" x14ac:dyDescent="0.3">
      <c r="A46" s="118" t="s">
        <v>67</v>
      </c>
      <c r="B46" s="113">
        <f>'Punti provvisorio'!Q64</f>
        <v>5</v>
      </c>
      <c r="C46" s="113">
        <f>'Punti provvisorio'!S64</f>
        <v>0</v>
      </c>
      <c r="D46" s="113">
        <f>'Punti provvisorio'!T64</f>
        <v>5</v>
      </c>
    </row>
    <row r="47" spans="1:4" ht="16.5" thickBot="1" x14ac:dyDescent="0.3">
      <c r="A47" s="118" t="s">
        <v>64</v>
      </c>
      <c r="B47" s="113">
        <f>'Punti provvisorio'!Q59</f>
        <v>0</v>
      </c>
      <c r="C47" s="113">
        <f>'Punti provvisorio'!S59</f>
        <v>0</v>
      </c>
      <c r="D47" s="113">
        <f>'Punti provvisorio'!T59</f>
        <v>0</v>
      </c>
    </row>
    <row r="48" spans="1:4" ht="16.5" thickBot="1" x14ac:dyDescent="0.3">
      <c r="A48" s="118" t="s">
        <v>103</v>
      </c>
      <c r="B48" s="113">
        <f>'Punti provvisorio'!Q40</f>
        <v>27</v>
      </c>
      <c r="C48" s="113">
        <f>'Punti provvisorio'!S40</f>
        <v>27</v>
      </c>
      <c r="D48" s="113">
        <f>'Punti provvisorio'!T40</f>
        <v>0</v>
      </c>
    </row>
    <row r="49" spans="1:4" ht="16.5" thickBot="1" x14ac:dyDescent="0.3">
      <c r="A49" s="118" t="s">
        <v>47</v>
      </c>
      <c r="B49" s="113">
        <f>'Punti provvisorio'!Q34</f>
        <v>0</v>
      </c>
      <c r="C49" s="113">
        <f>'Punti provvisorio'!S34</f>
        <v>0</v>
      </c>
      <c r="D49" s="113">
        <f>'Punti provvisorio'!T34</f>
        <v>0</v>
      </c>
    </row>
    <row r="50" spans="1:4" ht="16.5" thickBot="1" x14ac:dyDescent="0.3">
      <c r="A50" s="118" t="s">
        <v>25</v>
      </c>
      <c r="B50" s="113">
        <f>'Punti provvisorio'!Q14</f>
        <v>15</v>
      </c>
      <c r="C50" s="113">
        <f>'Punti provvisorio'!S14</f>
        <v>15</v>
      </c>
      <c r="D50" s="113">
        <f>'Punti provvisorio'!T14</f>
        <v>0</v>
      </c>
    </row>
    <row r="51" spans="1:4" ht="16.5" thickBot="1" x14ac:dyDescent="0.3">
      <c r="A51" s="118" t="s">
        <v>107</v>
      </c>
      <c r="B51" s="113">
        <f>'Punti provvisorio'!Q19</f>
        <v>4081</v>
      </c>
      <c r="C51" s="113">
        <f>'Punti provvisorio'!S19</f>
        <v>3728</v>
      </c>
      <c r="D51" s="113">
        <f>'Punti provvisorio'!T19</f>
        <v>353</v>
      </c>
    </row>
    <row r="52" spans="1:4" ht="16.5" thickBot="1" x14ac:dyDescent="0.3">
      <c r="A52" s="118" t="s">
        <v>37</v>
      </c>
      <c r="B52" s="113">
        <f>'Punti provvisorio'!Q24</f>
        <v>0</v>
      </c>
      <c r="C52" s="113">
        <f>'Punti provvisorio'!S24</f>
        <v>0</v>
      </c>
      <c r="D52" s="113">
        <f>'Punti provvisorio'!T24</f>
        <v>0</v>
      </c>
    </row>
    <row r="53" spans="1:4" ht="16.5" thickBot="1" x14ac:dyDescent="0.3">
      <c r="A53" s="118" t="s">
        <v>38</v>
      </c>
      <c r="B53" s="113">
        <f>'Punti provvisorio'!Q25</f>
        <v>0</v>
      </c>
      <c r="C53" s="113">
        <f>'Punti provvisorio'!S25</f>
        <v>0</v>
      </c>
      <c r="D53" s="113">
        <f>'Punti provvisorio'!T25</f>
        <v>0</v>
      </c>
    </row>
    <row r="54" spans="1:4" ht="16.5" thickBot="1" x14ac:dyDescent="0.3">
      <c r="A54" s="118" t="s">
        <v>39</v>
      </c>
      <c r="B54" s="113">
        <f>'Punti provvisorio'!Q26</f>
        <v>0</v>
      </c>
      <c r="C54" s="113">
        <f>'Punti provvisorio'!S26</f>
        <v>0</v>
      </c>
      <c r="D54" s="113">
        <f>'Punti provvisorio'!T26</f>
        <v>0</v>
      </c>
    </row>
    <row r="55" spans="1:4" ht="16.5" thickBot="1" x14ac:dyDescent="0.3">
      <c r="A55" s="118" t="s">
        <v>40</v>
      </c>
      <c r="B55" s="113">
        <f>'Punti provvisorio'!Q27</f>
        <v>0</v>
      </c>
      <c r="C55" s="113">
        <f>'Punti provvisorio'!S27</f>
        <v>0</v>
      </c>
      <c r="D55" s="113">
        <f>'Punti provvisorio'!T27</f>
        <v>0</v>
      </c>
    </row>
    <row r="56" spans="1:4" ht="16.5" thickBot="1" x14ac:dyDescent="0.3">
      <c r="A56" s="118" t="s">
        <v>45</v>
      </c>
      <c r="B56" s="113">
        <f>'Punti provvisorio'!Q32</f>
        <v>0</v>
      </c>
      <c r="C56" s="113">
        <f>'Punti provvisorio'!S32</f>
        <v>0</v>
      </c>
      <c r="D56" s="113">
        <f>'Punti provvisorio'!T32</f>
        <v>0</v>
      </c>
    </row>
    <row r="57" spans="1:4" ht="16.5" thickBot="1" x14ac:dyDescent="0.3">
      <c r="A57" s="118" t="s">
        <v>46</v>
      </c>
      <c r="B57" s="113">
        <f>'Punti provvisorio'!Q33</f>
        <v>0</v>
      </c>
      <c r="C57" s="113">
        <f>'Punti provvisorio'!S33</f>
        <v>0</v>
      </c>
      <c r="D57" s="113">
        <f>'Punti provvisorio'!T33</f>
        <v>0</v>
      </c>
    </row>
    <row r="58" spans="1:4" ht="16.5" thickBot="1" x14ac:dyDescent="0.3">
      <c r="A58" s="118" t="s">
        <v>48</v>
      </c>
      <c r="B58" s="113">
        <f>'Punti provvisorio'!Q36</f>
        <v>0</v>
      </c>
      <c r="C58" s="113">
        <f>'Punti provvisorio'!S36</f>
        <v>0</v>
      </c>
      <c r="D58" s="113">
        <f>'Punti provvisorio'!T36</f>
        <v>0</v>
      </c>
    </row>
    <row r="59" spans="1:4" ht="16.5" thickBot="1" x14ac:dyDescent="0.3">
      <c r="A59" s="118" t="s">
        <v>50</v>
      </c>
      <c r="B59" s="113">
        <f>'Punti provvisorio'!Q38</f>
        <v>5</v>
      </c>
      <c r="C59" s="113">
        <f>'Punti provvisorio'!S38</f>
        <v>5</v>
      </c>
      <c r="D59" s="113">
        <f>'Punti provvisorio'!T38</f>
        <v>0</v>
      </c>
    </row>
    <row r="60" spans="1:4" ht="16.5" thickBot="1" x14ac:dyDescent="0.3">
      <c r="A60" s="118" t="s">
        <v>52</v>
      </c>
      <c r="B60" s="113">
        <f>'Punti provvisorio'!Q41</f>
        <v>9</v>
      </c>
      <c r="C60" s="113">
        <f>'Punti provvisorio'!S41</f>
        <v>9</v>
      </c>
      <c r="D60" s="113">
        <f>'Punti provvisorio'!T41</f>
        <v>0</v>
      </c>
    </row>
    <row r="61" spans="1:4" ht="16.5" thickBot="1" x14ac:dyDescent="0.3">
      <c r="A61" s="118" t="s">
        <v>106</v>
      </c>
      <c r="B61" s="113">
        <f>'Punti provvisorio'!Q45</f>
        <v>0</v>
      </c>
      <c r="C61" s="113">
        <f>'Punti provvisorio'!S45</f>
        <v>0</v>
      </c>
      <c r="D61" s="113">
        <f>'Punti provvisorio'!T45</f>
        <v>0</v>
      </c>
    </row>
    <row r="62" spans="1:4" ht="16.5" thickBot="1" x14ac:dyDescent="0.3">
      <c r="A62" s="118" t="s">
        <v>55</v>
      </c>
      <c r="B62" s="113">
        <f>'Punti provvisorio'!Q46</f>
        <v>0</v>
      </c>
      <c r="C62" s="113">
        <f>'Punti provvisorio'!S46</f>
        <v>0</v>
      </c>
      <c r="D62" s="113">
        <f>'Punti provvisorio'!T46</f>
        <v>0</v>
      </c>
    </row>
    <row r="63" spans="1:4" ht="16.5" thickBot="1" x14ac:dyDescent="0.3">
      <c r="A63" s="118" t="s">
        <v>62</v>
      </c>
      <c r="B63" s="113">
        <f>'Punti provvisorio'!Q54</f>
        <v>0</v>
      </c>
      <c r="C63" s="113">
        <f>'Punti provvisorio'!S54</f>
        <v>0</v>
      </c>
      <c r="D63" s="113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11.42578125" defaultRowHeight="18.600000000000001" customHeight="1" x14ac:dyDescent="0.2"/>
  <cols>
    <col min="1" max="1" width="11.42578125" style="1" customWidth="1"/>
    <col min="2" max="2" width="60.42578125" style="1" customWidth="1"/>
    <col min="3" max="3" width="12.42578125" style="1" customWidth="1"/>
    <col min="4" max="4" width="64.28515625" style="1" bestFit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5" style="1" customWidth="1"/>
    <col min="15" max="15" width="14.28515625" style="1" customWidth="1"/>
    <col min="16" max="16" width="29.855468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233" t="s">
        <v>68</v>
      </c>
      <c r="B1" s="234"/>
      <c r="C1" s="234"/>
      <c r="D1" s="234"/>
      <c r="E1" s="234"/>
      <c r="F1" s="235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544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697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3" t="s">
        <v>484</v>
      </c>
      <c r="C3" s="193" t="s">
        <v>381</v>
      </c>
      <c r="D3" s="193" t="s">
        <v>338</v>
      </c>
      <c r="E3" s="192">
        <v>60</v>
      </c>
      <c r="F3" s="186">
        <v>40</v>
      </c>
      <c r="G3" s="186">
        <v>60</v>
      </c>
      <c r="H3" s="186">
        <v>60</v>
      </c>
      <c r="I3" s="186">
        <v>60</v>
      </c>
      <c r="J3" s="218">
        <v>40</v>
      </c>
      <c r="K3" s="218">
        <v>40</v>
      </c>
      <c r="L3" s="218">
        <v>40</v>
      </c>
      <c r="M3" s="168"/>
      <c r="N3" s="25">
        <f t="shared" ref="N3:N11" si="0">IF(O3=9,SUM(E3:M3)-SMALL(E3:M3,1)-SMALL(E3:M3,2),IF(O3=8,SUM(E3:M3)-SMALL(E3:M3,1),SUM(E3:M3)))</f>
        <v>360</v>
      </c>
      <c r="O3" s="26">
        <f t="shared" ref="O3:O11" si="1">COUNTA(E3:M3)</f>
        <v>8</v>
      </c>
      <c r="P3" s="149">
        <f t="shared" ref="P3:P9" si="2">SUM(E3:M3)</f>
        <v>400</v>
      </c>
      <c r="Q3" s="27"/>
      <c r="R3" s="28">
        <v>1213</v>
      </c>
      <c r="S3" s="29" t="s">
        <v>114</v>
      </c>
      <c r="T3" s="30">
        <f>SUMIF($C$3:$C$76,R3,$P$3:$P$76)</f>
        <v>61</v>
      </c>
      <c r="U3" s="31"/>
      <c r="V3" s="32">
        <f>SUMIF($C$3:$C$76,R3,$N$3:$N$76)</f>
        <v>61</v>
      </c>
      <c r="W3" s="19"/>
      <c r="X3" s="33"/>
      <c r="Y3" s="33"/>
      <c r="Z3" s="33"/>
      <c r="AA3" s="33"/>
    </row>
    <row r="4" spans="1:27" ht="29.1" customHeight="1" thickBot="1" x14ac:dyDescent="0.4">
      <c r="A4" s="154" t="s">
        <v>175</v>
      </c>
      <c r="B4" s="193" t="s">
        <v>487</v>
      </c>
      <c r="C4" s="193" t="s">
        <v>139</v>
      </c>
      <c r="D4" s="193" t="s">
        <v>170</v>
      </c>
      <c r="E4" s="156">
        <v>20</v>
      </c>
      <c r="F4" s="23">
        <v>30</v>
      </c>
      <c r="G4" s="23">
        <v>40</v>
      </c>
      <c r="H4" s="23">
        <v>50</v>
      </c>
      <c r="I4" s="23">
        <v>50</v>
      </c>
      <c r="J4" s="144">
        <v>20</v>
      </c>
      <c r="K4" s="144">
        <v>30</v>
      </c>
      <c r="L4" s="144">
        <v>30</v>
      </c>
      <c r="M4" s="24"/>
      <c r="N4" s="25">
        <f t="shared" si="0"/>
        <v>250</v>
      </c>
      <c r="O4" s="26">
        <f t="shared" si="1"/>
        <v>8</v>
      </c>
      <c r="P4" s="149">
        <f t="shared" si="2"/>
        <v>270</v>
      </c>
      <c r="Q4" s="27"/>
      <c r="R4" s="28">
        <v>2310</v>
      </c>
      <c r="S4" s="29" t="s">
        <v>169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54" t="s">
        <v>175</v>
      </c>
      <c r="B5" s="193" t="s">
        <v>488</v>
      </c>
      <c r="C5" s="193" t="s">
        <v>402</v>
      </c>
      <c r="D5" s="193" t="s">
        <v>312</v>
      </c>
      <c r="E5" s="156">
        <v>15</v>
      </c>
      <c r="F5" s="23">
        <v>20</v>
      </c>
      <c r="G5" s="23">
        <v>15</v>
      </c>
      <c r="H5" s="23">
        <v>40</v>
      </c>
      <c r="I5" s="23">
        <v>15</v>
      </c>
      <c r="J5" s="144">
        <v>30</v>
      </c>
      <c r="K5" s="144">
        <v>20</v>
      </c>
      <c r="L5" s="144">
        <v>12</v>
      </c>
      <c r="M5" s="24"/>
      <c r="N5" s="25">
        <f t="shared" si="0"/>
        <v>155</v>
      </c>
      <c r="O5" s="26">
        <f t="shared" si="1"/>
        <v>8</v>
      </c>
      <c r="P5" s="149">
        <f t="shared" si="2"/>
        <v>167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491</v>
      </c>
      <c r="C6" s="193" t="s">
        <v>145</v>
      </c>
      <c r="D6" s="193" t="s">
        <v>173</v>
      </c>
      <c r="E6" s="156">
        <v>8</v>
      </c>
      <c r="F6" s="23"/>
      <c r="G6" s="23">
        <v>50</v>
      </c>
      <c r="H6" s="23">
        <v>15</v>
      </c>
      <c r="I6" s="23">
        <v>40</v>
      </c>
      <c r="J6" s="144"/>
      <c r="K6" s="144"/>
      <c r="L6" s="144">
        <v>20</v>
      </c>
      <c r="M6" s="24"/>
      <c r="N6" s="25">
        <f t="shared" si="0"/>
        <v>133</v>
      </c>
      <c r="O6" s="26">
        <f t="shared" si="1"/>
        <v>5</v>
      </c>
      <c r="P6" s="149">
        <f t="shared" si="2"/>
        <v>133</v>
      </c>
      <c r="Q6" s="27"/>
      <c r="R6" s="28">
        <v>1180</v>
      </c>
      <c r="S6" s="29" t="s">
        <v>14</v>
      </c>
      <c r="T6" s="30">
        <f t="shared" si="3"/>
        <v>270</v>
      </c>
      <c r="U6" s="31"/>
      <c r="V6" s="32">
        <f t="shared" si="4"/>
        <v>250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485</v>
      </c>
      <c r="C7" s="193" t="s">
        <v>381</v>
      </c>
      <c r="D7" s="193" t="s">
        <v>338</v>
      </c>
      <c r="E7" s="156">
        <v>50</v>
      </c>
      <c r="F7" s="23"/>
      <c r="G7" s="23">
        <v>12</v>
      </c>
      <c r="H7" s="23">
        <v>20</v>
      </c>
      <c r="I7" s="23"/>
      <c r="J7" s="144"/>
      <c r="K7" s="144"/>
      <c r="L7" s="144"/>
      <c r="M7" s="24"/>
      <c r="N7" s="25">
        <f t="shared" si="0"/>
        <v>82</v>
      </c>
      <c r="O7" s="26">
        <f t="shared" si="1"/>
        <v>3</v>
      </c>
      <c r="P7" s="149">
        <f t="shared" si="2"/>
        <v>82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54" t="s">
        <v>175</v>
      </c>
      <c r="B8" s="193" t="s">
        <v>490</v>
      </c>
      <c r="C8" s="193" t="s">
        <v>132</v>
      </c>
      <c r="D8" s="193" t="s">
        <v>114</v>
      </c>
      <c r="E8" s="156">
        <v>9</v>
      </c>
      <c r="F8" s="23">
        <v>12</v>
      </c>
      <c r="G8" s="23">
        <v>20</v>
      </c>
      <c r="H8" s="23"/>
      <c r="I8" s="23">
        <v>20</v>
      </c>
      <c r="J8" s="144"/>
      <c r="K8" s="144"/>
      <c r="L8" s="144"/>
      <c r="M8" s="24"/>
      <c r="N8" s="25">
        <f t="shared" si="0"/>
        <v>61</v>
      </c>
      <c r="O8" s="26">
        <f t="shared" si="1"/>
        <v>4</v>
      </c>
      <c r="P8" s="149">
        <f t="shared" si="2"/>
        <v>61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40</v>
      </c>
      <c r="W8" s="19"/>
      <c r="X8" s="6"/>
      <c r="Y8" s="6"/>
      <c r="Z8" s="6"/>
      <c r="AA8" s="6"/>
    </row>
    <row r="9" spans="1:27" ht="29.1" customHeight="1" thickBot="1" x14ac:dyDescent="0.45">
      <c r="A9" s="154" t="s">
        <v>175</v>
      </c>
      <c r="B9" s="193" t="s">
        <v>489</v>
      </c>
      <c r="C9" s="193" t="s">
        <v>381</v>
      </c>
      <c r="D9" s="193" t="s">
        <v>338</v>
      </c>
      <c r="E9" s="192">
        <v>12</v>
      </c>
      <c r="F9" s="186"/>
      <c r="G9" s="186"/>
      <c r="H9" s="186">
        <v>12</v>
      </c>
      <c r="I9" s="186"/>
      <c r="J9" s="167"/>
      <c r="K9" s="167"/>
      <c r="L9" s="167"/>
      <c r="M9" s="168"/>
      <c r="N9" s="25">
        <f t="shared" si="0"/>
        <v>24</v>
      </c>
      <c r="O9" s="26">
        <f t="shared" si="1"/>
        <v>2</v>
      </c>
      <c r="P9" s="149">
        <f t="shared" si="2"/>
        <v>24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6"/>
      <c r="Y9" s="6"/>
      <c r="Z9" s="6"/>
      <c r="AA9" s="6"/>
    </row>
    <row r="10" spans="1:27" ht="29.1" customHeight="1" thickBot="1" x14ac:dyDescent="0.45">
      <c r="A10" s="154" t="s">
        <v>175</v>
      </c>
      <c r="B10" s="193" t="s">
        <v>486</v>
      </c>
      <c r="C10" s="193" t="s">
        <v>129</v>
      </c>
      <c r="D10" s="193" t="s">
        <v>167</v>
      </c>
      <c r="E10" s="192">
        <v>40</v>
      </c>
      <c r="F10" s="186"/>
      <c r="G10" s="186"/>
      <c r="H10" s="186"/>
      <c r="I10" s="186"/>
      <c r="J10" s="167"/>
      <c r="K10" s="167"/>
      <c r="L10" s="167"/>
      <c r="M10" s="168"/>
      <c r="N10" s="25">
        <f t="shared" si="0"/>
        <v>40</v>
      </c>
      <c r="O10" s="26">
        <f t="shared" si="1"/>
        <v>1</v>
      </c>
      <c r="P10" s="149"/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54" t="s">
        <v>175</v>
      </c>
      <c r="B11" s="193" t="s">
        <v>662</v>
      </c>
      <c r="C11" s="193" t="s">
        <v>145</v>
      </c>
      <c r="D11" s="193" t="s">
        <v>173</v>
      </c>
      <c r="E11" s="23"/>
      <c r="F11" s="23"/>
      <c r="G11" s="23"/>
      <c r="H11" s="23"/>
      <c r="I11" s="23">
        <v>12</v>
      </c>
      <c r="J11" s="144"/>
      <c r="K11" s="144"/>
      <c r="L11" s="144"/>
      <c r="M11" s="24"/>
      <c r="N11" s="25">
        <f t="shared" si="0"/>
        <v>12</v>
      </c>
      <c r="O11" s="26">
        <f t="shared" si="1"/>
        <v>1</v>
      </c>
      <c r="P11" s="149"/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54" t="str">
        <f t="shared" ref="A12:A13" si="5">IF(O12&lt;2,"NO","SI")</f>
        <v>NO</v>
      </c>
      <c r="B12" s="174"/>
      <c r="C12" s="177"/>
      <c r="D12" s="174"/>
      <c r="E12" s="23"/>
      <c r="F12" s="23"/>
      <c r="G12" s="23"/>
      <c r="H12" s="23"/>
      <c r="I12" s="23"/>
      <c r="J12" s="144"/>
      <c r="K12" s="144"/>
      <c r="L12" s="144"/>
      <c r="M12" s="24"/>
      <c r="N12" s="25">
        <f t="shared" ref="N12:N13" si="6">IF(O12=9,SUM(E12:M12)-SMALL(E12:M12,1)-SMALL(E12:M12,2),IF(O12=8,SUM(E12:M12)-SMALL(E12:M12,1),SUM(E12:M12)))</f>
        <v>0</v>
      </c>
      <c r="O12" s="26">
        <f t="shared" ref="O12:O13" si="7">COUNTA(E12:M12)</f>
        <v>0</v>
      </c>
      <c r="P12" s="149">
        <f t="shared" ref="P12:P13" si="8">SUM(E12:M12)</f>
        <v>0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54" t="str">
        <f t="shared" si="5"/>
        <v>NO</v>
      </c>
      <c r="B13" s="174"/>
      <c r="C13" s="177"/>
      <c r="D13" s="174"/>
      <c r="E13" s="23"/>
      <c r="F13" s="23"/>
      <c r="G13" s="23"/>
      <c r="H13" s="23"/>
      <c r="I13" s="23"/>
      <c r="J13" s="144"/>
      <c r="K13" s="144"/>
      <c r="L13" s="144"/>
      <c r="M13" s="24"/>
      <c r="N13" s="25">
        <f t="shared" si="6"/>
        <v>0</v>
      </c>
      <c r="O13" s="26">
        <f t="shared" si="7"/>
        <v>0</v>
      </c>
      <c r="P13" s="149">
        <f t="shared" si="8"/>
        <v>0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54" t="str">
        <f t="shared" ref="A14" si="9">IF(O14&lt;2,"NO","SI")</f>
        <v>NO</v>
      </c>
      <c r="B14" s="174"/>
      <c r="C14" s="177"/>
      <c r="D14" s="174"/>
      <c r="E14" s="23"/>
      <c r="F14" s="23"/>
      <c r="G14" s="23"/>
      <c r="H14" s="23"/>
      <c r="I14" s="23"/>
      <c r="J14" s="144"/>
      <c r="K14" s="144"/>
      <c r="L14" s="144"/>
      <c r="M14" s="24"/>
      <c r="N14" s="25">
        <f t="shared" ref="N14" si="10">IF(O14=9,SUM(E14:M14)-SMALL(E14:M14,1)-SMALL(E14:M14,2),IF(O14=8,SUM(E14:M14)-SMALL(E14:M14,1),SUM(E14:M14)))</f>
        <v>0</v>
      </c>
      <c r="O14" s="26">
        <f t="shared" ref="O14" si="11">COUNTA(E14:M14)</f>
        <v>0</v>
      </c>
      <c r="P14" s="149">
        <f t="shared" ref="P14" si="12">SUM(E14:M14)</f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4" t="str">
        <f t="shared" ref="A15:A50" si="13">IF(O15&lt;2,"NO","SI")</f>
        <v>NO</v>
      </c>
      <c r="B15" s="174"/>
      <c r="C15" s="177"/>
      <c r="D15" s="174"/>
      <c r="E15" s="23"/>
      <c r="F15" s="23"/>
      <c r="G15" s="23"/>
      <c r="H15" s="23"/>
      <c r="I15" s="23"/>
      <c r="J15" s="144"/>
      <c r="K15" s="144"/>
      <c r="L15" s="144"/>
      <c r="M15" s="24"/>
      <c r="N15" s="25">
        <f t="shared" ref="N15:N50" si="14">IF(O15=9,SUM(E15:M15)-SMALL(E15:M15,1)-SMALL(E15:M15,2),IF(O15=8,SUM(E15:M15)-SMALL(E15:M15,1),SUM(E15:M15)))</f>
        <v>0</v>
      </c>
      <c r="O15" s="26">
        <f t="shared" ref="O15:O50" si="15">COUNTA(E15:M15)</f>
        <v>0</v>
      </c>
      <c r="P15" s="149">
        <f t="shared" ref="P15:P50" si="16">SUM(E15:M15)</f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54" t="str">
        <f t="shared" si="13"/>
        <v>NO</v>
      </c>
      <c r="B16" s="174"/>
      <c r="C16" s="177"/>
      <c r="D16" s="174"/>
      <c r="E16" s="23"/>
      <c r="F16" s="23"/>
      <c r="G16" s="23"/>
      <c r="H16" s="23"/>
      <c r="I16" s="23"/>
      <c r="J16" s="144"/>
      <c r="K16" s="144"/>
      <c r="L16" s="144"/>
      <c r="M16" s="24"/>
      <c r="N16" s="25">
        <f t="shared" si="14"/>
        <v>0</v>
      </c>
      <c r="O16" s="26">
        <f t="shared" si="15"/>
        <v>0</v>
      </c>
      <c r="P16" s="149">
        <f t="shared" si="16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54" t="str">
        <f t="shared" si="13"/>
        <v>NO</v>
      </c>
      <c r="B17" s="174"/>
      <c r="C17" s="177"/>
      <c r="D17" s="174"/>
      <c r="E17" s="23"/>
      <c r="F17" s="23"/>
      <c r="G17" s="23"/>
      <c r="H17" s="23"/>
      <c r="I17" s="23"/>
      <c r="J17" s="144"/>
      <c r="K17" s="144"/>
      <c r="L17" s="144"/>
      <c r="M17" s="24"/>
      <c r="N17" s="25">
        <f t="shared" si="14"/>
        <v>0</v>
      </c>
      <c r="O17" s="26">
        <f t="shared" si="15"/>
        <v>0</v>
      </c>
      <c r="P17" s="149">
        <f t="shared" si="16"/>
        <v>0</v>
      </c>
      <c r="Q17" s="27"/>
      <c r="R17" s="28">
        <v>2521</v>
      </c>
      <c r="S17" s="29" t="s">
        <v>370</v>
      </c>
      <c r="T17" s="30">
        <f t="shared" si="3"/>
        <v>0</v>
      </c>
      <c r="U17" s="31"/>
      <c r="V17" s="32">
        <f t="shared" si="4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54" t="str">
        <f t="shared" si="13"/>
        <v>NO</v>
      </c>
      <c r="B18" s="174"/>
      <c r="C18" s="177"/>
      <c r="D18" s="174"/>
      <c r="E18" s="23"/>
      <c r="F18" s="23"/>
      <c r="G18" s="23"/>
      <c r="H18" s="23"/>
      <c r="I18" s="23"/>
      <c r="J18" s="144"/>
      <c r="K18" s="144"/>
      <c r="L18" s="144"/>
      <c r="M18" s="24"/>
      <c r="N18" s="25">
        <f t="shared" si="14"/>
        <v>0</v>
      </c>
      <c r="O18" s="26">
        <f t="shared" si="15"/>
        <v>0</v>
      </c>
      <c r="P18" s="149">
        <f t="shared" si="16"/>
        <v>0</v>
      </c>
      <c r="Q18" s="27"/>
      <c r="R18" s="28">
        <v>2144</v>
      </c>
      <c r="S18" s="146" t="s">
        <v>107</v>
      </c>
      <c r="T18" s="30">
        <f t="shared" si="3"/>
        <v>133</v>
      </c>
      <c r="U18" s="31"/>
      <c r="V18" s="32">
        <f t="shared" si="4"/>
        <v>145</v>
      </c>
      <c r="W18" s="19"/>
      <c r="X18" s="6"/>
      <c r="Y18" s="6"/>
      <c r="Z18" s="6"/>
      <c r="AA18" s="6"/>
    </row>
    <row r="19" spans="1:27" ht="29.1" customHeight="1" thickBot="1" x14ac:dyDescent="0.4">
      <c r="A19" s="154" t="str">
        <f t="shared" si="13"/>
        <v>NO</v>
      </c>
      <c r="B19" s="174"/>
      <c r="C19" s="177"/>
      <c r="D19" s="174"/>
      <c r="E19" s="23"/>
      <c r="F19" s="23"/>
      <c r="G19" s="23"/>
      <c r="H19" s="23"/>
      <c r="I19" s="23"/>
      <c r="J19" s="144"/>
      <c r="K19" s="144"/>
      <c r="L19" s="144"/>
      <c r="M19" s="24"/>
      <c r="N19" s="25">
        <f t="shared" si="14"/>
        <v>0</v>
      </c>
      <c r="O19" s="26">
        <f t="shared" si="15"/>
        <v>0</v>
      </c>
      <c r="P19" s="149">
        <f t="shared" si="16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54" t="str">
        <f t="shared" si="13"/>
        <v>NO</v>
      </c>
      <c r="B20" s="174"/>
      <c r="C20" s="177"/>
      <c r="D20" s="174"/>
      <c r="E20" s="23"/>
      <c r="F20" s="23"/>
      <c r="G20" s="23"/>
      <c r="H20" s="23"/>
      <c r="I20" s="23"/>
      <c r="J20" s="144"/>
      <c r="K20" s="144"/>
      <c r="L20" s="144"/>
      <c r="M20" s="24"/>
      <c r="N20" s="25">
        <f t="shared" si="14"/>
        <v>0</v>
      </c>
      <c r="O20" s="26">
        <f t="shared" si="15"/>
        <v>0</v>
      </c>
      <c r="P20" s="149">
        <f t="shared" si="16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54" t="str">
        <f t="shared" si="13"/>
        <v>NO</v>
      </c>
      <c r="B21" s="174"/>
      <c r="C21" s="177"/>
      <c r="D21" s="174"/>
      <c r="E21" s="23"/>
      <c r="F21" s="23"/>
      <c r="G21" s="23"/>
      <c r="H21" s="23"/>
      <c r="I21" s="23"/>
      <c r="J21" s="144"/>
      <c r="K21" s="144"/>
      <c r="L21" s="144"/>
      <c r="M21" s="24"/>
      <c r="N21" s="25">
        <f t="shared" si="14"/>
        <v>0</v>
      </c>
      <c r="O21" s="26">
        <f t="shared" si="15"/>
        <v>0</v>
      </c>
      <c r="P21" s="149">
        <f t="shared" si="16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4" t="str">
        <f t="shared" si="13"/>
        <v>NO</v>
      </c>
      <c r="B22" s="174"/>
      <c r="C22" s="177"/>
      <c r="D22" s="174"/>
      <c r="E22" s="23"/>
      <c r="F22" s="23"/>
      <c r="G22" s="23"/>
      <c r="H22" s="23"/>
      <c r="I22" s="23"/>
      <c r="J22" s="144"/>
      <c r="K22" s="144"/>
      <c r="L22" s="144"/>
      <c r="M22" s="24"/>
      <c r="N22" s="25">
        <f t="shared" si="14"/>
        <v>0</v>
      </c>
      <c r="O22" s="26">
        <f t="shared" si="15"/>
        <v>0</v>
      </c>
      <c r="P22" s="149">
        <f t="shared" si="16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4" t="str">
        <f t="shared" si="13"/>
        <v>NO</v>
      </c>
      <c r="B23" s="21"/>
      <c r="C23" s="21"/>
      <c r="D23" s="21"/>
      <c r="E23" s="23"/>
      <c r="F23" s="23"/>
      <c r="G23" s="23"/>
      <c r="H23" s="23"/>
      <c r="I23" s="23"/>
      <c r="J23" s="144"/>
      <c r="K23" s="144"/>
      <c r="L23" s="144"/>
      <c r="M23" s="24"/>
      <c r="N23" s="25">
        <f t="shared" si="14"/>
        <v>0</v>
      </c>
      <c r="O23" s="26">
        <f t="shared" si="15"/>
        <v>0</v>
      </c>
      <c r="P23" s="149">
        <f t="shared" si="16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tr">
        <f t="shared" si="13"/>
        <v>NO</v>
      </c>
      <c r="B24" s="21"/>
      <c r="C24" s="21"/>
      <c r="D24" s="21"/>
      <c r="E24" s="23"/>
      <c r="F24" s="23"/>
      <c r="G24" s="23"/>
      <c r="H24" s="23"/>
      <c r="I24" s="23"/>
      <c r="J24" s="144"/>
      <c r="K24" s="144"/>
      <c r="L24" s="144"/>
      <c r="M24" s="24"/>
      <c r="N24" s="25">
        <f t="shared" si="14"/>
        <v>0</v>
      </c>
      <c r="O24" s="26">
        <f t="shared" si="15"/>
        <v>0</v>
      </c>
      <c r="P24" s="149">
        <f t="shared" si="16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tr">
        <f t="shared" si="13"/>
        <v>NO</v>
      </c>
      <c r="B25" s="21"/>
      <c r="C25" s="21"/>
      <c r="D25" s="21"/>
      <c r="E25" s="23"/>
      <c r="F25" s="23"/>
      <c r="G25" s="23"/>
      <c r="H25" s="23"/>
      <c r="I25" s="136"/>
      <c r="J25" s="147"/>
      <c r="K25" s="147"/>
      <c r="L25" s="147"/>
      <c r="M25" s="137"/>
      <c r="N25" s="25">
        <f t="shared" si="14"/>
        <v>0</v>
      </c>
      <c r="O25" s="26">
        <f t="shared" si="15"/>
        <v>0</v>
      </c>
      <c r="P25" s="149">
        <f t="shared" si="16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tr">
        <f t="shared" si="13"/>
        <v>NO</v>
      </c>
      <c r="B26" s="21"/>
      <c r="C26" s="21"/>
      <c r="D26" s="34"/>
      <c r="E26" s="23"/>
      <c r="F26" s="23"/>
      <c r="G26" s="23"/>
      <c r="H26" s="23"/>
      <c r="I26" s="23"/>
      <c r="J26" s="144"/>
      <c r="K26" s="144"/>
      <c r="L26" s="144"/>
      <c r="M26" s="24"/>
      <c r="N26" s="25">
        <f t="shared" si="14"/>
        <v>0</v>
      </c>
      <c r="O26" s="26">
        <f t="shared" si="15"/>
        <v>0</v>
      </c>
      <c r="P26" s="149">
        <f t="shared" si="16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tr">
        <f t="shared" si="13"/>
        <v>NO</v>
      </c>
      <c r="B27" s="21"/>
      <c r="C27" s="21"/>
      <c r="D27" s="34"/>
      <c r="E27" s="23"/>
      <c r="F27" s="23"/>
      <c r="G27" s="23"/>
      <c r="H27" s="23"/>
      <c r="I27" s="23"/>
      <c r="J27" s="144"/>
      <c r="K27" s="144"/>
      <c r="L27" s="144"/>
      <c r="M27" s="24"/>
      <c r="N27" s="25">
        <f t="shared" si="14"/>
        <v>0</v>
      </c>
      <c r="O27" s="26">
        <f t="shared" si="15"/>
        <v>0</v>
      </c>
      <c r="P27" s="149">
        <f t="shared" si="16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tr">
        <f t="shared" si="13"/>
        <v>NO</v>
      </c>
      <c r="B28" s="21"/>
      <c r="C28" s="21"/>
      <c r="D28" s="34"/>
      <c r="E28" s="23"/>
      <c r="F28" s="23"/>
      <c r="G28" s="23"/>
      <c r="H28" s="23"/>
      <c r="I28" s="23"/>
      <c r="J28" s="144"/>
      <c r="K28" s="144"/>
      <c r="L28" s="144"/>
      <c r="M28" s="24"/>
      <c r="N28" s="25">
        <f t="shared" si="14"/>
        <v>0</v>
      </c>
      <c r="O28" s="26">
        <f t="shared" si="15"/>
        <v>0</v>
      </c>
      <c r="P28" s="149">
        <f t="shared" si="16"/>
        <v>0</v>
      </c>
      <c r="Q28" s="27"/>
      <c r="R28" s="28">
        <v>1174</v>
      </c>
      <c r="S28" s="29" t="s">
        <v>121</v>
      </c>
      <c r="T28" s="30">
        <f t="shared" si="3"/>
        <v>506</v>
      </c>
      <c r="U28" s="31"/>
      <c r="V28" s="32">
        <f t="shared" si="4"/>
        <v>466</v>
      </c>
      <c r="W28" s="19"/>
      <c r="X28" s="6"/>
      <c r="Y28" s="6"/>
      <c r="Z28" s="6"/>
      <c r="AA28" s="6"/>
    </row>
    <row r="29" spans="1:27" ht="29.1" customHeight="1" thickBot="1" x14ac:dyDescent="0.4">
      <c r="A29" s="154" t="str">
        <f t="shared" si="13"/>
        <v>NO</v>
      </c>
      <c r="B29" s="21"/>
      <c r="C29" s="21"/>
      <c r="D29" s="34"/>
      <c r="E29" s="23"/>
      <c r="F29" s="23"/>
      <c r="G29" s="23"/>
      <c r="H29" s="23"/>
      <c r="I29" s="23"/>
      <c r="J29" s="144"/>
      <c r="K29" s="144"/>
      <c r="L29" s="144"/>
      <c r="M29" s="24"/>
      <c r="N29" s="25">
        <f t="shared" si="14"/>
        <v>0</v>
      </c>
      <c r="O29" s="26">
        <f t="shared" si="15"/>
        <v>0</v>
      </c>
      <c r="P29" s="149">
        <f t="shared" si="16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tr">
        <f t="shared" si="13"/>
        <v>NO</v>
      </c>
      <c r="B30" s="21"/>
      <c r="C30" s="21"/>
      <c r="D30" s="34"/>
      <c r="E30" s="23"/>
      <c r="F30" s="23"/>
      <c r="G30" s="23"/>
      <c r="H30" s="23"/>
      <c r="I30" s="23"/>
      <c r="J30" s="144"/>
      <c r="K30" s="144"/>
      <c r="L30" s="144"/>
      <c r="M30" s="24"/>
      <c r="N30" s="25">
        <f t="shared" si="14"/>
        <v>0</v>
      </c>
      <c r="O30" s="26">
        <f t="shared" si="15"/>
        <v>0</v>
      </c>
      <c r="P30" s="149">
        <f t="shared" si="16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tr">
        <f t="shared" si="13"/>
        <v>NO</v>
      </c>
      <c r="B31" s="21"/>
      <c r="C31" s="21"/>
      <c r="D31" s="21"/>
      <c r="E31" s="23"/>
      <c r="F31" s="23"/>
      <c r="G31" s="23"/>
      <c r="H31" s="23"/>
      <c r="I31" s="23"/>
      <c r="J31" s="144"/>
      <c r="K31" s="144"/>
      <c r="L31" s="144"/>
      <c r="M31" s="24"/>
      <c r="N31" s="25">
        <f t="shared" si="14"/>
        <v>0</v>
      </c>
      <c r="O31" s="26">
        <f t="shared" si="15"/>
        <v>0</v>
      </c>
      <c r="P31" s="149">
        <f t="shared" si="16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tr">
        <f t="shared" si="13"/>
        <v>NO</v>
      </c>
      <c r="B32" s="21"/>
      <c r="C32" s="21"/>
      <c r="D32" s="21"/>
      <c r="E32" s="23"/>
      <c r="F32" s="23"/>
      <c r="G32" s="23"/>
      <c r="H32" s="23"/>
      <c r="I32" s="23"/>
      <c r="J32" s="144"/>
      <c r="K32" s="144"/>
      <c r="L32" s="144"/>
      <c r="M32" s="24"/>
      <c r="N32" s="25">
        <f t="shared" si="14"/>
        <v>0</v>
      </c>
      <c r="O32" s="26">
        <f t="shared" si="15"/>
        <v>0</v>
      </c>
      <c r="P32" s="149">
        <f t="shared" si="16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tr">
        <f t="shared" si="13"/>
        <v>NO</v>
      </c>
      <c r="B33" s="21"/>
      <c r="C33" s="21"/>
      <c r="D33" s="21"/>
      <c r="E33" s="23"/>
      <c r="F33" s="23"/>
      <c r="G33" s="23"/>
      <c r="H33" s="23"/>
      <c r="I33" s="23"/>
      <c r="J33" s="144"/>
      <c r="K33" s="144"/>
      <c r="L33" s="144"/>
      <c r="M33" s="24"/>
      <c r="N33" s="25">
        <f t="shared" si="14"/>
        <v>0</v>
      </c>
      <c r="O33" s="26">
        <f t="shared" si="15"/>
        <v>0</v>
      </c>
      <c r="P33" s="149">
        <f t="shared" si="16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tr">
        <f t="shared" si="13"/>
        <v>NO</v>
      </c>
      <c r="B34" s="21"/>
      <c r="C34" s="21"/>
      <c r="D34" s="21"/>
      <c r="E34" s="23"/>
      <c r="F34" s="23"/>
      <c r="G34" s="23"/>
      <c r="H34" s="23"/>
      <c r="I34" s="23"/>
      <c r="J34" s="144"/>
      <c r="K34" s="144"/>
      <c r="L34" s="144"/>
      <c r="M34" s="24"/>
      <c r="N34" s="25">
        <f t="shared" si="14"/>
        <v>0</v>
      </c>
      <c r="O34" s="26">
        <f t="shared" si="15"/>
        <v>0</v>
      </c>
      <c r="P34" s="149">
        <f t="shared" si="16"/>
        <v>0</v>
      </c>
      <c r="Q34" s="27"/>
      <c r="R34" s="28">
        <v>2072</v>
      </c>
      <c r="S34" s="29" t="s">
        <v>109</v>
      </c>
      <c r="T34" s="30">
        <f t="shared" si="3"/>
        <v>167</v>
      </c>
      <c r="U34" s="31"/>
      <c r="V34" s="32">
        <f t="shared" si="4"/>
        <v>155</v>
      </c>
      <c r="W34" s="19"/>
      <c r="X34" s="6"/>
      <c r="Y34" s="6"/>
      <c r="Z34" s="6"/>
      <c r="AA34" s="6"/>
    </row>
    <row r="35" spans="1:27" ht="29.1" customHeight="1" thickBot="1" x14ac:dyDescent="0.4">
      <c r="A35" s="154" t="str">
        <f t="shared" si="13"/>
        <v>NO</v>
      </c>
      <c r="B35" s="21"/>
      <c r="C35" s="21"/>
      <c r="D35" s="21"/>
      <c r="E35" s="23"/>
      <c r="F35" s="23"/>
      <c r="G35" s="23"/>
      <c r="H35" s="23"/>
      <c r="I35" s="23"/>
      <c r="J35" s="144"/>
      <c r="K35" s="144"/>
      <c r="L35" s="144"/>
      <c r="M35" s="24"/>
      <c r="N35" s="25">
        <f t="shared" si="14"/>
        <v>0</v>
      </c>
      <c r="O35" s="26">
        <f t="shared" si="15"/>
        <v>0</v>
      </c>
      <c r="P35" s="149">
        <f t="shared" si="16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tr">
        <f t="shared" si="13"/>
        <v>NO</v>
      </c>
      <c r="B36" s="21"/>
      <c r="C36" s="21"/>
      <c r="D36" s="21"/>
      <c r="E36" s="23"/>
      <c r="F36" s="23"/>
      <c r="G36" s="23"/>
      <c r="H36" s="23"/>
      <c r="I36" s="23"/>
      <c r="J36" s="144"/>
      <c r="K36" s="144"/>
      <c r="L36" s="144"/>
      <c r="M36" s="24"/>
      <c r="N36" s="25">
        <f t="shared" si="14"/>
        <v>0</v>
      </c>
      <c r="O36" s="26">
        <f t="shared" si="15"/>
        <v>0</v>
      </c>
      <c r="P36" s="149">
        <f t="shared" si="16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tr">
        <f t="shared" si="13"/>
        <v>NO</v>
      </c>
      <c r="B37" s="21"/>
      <c r="C37" s="21"/>
      <c r="D37" s="21"/>
      <c r="E37" s="23"/>
      <c r="F37" s="23"/>
      <c r="G37" s="23"/>
      <c r="H37" s="23"/>
      <c r="I37" s="23"/>
      <c r="J37" s="144"/>
      <c r="K37" s="144"/>
      <c r="L37" s="144"/>
      <c r="M37" s="24"/>
      <c r="N37" s="25">
        <f t="shared" si="14"/>
        <v>0</v>
      </c>
      <c r="O37" s="26">
        <f t="shared" si="15"/>
        <v>0</v>
      </c>
      <c r="P37" s="149">
        <f t="shared" si="16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tr">
        <f t="shared" si="13"/>
        <v>NO</v>
      </c>
      <c r="B38" s="21"/>
      <c r="C38" s="21"/>
      <c r="D38" s="21"/>
      <c r="E38" s="23"/>
      <c r="F38" s="23"/>
      <c r="G38" s="23"/>
      <c r="H38" s="23"/>
      <c r="I38" s="23"/>
      <c r="J38" s="144"/>
      <c r="K38" s="144"/>
      <c r="L38" s="144"/>
      <c r="M38" s="24"/>
      <c r="N38" s="25">
        <f t="shared" si="14"/>
        <v>0</v>
      </c>
      <c r="O38" s="26">
        <f t="shared" si="15"/>
        <v>0</v>
      </c>
      <c r="P38" s="149">
        <f t="shared" si="16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tr">
        <f t="shared" si="13"/>
        <v>NO</v>
      </c>
      <c r="B39" s="21"/>
      <c r="C39" s="21"/>
      <c r="D39" s="21"/>
      <c r="E39" s="23"/>
      <c r="F39" s="23"/>
      <c r="G39" s="23"/>
      <c r="H39" s="23"/>
      <c r="I39" s="23"/>
      <c r="J39" s="144"/>
      <c r="K39" s="144"/>
      <c r="L39" s="144"/>
      <c r="M39" s="24"/>
      <c r="N39" s="25">
        <f t="shared" si="14"/>
        <v>0</v>
      </c>
      <c r="O39" s="26">
        <f t="shared" si="15"/>
        <v>0</v>
      </c>
      <c r="P39" s="149">
        <f t="shared" si="16"/>
        <v>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tr">
        <f t="shared" si="13"/>
        <v>NO</v>
      </c>
      <c r="B40" s="21"/>
      <c r="C40" s="21"/>
      <c r="D40" s="21"/>
      <c r="E40" s="23"/>
      <c r="F40" s="23"/>
      <c r="G40" s="23"/>
      <c r="H40" s="23"/>
      <c r="I40" s="23"/>
      <c r="J40" s="144"/>
      <c r="K40" s="144"/>
      <c r="L40" s="144"/>
      <c r="M40" s="24"/>
      <c r="N40" s="25">
        <f t="shared" si="14"/>
        <v>0</v>
      </c>
      <c r="O40" s="26">
        <f t="shared" si="15"/>
        <v>0</v>
      </c>
      <c r="P40" s="149">
        <f t="shared" si="16"/>
        <v>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tr">
        <f t="shared" si="13"/>
        <v>NO</v>
      </c>
      <c r="B41" s="21"/>
      <c r="C41" s="21"/>
      <c r="D41" s="21"/>
      <c r="E41" s="23"/>
      <c r="F41" s="23"/>
      <c r="G41" s="23"/>
      <c r="H41" s="23"/>
      <c r="I41" s="23"/>
      <c r="J41" s="144"/>
      <c r="K41" s="144"/>
      <c r="L41" s="144"/>
      <c r="M41" s="24"/>
      <c r="N41" s="25">
        <f t="shared" si="14"/>
        <v>0</v>
      </c>
      <c r="O41" s="26">
        <f t="shared" si="15"/>
        <v>0</v>
      </c>
      <c r="P41" s="149">
        <f t="shared" si="16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tr">
        <f t="shared" si="13"/>
        <v>NO</v>
      </c>
      <c r="B42" s="21"/>
      <c r="C42" s="21"/>
      <c r="D42" s="21"/>
      <c r="E42" s="23"/>
      <c r="F42" s="23"/>
      <c r="G42" s="23"/>
      <c r="H42" s="23"/>
      <c r="I42" s="23"/>
      <c r="J42" s="144"/>
      <c r="K42" s="144"/>
      <c r="L42" s="144"/>
      <c r="M42" s="24"/>
      <c r="N42" s="25">
        <f t="shared" si="14"/>
        <v>0</v>
      </c>
      <c r="O42" s="26">
        <f t="shared" si="15"/>
        <v>0</v>
      </c>
      <c r="P42" s="149">
        <f t="shared" si="16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tr">
        <f t="shared" si="13"/>
        <v>NO</v>
      </c>
      <c r="B43" s="21"/>
      <c r="C43" s="21"/>
      <c r="D43" s="21"/>
      <c r="E43" s="23"/>
      <c r="F43" s="23"/>
      <c r="G43" s="23"/>
      <c r="H43" s="23"/>
      <c r="I43" s="23"/>
      <c r="J43" s="144"/>
      <c r="K43" s="144"/>
      <c r="L43" s="144"/>
      <c r="M43" s="24"/>
      <c r="N43" s="25">
        <f t="shared" si="14"/>
        <v>0</v>
      </c>
      <c r="O43" s="26">
        <f t="shared" si="15"/>
        <v>0</v>
      </c>
      <c r="P43" s="149">
        <f t="shared" si="16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tr">
        <f t="shared" si="13"/>
        <v>NO</v>
      </c>
      <c r="B44" s="21"/>
      <c r="C44" s="21"/>
      <c r="D44" s="21"/>
      <c r="E44" s="23"/>
      <c r="F44" s="23"/>
      <c r="G44" s="23"/>
      <c r="H44" s="23"/>
      <c r="I44" s="23"/>
      <c r="J44" s="144"/>
      <c r="K44" s="144"/>
      <c r="L44" s="144"/>
      <c r="M44" s="24"/>
      <c r="N44" s="25">
        <f t="shared" si="14"/>
        <v>0</v>
      </c>
      <c r="O44" s="26">
        <f t="shared" si="15"/>
        <v>0</v>
      </c>
      <c r="P44" s="149">
        <f t="shared" si="16"/>
        <v>0</v>
      </c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tr">
        <f t="shared" si="13"/>
        <v>NO</v>
      </c>
      <c r="B45" s="21"/>
      <c r="C45" s="21"/>
      <c r="D45" s="21"/>
      <c r="E45" s="23"/>
      <c r="F45" s="23"/>
      <c r="G45" s="23"/>
      <c r="H45" s="23"/>
      <c r="I45" s="23"/>
      <c r="J45" s="144"/>
      <c r="K45" s="144"/>
      <c r="L45" s="144"/>
      <c r="M45" s="24"/>
      <c r="N45" s="25">
        <f t="shared" si="14"/>
        <v>0</v>
      </c>
      <c r="O45" s="26">
        <f t="shared" si="15"/>
        <v>0</v>
      </c>
      <c r="P45" s="149">
        <f t="shared" si="16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tr">
        <f t="shared" si="13"/>
        <v>NO</v>
      </c>
      <c r="B46" s="21"/>
      <c r="C46" s="21"/>
      <c r="D46" s="21"/>
      <c r="E46" s="23"/>
      <c r="F46" s="23"/>
      <c r="G46" s="23"/>
      <c r="H46" s="23"/>
      <c r="I46" s="23"/>
      <c r="J46" s="144"/>
      <c r="K46" s="144"/>
      <c r="L46" s="144"/>
      <c r="M46" s="24"/>
      <c r="N46" s="25">
        <f t="shared" si="14"/>
        <v>0</v>
      </c>
      <c r="O46" s="26">
        <f t="shared" si="15"/>
        <v>0</v>
      </c>
      <c r="P46" s="149">
        <f t="shared" si="16"/>
        <v>0</v>
      </c>
      <c r="Q46" s="35"/>
      <c r="R46" s="28">
        <v>2057</v>
      </c>
      <c r="S46" s="29" t="s">
        <v>56</v>
      </c>
      <c r="T46" s="30">
        <f t="shared" si="3"/>
        <v>0</v>
      </c>
      <c r="U46" s="36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4" t="str">
        <f t="shared" si="13"/>
        <v>NO</v>
      </c>
      <c r="B47" s="21"/>
      <c r="C47" s="21"/>
      <c r="D47" s="21"/>
      <c r="E47" s="23"/>
      <c r="F47" s="23"/>
      <c r="G47" s="23"/>
      <c r="H47" s="23"/>
      <c r="I47" s="23"/>
      <c r="J47" s="144"/>
      <c r="K47" s="144"/>
      <c r="L47" s="144"/>
      <c r="M47" s="24"/>
      <c r="N47" s="25">
        <f t="shared" si="14"/>
        <v>0</v>
      </c>
      <c r="O47" s="26">
        <f t="shared" si="15"/>
        <v>0</v>
      </c>
      <c r="P47" s="149">
        <f t="shared" si="16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tr">
        <f t="shared" si="13"/>
        <v>NO</v>
      </c>
      <c r="B48" s="21"/>
      <c r="C48" s="21"/>
      <c r="D48" s="21"/>
      <c r="E48" s="23"/>
      <c r="F48" s="23"/>
      <c r="G48" s="23"/>
      <c r="H48" s="23"/>
      <c r="I48" s="23"/>
      <c r="J48" s="144"/>
      <c r="K48" s="144"/>
      <c r="L48" s="144"/>
      <c r="M48" s="24"/>
      <c r="N48" s="25">
        <f t="shared" si="14"/>
        <v>0</v>
      </c>
      <c r="O48" s="26">
        <f t="shared" si="15"/>
        <v>0</v>
      </c>
      <c r="P48" s="149">
        <f t="shared" si="16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tr">
        <f t="shared" si="13"/>
        <v>NO</v>
      </c>
      <c r="B49" s="21"/>
      <c r="C49" s="21"/>
      <c r="D49" s="21"/>
      <c r="E49" s="23"/>
      <c r="F49" s="23"/>
      <c r="G49" s="23"/>
      <c r="H49" s="23"/>
      <c r="I49" s="23"/>
      <c r="J49" s="144"/>
      <c r="K49" s="144"/>
      <c r="L49" s="144"/>
      <c r="M49" s="24"/>
      <c r="N49" s="25">
        <f t="shared" si="14"/>
        <v>0</v>
      </c>
      <c r="O49" s="26">
        <f t="shared" si="15"/>
        <v>0</v>
      </c>
      <c r="P49" s="149">
        <f t="shared" si="16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4" t="str">
        <f t="shared" si="13"/>
        <v>NO</v>
      </c>
      <c r="B50" s="21"/>
      <c r="C50" s="21"/>
      <c r="D50" s="21"/>
      <c r="E50" s="23"/>
      <c r="F50" s="23"/>
      <c r="G50" s="23"/>
      <c r="H50" s="23"/>
      <c r="I50" s="23"/>
      <c r="J50" s="144"/>
      <c r="K50" s="144"/>
      <c r="L50" s="144"/>
      <c r="M50" s="24"/>
      <c r="N50" s="25">
        <f t="shared" si="14"/>
        <v>0</v>
      </c>
      <c r="O50" s="26">
        <f t="shared" si="15"/>
        <v>0</v>
      </c>
      <c r="P50" s="149">
        <f t="shared" si="16"/>
        <v>0</v>
      </c>
      <c r="Q50" s="19"/>
      <c r="R50" s="28">
        <v>2027</v>
      </c>
      <c r="S50" s="29" t="s">
        <v>20</v>
      </c>
      <c r="T50" s="30">
        <f t="shared" si="3"/>
        <v>0</v>
      </c>
      <c r="U50" s="6"/>
      <c r="V50" s="32">
        <f t="shared" si="4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9</v>
      </c>
      <c r="B51" s="42">
        <f>COUNTA(B3:B50)</f>
        <v>9</v>
      </c>
      <c r="C51" s="42"/>
      <c r="D51" s="42"/>
      <c r="E51" s="44"/>
      <c r="F51" s="44"/>
      <c r="G51" s="42"/>
      <c r="H51" s="42"/>
      <c r="I51" s="42"/>
      <c r="J51" s="148"/>
      <c r="K51" s="148"/>
      <c r="L51" s="148"/>
      <c r="M51" s="64"/>
      <c r="N51" s="65">
        <f>SUM(N3:N50)</f>
        <v>1117</v>
      </c>
      <c r="O51" s="47"/>
      <c r="P51" s="66">
        <f>SUM(P3:P50)</f>
        <v>1137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7"/>
      <c r="B52" s="67"/>
      <c r="C52" s="67"/>
      <c r="D52" s="67"/>
      <c r="E52" s="68"/>
      <c r="F52" s="68"/>
      <c r="G52" s="67"/>
      <c r="H52" s="67"/>
      <c r="I52" s="67"/>
      <c r="J52" s="67"/>
      <c r="K52" s="67"/>
      <c r="L52" s="67"/>
      <c r="M52" s="67"/>
      <c r="N52" s="69"/>
      <c r="O52" s="6"/>
      <c r="P52" s="70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46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46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6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1137</v>
      </c>
      <c r="U65" s="6"/>
      <c r="V65" s="41">
        <f>SUM(V3:V64)</f>
        <v>1117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1">
    <sortCondition descending="1" ref="N3:N11"/>
  </sortState>
  <mergeCells count="1">
    <mergeCell ref="A1:F1"/>
  </mergeCells>
  <conditionalFormatting sqref="A3:A50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8" sqref="G18"/>
    </sheetView>
  </sheetViews>
  <sheetFormatPr defaultColWidth="11.42578125" defaultRowHeight="18.600000000000001" customHeight="1" x14ac:dyDescent="0.2"/>
  <cols>
    <col min="1" max="1" width="11.42578125" style="1" customWidth="1"/>
    <col min="2" max="2" width="64.42578125" style="1" bestFit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11" width="23.140625" style="1" customWidth="1"/>
    <col min="12" max="13" width="23" style="1" customWidth="1"/>
    <col min="14" max="14" width="17.425781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33" t="s">
        <v>72</v>
      </c>
      <c r="B1" s="234"/>
      <c r="C1" s="234"/>
      <c r="D1" s="234"/>
      <c r="E1" s="234"/>
      <c r="F1" s="235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173" t="s">
        <v>1</v>
      </c>
      <c r="C2" s="173" t="s">
        <v>2</v>
      </c>
      <c r="D2" s="173" t="s">
        <v>3</v>
      </c>
      <c r="E2" s="9" t="s">
        <v>362</v>
      </c>
      <c r="F2" s="9" t="s">
        <v>546</v>
      </c>
      <c r="G2" s="9" t="s">
        <v>584</v>
      </c>
      <c r="H2" s="9" t="s">
        <v>624</v>
      </c>
      <c r="I2" s="9" t="s">
        <v>661</v>
      </c>
      <c r="J2" s="9" t="s">
        <v>684</v>
      </c>
      <c r="K2" s="9" t="s">
        <v>691</v>
      </c>
      <c r="L2" s="9" t="s">
        <v>698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54" t="s">
        <v>175</v>
      </c>
      <c r="B3" s="193" t="s">
        <v>372</v>
      </c>
      <c r="C3" s="193" t="s">
        <v>145</v>
      </c>
      <c r="D3" s="193" t="s">
        <v>173</v>
      </c>
      <c r="E3" s="192">
        <v>100</v>
      </c>
      <c r="F3" s="186">
        <v>100</v>
      </c>
      <c r="G3" s="186">
        <v>100</v>
      </c>
      <c r="H3" s="186">
        <v>100</v>
      </c>
      <c r="I3" s="186">
        <v>100</v>
      </c>
      <c r="J3" s="186">
        <v>60</v>
      </c>
      <c r="K3" s="186">
        <v>90</v>
      </c>
      <c r="L3" s="186">
        <v>90</v>
      </c>
      <c r="M3" s="168"/>
      <c r="N3" s="25">
        <f t="shared" ref="N3:N34" si="0">IF(O3=9,SUM(E3:M3)-SMALL(E3:M3,1)-SMALL(E3:M3,2),IF(O3=8,SUM(E3:M3)-SMALL(E3:M3,1),SUM(E3:M3)))</f>
        <v>680</v>
      </c>
      <c r="O3" s="26">
        <f t="shared" ref="O3:O34" si="1">COUNTA(E3:M3)</f>
        <v>8</v>
      </c>
      <c r="P3" s="149">
        <f t="shared" ref="P3:P38" si="2">SUM(E3:M3)</f>
        <v>740</v>
      </c>
      <c r="Q3" s="27"/>
      <c r="R3" s="28">
        <v>1213</v>
      </c>
      <c r="S3" s="29" t="s">
        <v>114</v>
      </c>
      <c r="T3" s="30">
        <f>SUMIF($C$3:$C$87,R3,$P$3:$P$87)</f>
        <v>143</v>
      </c>
      <c r="U3" s="31"/>
      <c r="V3" s="32">
        <f>SUMIF($C$3:$C$87,R3,$N$3:$N$87)</f>
        <v>158</v>
      </c>
      <c r="W3" s="19"/>
      <c r="X3" s="6"/>
      <c r="Y3" s="33"/>
      <c r="Z3" s="33"/>
      <c r="AA3" s="33"/>
    </row>
    <row r="4" spans="1:27" ht="29.1" customHeight="1" thickBot="1" x14ac:dyDescent="0.45">
      <c r="A4" s="154" t="s">
        <v>175</v>
      </c>
      <c r="B4" s="193" t="s">
        <v>331</v>
      </c>
      <c r="C4" s="193" t="s">
        <v>126</v>
      </c>
      <c r="D4" s="193" t="s">
        <v>166</v>
      </c>
      <c r="E4" s="192">
        <v>60</v>
      </c>
      <c r="F4" s="186">
        <v>60</v>
      </c>
      <c r="G4" s="186">
        <v>80</v>
      </c>
      <c r="H4" s="186">
        <v>90</v>
      </c>
      <c r="I4" s="186">
        <v>90</v>
      </c>
      <c r="J4" s="186">
        <v>15</v>
      </c>
      <c r="K4" s="186">
        <v>80</v>
      </c>
      <c r="L4" s="186">
        <v>8</v>
      </c>
      <c r="M4" s="168"/>
      <c r="N4" s="25">
        <f t="shared" si="0"/>
        <v>475</v>
      </c>
      <c r="O4" s="26">
        <f t="shared" si="1"/>
        <v>8</v>
      </c>
      <c r="P4" s="149">
        <f t="shared" si="2"/>
        <v>483</v>
      </c>
      <c r="Q4" s="27"/>
      <c r="R4" s="28">
        <v>2310</v>
      </c>
      <c r="S4" s="29" t="s">
        <v>169</v>
      </c>
      <c r="T4" s="30">
        <f t="shared" ref="T4:T64" si="3">SUMIF($C$3:$C$87,R4,$P$3:$P$87)</f>
        <v>0</v>
      </c>
      <c r="U4" s="31"/>
      <c r="V4" s="32">
        <f t="shared" ref="V4:V64" si="4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5">
      <c r="A5" s="154" t="s">
        <v>175</v>
      </c>
      <c r="B5" s="193" t="s">
        <v>373</v>
      </c>
      <c r="C5" s="193" t="s">
        <v>142</v>
      </c>
      <c r="D5" s="193" t="s">
        <v>172</v>
      </c>
      <c r="E5" s="192">
        <v>90</v>
      </c>
      <c r="F5" s="186">
        <v>80</v>
      </c>
      <c r="G5" s="186">
        <v>15</v>
      </c>
      <c r="H5" s="186">
        <v>60</v>
      </c>
      <c r="I5" s="186">
        <v>40</v>
      </c>
      <c r="J5" s="186">
        <v>50</v>
      </c>
      <c r="K5" s="186"/>
      <c r="L5" s="186">
        <v>9</v>
      </c>
      <c r="M5" s="168"/>
      <c r="N5" s="25">
        <f t="shared" si="0"/>
        <v>344</v>
      </c>
      <c r="O5" s="26">
        <f t="shared" si="1"/>
        <v>7</v>
      </c>
      <c r="P5" s="149">
        <f t="shared" si="2"/>
        <v>344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6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379</v>
      </c>
      <c r="C6" s="193" t="s">
        <v>145</v>
      </c>
      <c r="D6" s="193" t="s">
        <v>173</v>
      </c>
      <c r="E6" s="156">
        <v>15</v>
      </c>
      <c r="F6" s="23">
        <v>30</v>
      </c>
      <c r="G6" s="23">
        <v>90</v>
      </c>
      <c r="H6" s="23">
        <v>50</v>
      </c>
      <c r="I6" s="23"/>
      <c r="J6" s="23">
        <v>20</v>
      </c>
      <c r="K6" s="23">
        <v>50</v>
      </c>
      <c r="L6" s="23">
        <v>60</v>
      </c>
      <c r="M6" s="24"/>
      <c r="N6" s="25">
        <f t="shared" si="0"/>
        <v>315</v>
      </c>
      <c r="O6" s="26">
        <f t="shared" si="1"/>
        <v>7</v>
      </c>
      <c r="P6" s="149">
        <f t="shared" si="2"/>
        <v>315</v>
      </c>
      <c r="Q6" s="27"/>
      <c r="R6" s="28">
        <v>1180</v>
      </c>
      <c r="S6" s="29" t="s">
        <v>14</v>
      </c>
      <c r="T6" s="30">
        <f t="shared" si="3"/>
        <v>443</v>
      </c>
      <c r="U6" s="31"/>
      <c r="V6" s="32">
        <f t="shared" si="4"/>
        <v>444</v>
      </c>
      <c r="W6" s="19"/>
      <c r="X6" s="6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377</v>
      </c>
      <c r="C7" s="193" t="s">
        <v>145</v>
      </c>
      <c r="D7" s="193" t="s">
        <v>173</v>
      </c>
      <c r="E7" s="156">
        <v>30</v>
      </c>
      <c r="F7" s="23">
        <v>90</v>
      </c>
      <c r="G7" s="23"/>
      <c r="H7" s="23">
        <v>80</v>
      </c>
      <c r="I7" s="23">
        <v>60</v>
      </c>
      <c r="J7" s="23"/>
      <c r="K7" s="23"/>
      <c r="L7" s="23">
        <v>50</v>
      </c>
      <c r="M7" s="24"/>
      <c r="N7" s="25">
        <f t="shared" si="0"/>
        <v>310</v>
      </c>
      <c r="O7" s="26">
        <f t="shared" si="1"/>
        <v>5</v>
      </c>
      <c r="P7" s="149">
        <f t="shared" si="2"/>
        <v>310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33"/>
      <c r="Z7" s="33"/>
      <c r="AA7" s="33"/>
    </row>
    <row r="8" spans="1:27" ht="29.1" customHeight="1" thickBot="1" x14ac:dyDescent="0.45">
      <c r="A8" s="154" t="s">
        <v>175</v>
      </c>
      <c r="B8" s="193" t="s">
        <v>374</v>
      </c>
      <c r="C8" s="193" t="s">
        <v>140</v>
      </c>
      <c r="D8" s="193" t="s">
        <v>171</v>
      </c>
      <c r="E8" s="192">
        <v>80</v>
      </c>
      <c r="F8" s="186"/>
      <c r="G8" s="186">
        <v>40</v>
      </c>
      <c r="H8" s="186"/>
      <c r="I8" s="166"/>
      <c r="J8" s="186"/>
      <c r="K8" s="186">
        <v>30</v>
      </c>
      <c r="L8" s="186">
        <v>100</v>
      </c>
      <c r="M8" s="168"/>
      <c r="N8" s="25">
        <f t="shared" si="0"/>
        <v>250</v>
      </c>
      <c r="O8" s="26">
        <f t="shared" si="1"/>
        <v>4</v>
      </c>
      <c r="P8" s="149">
        <f t="shared" si="2"/>
        <v>250</v>
      </c>
      <c r="Q8" s="27"/>
      <c r="R8" s="28">
        <v>10</v>
      </c>
      <c r="S8" s="29" t="s">
        <v>16</v>
      </c>
      <c r="T8" s="30">
        <f t="shared" si="3"/>
        <v>32</v>
      </c>
      <c r="U8" s="31"/>
      <c r="V8" s="32">
        <f t="shared" si="4"/>
        <v>32</v>
      </c>
      <c r="W8" s="19"/>
      <c r="X8" s="6"/>
      <c r="Y8" s="33"/>
      <c r="Z8" s="33"/>
      <c r="AA8" s="33"/>
    </row>
    <row r="9" spans="1:27" ht="29.1" customHeight="1" thickBot="1" x14ac:dyDescent="0.4">
      <c r="A9" s="154" t="s">
        <v>175</v>
      </c>
      <c r="B9" s="193" t="s">
        <v>585</v>
      </c>
      <c r="C9" s="193" t="s">
        <v>134</v>
      </c>
      <c r="D9" s="193" t="s">
        <v>71</v>
      </c>
      <c r="E9" s="156"/>
      <c r="F9" s="23"/>
      <c r="G9" s="23">
        <v>50</v>
      </c>
      <c r="H9" s="23"/>
      <c r="I9" s="23"/>
      <c r="J9" s="23">
        <v>40</v>
      </c>
      <c r="K9" s="23">
        <v>100</v>
      </c>
      <c r="L9" s="23"/>
      <c r="M9" s="24"/>
      <c r="N9" s="25">
        <f t="shared" si="0"/>
        <v>190</v>
      </c>
      <c r="O9" s="26">
        <f t="shared" si="1"/>
        <v>3</v>
      </c>
      <c r="P9" s="149">
        <f t="shared" si="2"/>
        <v>190</v>
      </c>
      <c r="Q9" s="27"/>
      <c r="R9" s="28">
        <v>1589</v>
      </c>
      <c r="S9" s="29" t="s">
        <v>18</v>
      </c>
      <c r="T9" s="30">
        <f t="shared" si="3"/>
        <v>408</v>
      </c>
      <c r="U9" s="31"/>
      <c r="V9" s="32">
        <f t="shared" si="4"/>
        <v>408</v>
      </c>
      <c r="W9" s="19"/>
      <c r="X9" s="6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376</v>
      </c>
      <c r="C10" s="193" t="s">
        <v>139</v>
      </c>
      <c r="D10" s="193" t="s">
        <v>170</v>
      </c>
      <c r="E10" s="156">
        <v>40</v>
      </c>
      <c r="F10" s="23">
        <v>20</v>
      </c>
      <c r="G10" s="23">
        <v>9</v>
      </c>
      <c r="H10" s="23"/>
      <c r="I10" s="23">
        <v>80</v>
      </c>
      <c r="J10" s="23"/>
      <c r="K10" s="23"/>
      <c r="L10" s="23">
        <v>40</v>
      </c>
      <c r="M10" s="24"/>
      <c r="N10" s="25">
        <f t="shared" si="0"/>
        <v>189</v>
      </c>
      <c r="O10" s="26">
        <f t="shared" si="1"/>
        <v>5</v>
      </c>
      <c r="P10" s="149">
        <f t="shared" si="2"/>
        <v>189</v>
      </c>
      <c r="Q10" s="27"/>
      <c r="R10" s="28">
        <v>2074</v>
      </c>
      <c r="S10" s="29" t="s">
        <v>309</v>
      </c>
      <c r="T10" s="30">
        <f t="shared" si="3"/>
        <v>168</v>
      </c>
      <c r="U10" s="31"/>
      <c r="V10" s="32">
        <f t="shared" si="4"/>
        <v>161</v>
      </c>
      <c r="W10" s="19"/>
      <c r="X10" s="6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333</v>
      </c>
      <c r="C11" s="193" t="s">
        <v>152</v>
      </c>
      <c r="D11" s="193" t="s">
        <v>20</v>
      </c>
      <c r="E11" s="156">
        <v>9</v>
      </c>
      <c r="F11" s="23">
        <v>40</v>
      </c>
      <c r="G11" s="23"/>
      <c r="H11" s="23">
        <v>15</v>
      </c>
      <c r="I11" s="23"/>
      <c r="J11" s="23"/>
      <c r="K11" s="23">
        <v>60</v>
      </c>
      <c r="L11" s="23">
        <v>30</v>
      </c>
      <c r="M11" s="24"/>
      <c r="N11" s="25">
        <f t="shared" si="0"/>
        <v>154</v>
      </c>
      <c r="O11" s="26">
        <f t="shared" si="1"/>
        <v>5</v>
      </c>
      <c r="P11" s="149">
        <f t="shared" si="2"/>
        <v>154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375</v>
      </c>
      <c r="C12" s="193" t="s">
        <v>140</v>
      </c>
      <c r="D12" s="193" t="s">
        <v>171</v>
      </c>
      <c r="E12" s="156">
        <v>50</v>
      </c>
      <c r="F12" s="23"/>
      <c r="G12" s="23">
        <v>6</v>
      </c>
      <c r="H12" s="23"/>
      <c r="I12" s="23"/>
      <c r="J12" s="23"/>
      <c r="K12" s="23">
        <v>15</v>
      </c>
      <c r="L12" s="23">
        <v>80</v>
      </c>
      <c r="M12" s="24"/>
      <c r="N12" s="25">
        <f t="shared" si="0"/>
        <v>151</v>
      </c>
      <c r="O12" s="26">
        <f t="shared" si="1"/>
        <v>4</v>
      </c>
      <c r="P12" s="149">
        <f t="shared" si="2"/>
        <v>151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330</v>
      </c>
      <c r="C13" s="193" t="s">
        <v>139</v>
      </c>
      <c r="D13" s="193" t="s">
        <v>170</v>
      </c>
      <c r="E13" s="156">
        <v>5</v>
      </c>
      <c r="F13" s="23">
        <v>12</v>
      </c>
      <c r="G13" s="23">
        <v>8</v>
      </c>
      <c r="H13" s="23">
        <v>20</v>
      </c>
      <c r="I13" s="23">
        <v>50</v>
      </c>
      <c r="J13" s="23">
        <v>9</v>
      </c>
      <c r="K13" s="23">
        <v>40</v>
      </c>
      <c r="L13" s="23">
        <v>5</v>
      </c>
      <c r="M13" s="24"/>
      <c r="N13" s="25">
        <f t="shared" si="0"/>
        <v>144</v>
      </c>
      <c r="O13" s="26">
        <f t="shared" si="1"/>
        <v>8</v>
      </c>
      <c r="P13" s="149">
        <f t="shared" si="2"/>
        <v>149</v>
      </c>
      <c r="Q13" s="27"/>
      <c r="R13" s="28">
        <v>2513</v>
      </c>
      <c r="S13" s="29" t="s">
        <v>356</v>
      </c>
      <c r="T13" s="30">
        <f t="shared" si="3"/>
        <v>15</v>
      </c>
      <c r="U13" s="31"/>
      <c r="V13" s="32">
        <f t="shared" si="4"/>
        <v>15</v>
      </c>
      <c r="W13" s="19"/>
      <c r="X13" s="6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393</v>
      </c>
      <c r="C14" s="193" t="s">
        <v>145</v>
      </c>
      <c r="D14" s="193" t="s">
        <v>173</v>
      </c>
      <c r="E14" s="156">
        <v>5</v>
      </c>
      <c r="F14" s="23"/>
      <c r="G14" s="23">
        <v>60</v>
      </c>
      <c r="H14" s="23">
        <v>40</v>
      </c>
      <c r="I14" s="23">
        <v>7</v>
      </c>
      <c r="J14" s="23"/>
      <c r="K14" s="23"/>
      <c r="L14" s="23">
        <v>15</v>
      </c>
      <c r="M14" s="24"/>
      <c r="N14" s="25">
        <f t="shared" si="0"/>
        <v>127</v>
      </c>
      <c r="O14" s="26">
        <f t="shared" si="1"/>
        <v>5</v>
      </c>
      <c r="P14" s="149">
        <f t="shared" si="2"/>
        <v>127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383</v>
      </c>
      <c r="C15" s="193" t="s">
        <v>185</v>
      </c>
      <c r="D15" s="193" t="s">
        <v>186</v>
      </c>
      <c r="E15" s="156">
        <v>7</v>
      </c>
      <c r="F15" s="23">
        <v>50</v>
      </c>
      <c r="G15" s="23">
        <v>12</v>
      </c>
      <c r="H15" s="23">
        <v>12</v>
      </c>
      <c r="I15" s="23">
        <v>8</v>
      </c>
      <c r="J15" s="23">
        <v>12</v>
      </c>
      <c r="K15" s="23">
        <v>20</v>
      </c>
      <c r="L15" s="23">
        <v>12</v>
      </c>
      <c r="M15" s="24"/>
      <c r="N15" s="25">
        <f t="shared" si="0"/>
        <v>126</v>
      </c>
      <c r="O15" s="26">
        <f t="shared" si="1"/>
        <v>8</v>
      </c>
      <c r="P15" s="149">
        <f t="shared" si="2"/>
        <v>133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380</v>
      </c>
      <c r="C16" s="193" t="s">
        <v>381</v>
      </c>
      <c r="D16" s="193" t="s">
        <v>338</v>
      </c>
      <c r="E16" s="156">
        <v>12</v>
      </c>
      <c r="F16" s="23"/>
      <c r="G16" s="23">
        <v>30</v>
      </c>
      <c r="H16" s="23">
        <v>30</v>
      </c>
      <c r="I16" s="23"/>
      <c r="J16" s="23"/>
      <c r="K16" s="23"/>
      <c r="L16" s="23"/>
      <c r="M16" s="24"/>
      <c r="N16" s="25">
        <f t="shared" si="0"/>
        <v>72</v>
      </c>
      <c r="O16" s="26">
        <f t="shared" si="1"/>
        <v>3</v>
      </c>
      <c r="P16" s="149">
        <f t="shared" si="2"/>
        <v>72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390</v>
      </c>
      <c r="C17" s="193" t="s">
        <v>132</v>
      </c>
      <c r="D17" s="193" t="s">
        <v>114</v>
      </c>
      <c r="E17" s="156">
        <v>5</v>
      </c>
      <c r="F17" s="23">
        <v>5</v>
      </c>
      <c r="G17" s="23">
        <v>5</v>
      </c>
      <c r="H17" s="23"/>
      <c r="I17" s="23">
        <v>20</v>
      </c>
      <c r="J17" s="23">
        <v>7</v>
      </c>
      <c r="K17" s="23">
        <v>12</v>
      </c>
      <c r="L17" s="23">
        <v>5</v>
      </c>
      <c r="M17" s="24"/>
      <c r="N17" s="25">
        <f t="shared" si="0"/>
        <v>59</v>
      </c>
      <c r="O17" s="26">
        <f t="shared" si="1"/>
        <v>7</v>
      </c>
      <c r="P17" s="149">
        <f t="shared" si="2"/>
        <v>59</v>
      </c>
      <c r="Q17" s="27"/>
      <c r="R17" s="28">
        <v>2521</v>
      </c>
      <c r="S17" s="29" t="s">
        <v>370</v>
      </c>
      <c r="T17" s="30">
        <f t="shared" si="3"/>
        <v>20</v>
      </c>
      <c r="U17" s="31"/>
      <c r="V17" s="32">
        <f t="shared" si="4"/>
        <v>20</v>
      </c>
      <c r="W17" s="19"/>
      <c r="X17" s="6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389</v>
      </c>
      <c r="C18" s="193" t="s">
        <v>139</v>
      </c>
      <c r="D18" s="193" t="s">
        <v>170</v>
      </c>
      <c r="E18" s="156">
        <v>5</v>
      </c>
      <c r="F18" s="23"/>
      <c r="G18" s="23">
        <v>5</v>
      </c>
      <c r="H18" s="23">
        <v>5</v>
      </c>
      <c r="I18" s="23">
        <v>15</v>
      </c>
      <c r="J18" s="23">
        <v>8</v>
      </c>
      <c r="K18" s="23">
        <v>9</v>
      </c>
      <c r="L18" s="23">
        <v>5</v>
      </c>
      <c r="M18" s="24"/>
      <c r="N18" s="25">
        <f t="shared" si="0"/>
        <v>52</v>
      </c>
      <c r="O18" s="26">
        <f t="shared" si="1"/>
        <v>7</v>
      </c>
      <c r="P18" s="149">
        <f t="shared" si="2"/>
        <v>52</v>
      </c>
      <c r="Q18" s="27"/>
      <c r="R18" s="28">
        <v>2144</v>
      </c>
      <c r="S18" s="146" t="s">
        <v>107</v>
      </c>
      <c r="T18" s="30">
        <f t="shared" si="3"/>
        <v>1492</v>
      </c>
      <c r="U18" s="31"/>
      <c r="V18" s="32">
        <f t="shared" si="4"/>
        <v>1432</v>
      </c>
      <c r="W18" s="19"/>
      <c r="X18" s="6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378</v>
      </c>
      <c r="C19" s="193" t="s">
        <v>140</v>
      </c>
      <c r="D19" s="193" t="s">
        <v>171</v>
      </c>
      <c r="E19" s="156">
        <v>20</v>
      </c>
      <c r="F19" s="23"/>
      <c r="G19" s="23">
        <v>20</v>
      </c>
      <c r="H19" s="23"/>
      <c r="I19" s="23"/>
      <c r="J19" s="23"/>
      <c r="K19" s="23"/>
      <c r="L19" s="23"/>
      <c r="M19" s="24"/>
      <c r="N19" s="25">
        <f t="shared" si="0"/>
        <v>40</v>
      </c>
      <c r="O19" s="26">
        <f t="shared" si="1"/>
        <v>2</v>
      </c>
      <c r="P19" s="149">
        <f t="shared" si="2"/>
        <v>40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334</v>
      </c>
      <c r="C20" s="193" t="s">
        <v>132</v>
      </c>
      <c r="D20" s="193" t="s">
        <v>114</v>
      </c>
      <c r="E20" s="156">
        <v>5</v>
      </c>
      <c r="F20" s="23">
        <v>9</v>
      </c>
      <c r="G20" s="23">
        <v>5</v>
      </c>
      <c r="H20" s="23">
        <v>5</v>
      </c>
      <c r="I20" s="23">
        <v>5</v>
      </c>
      <c r="J20" s="23">
        <v>5</v>
      </c>
      <c r="K20" s="23">
        <v>6</v>
      </c>
      <c r="L20" s="23">
        <v>5</v>
      </c>
      <c r="M20" s="24"/>
      <c r="N20" s="25">
        <f t="shared" si="0"/>
        <v>40</v>
      </c>
      <c r="O20" s="26">
        <f t="shared" si="1"/>
        <v>8</v>
      </c>
      <c r="P20" s="149">
        <f t="shared" si="2"/>
        <v>45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387</v>
      </c>
      <c r="C21" s="193" t="s">
        <v>185</v>
      </c>
      <c r="D21" s="193" t="s">
        <v>186</v>
      </c>
      <c r="E21" s="156">
        <v>5</v>
      </c>
      <c r="F21" s="23"/>
      <c r="G21" s="23"/>
      <c r="H21" s="23"/>
      <c r="I21" s="23">
        <v>30</v>
      </c>
      <c r="J21" s="23"/>
      <c r="K21" s="23"/>
      <c r="L21" s="23"/>
      <c r="M21" s="24"/>
      <c r="N21" s="25">
        <f t="shared" si="0"/>
        <v>35</v>
      </c>
      <c r="O21" s="26">
        <f t="shared" si="1"/>
        <v>2</v>
      </c>
      <c r="P21" s="149">
        <f t="shared" si="2"/>
        <v>35</v>
      </c>
      <c r="Q21" s="27"/>
      <c r="R21" s="28">
        <v>2271</v>
      </c>
      <c r="S21" s="29" t="s">
        <v>120</v>
      </c>
      <c r="T21" s="30">
        <f t="shared" si="3"/>
        <v>483</v>
      </c>
      <c r="U21" s="31"/>
      <c r="V21" s="32">
        <f t="shared" si="4"/>
        <v>500</v>
      </c>
      <c r="W21" s="19"/>
      <c r="X21" s="6"/>
      <c r="Y21" s="33"/>
      <c r="Z21" s="33"/>
      <c r="AA21" s="33"/>
    </row>
    <row r="22" spans="1:27" ht="29.1" customHeight="1" thickBot="1" x14ac:dyDescent="0.4">
      <c r="A22" s="154" t="s">
        <v>175</v>
      </c>
      <c r="B22" s="193" t="s">
        <v>391</v>
      </c>
      <c r="C22" s="193" t="s">
        <v>142</v>
      </c>
      <c r="D22" s="193" t="s">
        <v>172</v>
      </c>
      <c r="E22" s="156">
        <v>5</v>
      </c>
      <c r="F22" s="23">
        <v>5</v>
      </c>
      <c r="G22" s="23">
        <v>5</v>
      </c>
      <c r="H22" s="23">
        <v>5</v>
      </c>
      <c r="I22" s="23">
        <v>5</v>
      </c>
      <c r="J22" s="23"/>
      <c r="K22" s="23"/>
      <c r="L22" s="23">
        <v>5</v>
      </c>
      <c r="M22" s="24"/>
      <c r="N22" s="25">
        <f t="shared" si="0"/>
        <v>30</v>
      </c>
      <c r="O22" s="26">
        <f t="shared" si="1"/>
        <v>6</v>
      </c>
      <c r="P22" s="149">
        <f t="shared" si="2"/>
        <v>30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154" t="s">
        <v>175</v>
      </c>
      <c r="B23" s="193" t="s">
        <v>392</v>
      </c>
      <c r="C23" s="193" t="s">
        <v>139</v>
      </c>
      <c r="D23" s="193" t="s">
        <v>170</v>
      </c>
      <c r="E23" s="156">
        <v>5</v>
      </c>
      <c r="F23" s="23"/>
      <c r="G23" s="23"/>
      <c r="H23" s="23">
        <v>5</v>
      </c>
      <c r="I23" s="23">
        <v>12</v>
      </c>
      <c r="J23" s="23"/>
      <c r="K23" s="23"/>
      <c r="L23" s="23">
        <v>7</v>
      </c>
      <c r="M23" s="24"/>
      <c r="N23" s="25">
        <f t="shared" si="0"/>
        <v>29</v>
      </c>
      <c r="O23" s="26">
        <f t="shared" si="1"/>
        <v>4</v>
      </c>
      <c r="P23" s="149">
        <f t="shared" si="2"/>
        <v>29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154" t="s">
        <v>175</v>
      </c>
      <c r="B24" s="193" t="s">
        <v>548</v>
      </c>
      <c r="C24" s="193" t="s">
        <v>132</v>
      </c>
      <c r="D24" s="193" t="s">
        <v>114</v>
      </c>
      <c r="E24" s="156"/>
      <c r="F24" s="23">
        <v>8</v>
      </c>
      <c r="G24" s="23">
        <v>7</v>
      </c>
      <c r="H24" s="23"/>
      <c r="I24" s="23">
        <v>9</v>
      </c>
      <c r="J24" s="23"/>
      <c r="K24" s="23"/>
      <c r="L24" s="23"/>
      <c r="M24" s="24"/>
      <c r="N24" s="25">
        <f t="shared" si="0"/>
        <v>24</v>
      </c>
      <c r="O24" s="26">
        <f t="shared" si="1"/>
        <v>3</v>
      </c>
      <c r="P24" s="149">
        <f t="shared" si="2"/>
        <v>24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54" t="s">
        <v>175</v>
      </c>
      <c r="B25" s="193" t="s">
        <v>549</v>
      </c>
      <c r="C25" s="193" t="s">
        <v>139</v>
      </c>
      <c r="D25" s="193" t="s">
        <v>170</v>
      </c>
      <c r="E25" s="156"/>
      <c r="F25" s="23">
        <v>5</v>
      </c>
      <c r="G25" s="23">
        <v>5</v>
      </c>
      <c r="H25" s="23">
        <v>6</v>
      </c>
      <c r="I25" s="23"/>
      <c r="J25" s="23"/>
      <c r="K25" s="23">
        <v>8</v>
      </c>
      <c r="L25" s="23"/>
      <c r="M25" s="24"/>
      <c r="N25" s="25">
        <f t="shared" si="0"/>
        <v>24</v>
      </c>
      <c r="O25" s="26">
        <f t="shared" si="1"/>
        <v>4</v>
      </c>
      <c r="P25" s="149">
        <f t="shared" si="2"/>
        <v>24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54" t="s">
        <v>175</v>
      </c>
      <c r="B26" s="193" t="s">
        <v>398</v>
      </c>
      <c r="C26" s="193" t="s">
        <v>129</v>
      </c>
      <c r="D26" s="193" t="s">
        <v>167</v>
      </c>
      <c r="E26" s="156">
        <v>5</v>
      </c>
      <c r="F26" s="23">
        <v>5</v>
      </c>
      <c r="G26" s="23"/>
      <c r="H26" s="23"/>
      <c r="I26" s="23"/>
      <c r="J26" s="23"/>
      <c r="K26" s="23">
        <v>7</v>
      </c>
      <c r="L26" s="23">
        <v>5</v>
      </c>
      <c r="M26" s="24"/>
      <c r="N26" s="25">
        <f t="shared" si="0"/>
        <v>22</v>
      </c>
      <c r="O26" s="26">
        <f t="shared" si="1"/>
        <v>4</v>
      </c>
      <c r="P26" s="149">
        <f t="shared" si="2"/>
        <v>22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54" t="s">
        <v>175</v>
      </c>
      <c r="B27" s="193" t="s">
        <v>397</v>
      </c>
      <c r="C27" s="193" t="s">
        <v>140</v>
      </c>
      <c r="D27" s="193" t="s">
        <v>171</v>
      </c>
      <c r="E27" s="156">
        <v>5</v>
      </c>
      <c r="F27" s="23">
        <v>7</v>
      </c>
      <c r="G27" s="23">
        <v>5</v>
      </c>
      <c r="H27" s="23"/>
      <c r="I27" s="23"/>
      <c r="J27" s="23"/>
      <c r="K27" s="23"/>
      <c r="L27" s="23"/>
      <c r="M27" s="24"/>
      <c r="N27" s="25">
        <f t="shared" si="0"/>
        <v>17</v>
      </c>
      <c r="O27" s="26">
        <f t="shared" si="1"/>
        <v>3</v>
      </c>
      <c r="P27" s="149">
        <f t="shared" si="2"/>
        <v>17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">
        <v>175</v>
      </c>
      <c r="B28" s="193" t="s">
        <v>399</v>
      </c>
      <c r="C28" s="193" t="s">
        <v>140</v>
      </c>
      <c r="D28" s="193" t="s">
        <v>171</v>
      </c>
      <c r="E28" s="156">
        <v>5</v>
      </c>
      <c r="F28" s="23">
        <v>5</v>
      </c>
      <c r="G28" s="23"/>
      <c r="H28" s="23">
        <v>5</v>
      </c>
      <c r="I28" s="23"/>
      <c r="J28" s="23"/>
      <c r="K28" s="23"/>
      <c r="L28" s="23"/>
      <c r="M28" s="24"/>
      <c r="N28" s="25">
        <f t="shared" si="0"/>
        <v>15</v>
      </c>
      <c r="O28" s="26">
        <f t="shared" si="1"/>
        <v>3</v>
      </c>
      <c r="P28" s="149">
        <f t="shared" si="2"/>
        <v>15</v>
      </c>
      <c r="Q28" s="27"/>
      <c r="R28" s="28">
        <v>1174</v>
      </c>
      <c r="S28" s="29" t="s">
        <v>121</v>
      </c>
      <c r="T28" s="30">
        <f t="shared" si="3"/>
        <v>72</v>
      </c>
      <c r="U28" s="31"/>
      <c r="V28" s="32">
        <f t="shared" si="4"/>
        <v>72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336</v>
      </c>
      <c r="C29" s="193" t="s">
        <v>132</v>
      </c>
      <c r="D29" s="193" t="s">
        <v>114</v>
      </c>
      <c r="E29" s="156">
        <v>5</v>
      </c>
      <c r="F29" s="23"/>
      <c r="G29" s="23">
        <v>5</v>
      </c>
      <c r="H29" s="23"/>
      <c r="I29" s="23">
        <v>5</v>
      </c>
      <c r="J29" s="23"/>
      <c r="K29" s="23"/>
      <c r="L29" s="23"/>
      <c r="M29" s="24"/>
      <c r="N29" s="25">
        <f t="shared" si="0"/>
        <v>15</v>
      </c>
      <c r="O29" s="26">
        <f t="shared" si="1"/>
        <v>3</v>
      </c>
      <c r="P29" s="149">
        <f t="shared" si="2"/>
        <v>15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586</v>
      </c>
      <c r="C30" s="201">
        <v>2513</v>
      </c>
      <c r="D30" s="193" t="s">
        <v>587</v>
      </c>
      <c r="E30" s="156"/>
      <c r="F30" s="23"/>
      <c r="G30" s="23">
        <v>5</v>
      </c>
      <c r="H30" s="23">
        <v>5</v>
      </c>
      <c r="I30" s="23"/>
      <c r="J30" s="23"/>
      <c r="K30" s="23"/>
      <c r="L30" s="23">
        <v>5</v>
      </c>
      <c r="M30" s="24"/>
      <c r="N30" s="25">
        <f t="shared" si="0"/>
        <v>15</v>
      </c>
      <c r="O30" s="26">
        <f t="shared" si="1"/>
        <v>3</v>
      </c>
      <c r="P30" s="149">
        <f t="shared" si="2"/>
        <v>15</v>
      </c>
      <c r="Q30" s="27"/>
      <c r="R30" s="28">
        <v>1773</v>
      </c>
      <c r="S30" s="29" t="s">
        <v>71</v>
      </c>
      <c r="T30" s="30">
        <f t="shared" si="3"/>
        <v>201</v>
      </c>
      <c r="U30" s="31"/>
      <c r="V30" s="32">
        <f t="shared" si="4"/>
        <v>213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382</v>
      </c>
      <c r="C31" s="193" t="s">
        <v>142</v>
      </c>
      <c r="D31" s="193" t="s">
        <v>172</v>
      </c>
      <c r="E31" s="156">
        <v>8</v>
      </c>
      <c r="F31" s="23"/>
      <c r="G31" s="23">
        <v>5</v>
      </c>
      <c r="H31" s="23"/>
      <c r="I31" s="23"/>
      <c r="J31" s="23"/>
      <c r="K31" s="23"/>
      <c r="L31" s="23"/>
      <c r="M31" s="24"/>
      <c r="N31" s="25">
        <f t="shared" si="0"/>
        <v>13</v>
      </c>
      <c r="O31" s="26">
        <f t="shared" si="1"/>
        <v>2</v>
      </c>
      <c r="P31" s="149">
        <f t="shared" si="2"/>
        <v>13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388</v>
      </c>
      <c r="C32" s="193" t="s">
        <v>134</v>
      </c>
      <c r="D32" s="193" t="s">
        <v>71</v>
      </c>
      <c r="E32" s="156">
        <v>5</v>
      </c>
      <c r="F32" s="23">
        <v>6</v>
      </c>
      <c r="G32" s="23"/>
      <c r="H32" s="23"/>
      <c r="I32" s="23"/>
      <c r="J32" s="23"/>
      <c r="K32" s="23"/>
      <c r="L32" s="23"/>
      <c r="M32" s="24"/>
      <c r="N32" s="25">
        <f t="shared" si="0"/>
        <v>11</v>
      </c>
      <c r="O32" s="26">
        <f t="shared" si="1"/>
        <v>2</v>
      </c>
      <c r="P32" s="149">
        <f t="shared" si="2"/>
        <v>11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335</v>
      </c>
      <c r="C33" s="193" t="s">
        <v>142</v>
      </c>
      <c r="D33" s="193" t="s">
        <v>172</v>
      </c>
      <c r="E33" s="156">
        <v>5</v>
      </c>
      <c r="F33" s="23"/>
      <c r="G33" s="23"/>
      <c r="H33" s="23"/>
      <c r="I33" s="23">
        <v>6</v>
      </c>
      <c r="J33" s="23"/>
      <c r="K33" s="23"/>
      <c r="L33" s="23"/>
      <c r="M33" s="24"/>
      <c r="N33" s="25">
        <f t="shared" si="0"/>
        <v>11</v>
      </c>
      <c r="O33" s="26">
        <f t="shared" si="1"/>
        <v>2</v>
      </c>
      <c r="P33" s="149">
        <f t="shared" si="2"/>
        <v>11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385</v>
      </c>
      <c r="C34" s="193" t="s">
        <v>363</v>
      </c>
      <c r="D34" s="193" t="s">
        <v>364</v>
      </c>
      <c r="E34" s="156">
        <v>5</v>
      </c>
      <c r="F34" s="23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49">
        <f t="shared" si="2"/>
        <v>10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396</v>
      </c>
      <c r="C35" s="193" t="s">
        <v>140</v>
      </c>
      <c r="D35" s="193" t="s">
        <v>171</v>
      </c>
      <c r="E35" s="156">
        <v>5</v>
      </c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ref="N35:N51" si="5">IF(O35=9,SUM(E35:M35)-SMALL(E35:M35,1)-SMALL(E35:M35,2),IF(O35=8,SUM(E35:M35)-SMALL(E35:M35,1),SUM(E35:M35)))</f>
        <v>10</v>
      </c>
      <c r="O35" s="26">
        <f t="shared" ref="O35:O51" si="6">COUNTA(E35:M35)</f>
        <v>2</v>
      </c>
      <c r="P35" s="149">
        <f t="shared" si="2"/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550</v>
      </c>
      <c r="C36" s="193" t="s">
        <v>363</v>
      </c>
      <c r="D36" s="193" t="s">
        <v>364</v>
      </c>
      <c r="E36" s="23"/>
      <c r="F36" s="23">
        <v>5</v>
      </c>
      <c r="G36" s="23"/>
      <c r="H36" s="23">
        <v>5</v>
      </c>
      <c r="I36" s="23"/>
      <c r="J36" s="23"/>
      <c r="K36" s="23"/>
      <c r="L36" s="23"/>
      <c r="M36" s="24"/>
      <c r="N36" s="25">
        <f t="shared" si="5"/>
        <v>10</v>
      </c>
      <c r="O36" s="26">
        <f t="shared" si="6"/>
        <v>2</v>
      </c>
      <c r="P36" s="149">
        <f t="shared" si="2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395</v>
      </c>
      <c r="C37" s="193" t="s">
        <v>142</v>
      </c>
      <c r="D37" s="193" t="s">
        <v>172</v>
      </c>
      <c r="E37" s="23">
        <v>5</v>
      </c>
      <c r="F37" s="23"/>
      <c r="G37" s="23"/>
      <c r="H37" s="23"/>
      <c r="I37" s="23">
        <v>5</v>
      </c>
      <c r="J37" s="23"/>
      <c r="K37" s="23"/>
      <c r="L37" s="23"/>
      <c r="M37" s="24"/>
      <c r="N37" s="25">
        <f t="shared" si="5"/>
        <v>10</v>
      </c>
      <c r="O37" s="26">
        <f t="shared" si="6"/>
        <v>2</v>
      </c>
      <c r="P37" s="149">
        <f t="shared" si="2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3" t="s">
        <v>630</v>
      </c>
      <c r="C38" s="193" t="s">
        <v>129</v>
      </c>
      <c r="D38" s="193" t="s">
        <v>167</v>
      </c>
      <c r="E38" s="23"/>
      <c r="F38" s="23"/>
      <c r="G38" s="23"/>
      <c r="H38" s="23">
        <v>5</v>
      </c>
      <c r="I38" s="23"/>
      <c r="J38" s="23"/>
      <c r="K38" s="23">
        <v>5</v>
      </c>
      <c r="L38" s="23"/>
      <c r="M38" s="24"/>
      <c r="N38" s="25">
        <f t="shared" si="5"/>
        <v>10</v>
      </c>
      <c r="O38" s="26">
        <f t="shared" si="6"/>
        <v>2</v>
      </c>
      <c r="P38" s="149">
        <f t="shared" si="2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63" t="s">
        <v>699</v>
      </c>
      <c r="C39" s="220">
        <v>2271</v>
      </c>
      <c r="D39" s="222" t="s">
        <v>166</v>
      </c>
      <c r="E39" s="23"/>
      <c r="F39" s="23"/>
      <c r="G39" s="23"/>
      <c r="H39" s="23"/>
      <c r="I39" s="23"/>
      <c r="J39" s="23"/>
      <c r="K39" s="23"/>
      <c r="L39" s="23">
        <v>19</v>
      </c>
      <c r="M39" s="24"/>
      <c r="N39" s="25">
        <f t="shared" si="5"/>
        <v>19</v>
      </c>
      <c r="O39" s="26">
        <f t="shared" si="6"/>
        <v>1</v>
      </c>
      <c r="P39" s="149"/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13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175</v>
      </c>
      <c r="B40" s="193" t="s">
        <v>547</v>
      </c>
      <c r="C40" s="193" t="s">
        <v>132</v>
      </c>
      <c r="D40" s="193" t="s">
        <v>114</v>
      </c>
      <c r="E40" s="23"/>
      <c r="F40" s="23">
        <v>15</v>
      </c>
      <c r="G40" s="23"/>
      <c r="H40" s="23"/>
      <c r="I40" s="23"/>
      <c r="J40" s="23"/>
      <c r="K40" s="23"/>
      <c r="L40" s="23"/>
      <c r="M40" s="24"/>
      <c r="N40" s="25">
        <f t="shared" si="5"/>
        <v>15</v>
      </c>
      <c r="O40" s="26">
        <f t="shared" si="6"/>
        <v>1</v>
      </c>
      <c r="P40" s="149"/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9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175</v>
      </c>
      <c r="B41" s="193" t="s">
        <v>625</v>
      </c>
      <c r="C41" s="201">
        <v>2334</v>
      </c>
      <c r="D41" s="193" t="s">
        <v>626</v>
      </c>
      <c r="E41" s="23"/>
      <c r="F41" s="23"/>
      <c r="G41" s="23"/>
      <c r="H41" s="23">
        <v>9</v>
      </c>
      <c r="I41" s="23"/>
      <c r="J41" s="23"/>
      <c r="K41" s="23"/>
      <c r="L41" s="23"/>
      <c r="M41" s="24"/>
      <c r="N41" s="25">
        <f t="shared" si="5"/>
        <v>9</v>
      </c>
      <c r="O41" s="26">
        <f t="shared" si="6"/>
        <v>1</v>
      </c>
      <c r="P41" s="149"/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">
        <v>175</v>
      </c>
      <c r="B42" s="193" t="s">
        <v>628</v>
      </c>
      <c r="C42" s="201">
        <v>2438</v>
      </c>
      <c r="D42" s="193" t="s">
        <v>627</v>
      </c>
      <c r="E42" s="23"/>
      <c r="F42" s="23"/>
      <c r="G42" s="23"/>
      <c r="H42" s="23">
        <v>8</v>
      </c>
      <c r="I42" s="23"/>
      <c r="J42" s="23"/>
      <c r="K42" s="23"/>
      <c r="L42" s="23"/>
      <c r="M42" s="24"/>
      <c r="N42" s="25">
        <f t="shared" si="5"/>
        <v>8</v>
      </c>
      <c r="O42" s="26">
        <f t="shared" si="6"/>
        <v>1</v>
      </c>
      <c r="P42" s="149"/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">
        <v>175</v>
      </c>
      <c r="B43" s="163" t="s">
        <v>629</v>
      </c>
      <c r="C43" s="193" t="s">
        <v>134</v>
      </c>
      <c r="D43" s="193" t="s">
        <v>71</v>
      </c>
      <c r="E43" s="23"/>
      <c r="F43" s="23"/>
      <c r="G43" s="23"/>
      <c r="H43" s="23">
        <v>7</v>
      </c>
      <c r="I43" s="23"/>
      <c r="J43" s="23"/>
      <c r="K43" s="23"/>
      <c r="L43" s="23"/>
      <c r="M43" s="24"/>
      <c r="N43" s="25">
        <f t="shared" si="5"/>
        <v>7</v>
      </c>
      <c r="O43" s="26">
        <f t="shared" si="6"/>
        <v>1</v>
      </c>
      <c r="P43" s="149"/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">
        <v>175</v>
      </c>
      <c r="B44" s="193" t="s">
        <v>384</v>
      </c>
      <c r="C44" s="193" t="s">
        <v>139</v>
      </c>
      <c r="D44" s="193" t="s">
        <v>170</v>
      </c>
      <c r="E44" s="23">
        <v>6</v>
      </c>
      <c r="F44" s="23"/>
      <c r="G44" s="23"/>
      <c r="H44" s="23"/>
      <c r="I44" s="23"/>
      <c r="J44" s="23"/>
      <c r="K44" s="23"/>
      <c r="L44" s="23"/>
      <c r="M44" s="24"/>
      <c r="N44" s="25">
        <f t="shared" si="5"/>
        <v>6</v>
      </c>
      <c r="O44" s="26">
        <f t="shared" si="6"/>
        <v>1</v>
      </c>
      <c r="P44" s="149"/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">
        <v>175</v>
      </c>
      <c r="B45" s="163" t="s">
        <v>700</v>
      </c>
      <c r="C45" s="220">
        <v>2271</v>
      </c>
      <c r="D45" s="222" t="s">
        <v>166</v>
      </c>
      <c r="E45" s="23"/>
      <c r="F45" s="23"/>
      <c r="G45" s="23"/>
      <c r="H45" s="23"/>
      <c r="I45" s="23"/>
      <c r="J45" s="23"/>
      <c r="K45" s="23"/>
      <c r="L45" s="23">
        <v>6</v>
      </c>
      <c r="M45" s="24"/>
      <c r="N45" s="25">
        <f t="shared" si="5"/>
        <v>6</v>
      </c>
      <c r="O45" s="26">
        <f t="shared" si="6"/>
        <v>1</v>
      </c>
      <c r="P45" s="149"/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">
        <v>175</v>
      </c>
      <c r="B46" s="212" t="s">
        <v>386</v>
      </c>
      <c r="C46" s="193" t="s">
        <v>140</v>
      </c>
      <c r="D46" s="193" t="s">
        <v>171</v>
      </c>
      <c r="E46" s="23">
        <v>5</v>
      </c>
      <c r="F46" s="23"/>
      <c r="G46" s="23"/>
      <c r="H46" s="23"/>
      <c r="I46" s="23"/>
      <c r="J46" s="23"/>
      <c r="K46" s="23"/>
      <c r="L46" s="23"/>
      <c r="M46" s="24"/>
      <c r="N46" s="25">
        <f t="shared" si="5"/>
        <v>5</v>
      </c>
      <c r="O46" s="26">
        <f t="shared" si="6"/>
        <v>1</v>
      </c>
      <c r="P46" s="149"/>
      <c r="Q46" s="35"/>
      <c r="R46" s="28">
        <v>2057</v>
      </c>
      <c r="S46" s="29" t="s">
        <v>56</v>
      </c>
      <c r="T46" s="30">
        <f t="shared" si="3"/>
        <v>483</v>
      </c>
      <c r="U46" s="31"/>
      <c r="V46" s="32">
        <f t="shared" si="4"/>
        <v>493</v>
      </c>
      <c r="W46" s="19"/>
      <c r="X46" s="6"/>
      <c r="Y46" s="6"/>
      <c r="Z46" s="6"/>
      <c r="AA46" s="6"/>
    </row>
    <row r="47" spans="1:27" ht="29.1" customHeight="1" thickBot="1" x14ac:dyDescent="0.4">
      <c r="A47" s="154" t="s">
        <v>175</v>
      </c>
      <c r="B47" s="212" t="s">
        <v>394</v>
      </c>
      <c r="C47" s="193" t="s">
        <v>140</v>
      </c>
      <c r="D47" s="193" t="s">
        <v>171</v>
      </c>
      <c r="E47" s="23">
        <v>5</v>
      </c>
      <c r="F47" s="23"/>
      <c r="G47" s="23"/>
      <c r="H47" s="23"/>
      <c r="I47" s="23"/>
      <c r="J47" s="23"/>
      <c r="K47" s="23"/>
      <c r="L47" s="23"/>
      <c r="M47" s="24"/>
      <c r="N47" s="25">
        <f t="shared" si="5"/>
        <v>5</v>
      </c>
      <c r="O47" s="26">
        <f t="shared" si="6"/>
        <v>1</v>
      </c>
      <c r="P47" s="149"/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">
        <v>175</v>
      </c>
      <c r="B48" s="193" t="s">
        <v>552</v>
      </c>
      <c r="C48" s="193" t="s">
        <v>551</v>
      </c>
      <c r="D48" s="193" t="s">
        <v>364</v>
      </c>
      <c r="E48" s="23"/>
      <c r="F48" s="23">
        <v>5</v>
      </c>
      <c r="G48" s="23"/>
      <c r="H48" s="23"/>
      <c r="I48" s="23"/>
      <c r="J48" s="23"/>
      <c r="K48" s="23"/>
      <c r="L48" s="23"/>
      <c r="M48" s="24"/>
      <c r="N48" s="25">
        <f t="shared" si="5"/>
        <v>5</v>
      </c>
      <c r="O48" s="26">
        <f t="shared" si="6"/>
        <v>1</v>
      </c>
      <c r="P48" s="149"/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">
        <v>175</v>
      </c>
      <c r="B49" s="193" t="s">
        <v>553</v>
      </c>
      <c r="C49" s="193" t="s">
        <v>132</v>
      </c>
      <c r="D49" s="193" t="s">
        <v>114</v>
      </c>
      <c r="E49" s="23"/>
      <c r="F49" s="23">
        <v>5</v>
      </c>
      <c r="G49" s="23"/>
      <c r="H49" s="23"/>
      <c r="I49" s="23"/>
      <c r="J49" s="23"/>
      <c r="K49" s="23"/>
      <c r="L49" s="23"/>
      <c r="M49" s="24"/>
      <c r="N49" s="25">
        <f t="shared" si="5"/>
        <v>5</v>
      </c>
      <c r="O49" s="26">
        <f t="shared" si="6"/>
        <v>1</v>
      </c>
      <c r="P49" s="149"/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54" t="s">
        <v>175</v>
      </c>
      <c r="B50" s="20" t="s">
        <v>629</v>
      </c>
      <c r="C50" s="212" t="s">
        <v>134</v>
      </c>
      <c r="D50" s="212" t="s">
        <v>71</v>
      </c>
      <c r="E50" s="23"/>
      <c r="F50" s="23"/>
      <c r="G50" s="23"/>
      <c r="H50" s="23">
        <v>5</v>
      </c>
      <c r="I50" s="23"/>
      <c r="J50" s="23"/>
      <c r="K50" s="23"/>
      <c r="L50" s="23"/>
      <c r="M50" s="24"/>
      <c r="N50" s="25">
        <f t="shared" si="5"/>
        <v>5</v>
      </c>
      <c r="O50" s="26">
        <f t="shared" si="6"/>
        <v>1</v>
      </c>
      <c r="P50" s="149"/>
      <c r="Q50" s="19"/>
      <c r="R50" s="28">
        <v>2027</v>
      </c>
      <c r="S50" s="29" t="s">
        <v>20</v>
      </c>
      <c r="T50" s="30">
        <f t="shared" si="3"/>
        <v>154</v>
      </c>
      <c r="U50" s="31"/>
      <c r="V50" s="32">
        <f t="shared" si="4"/>
        <v>154</v>
      </c>
      <c r="W50" s="6"/>
      <c r="X50" s="6"/>
      <c r="Y50" s="6"/>
      <c r="Z50" s="6"/>
      <c r="AA50" s="6"/>
    </row>
    <row r="51" spans="1:27" ht="29.1" customHeight="1" thickBot="1" x14ac:dyDescent="0.4">
      <c r="A51" s="154" t="s">
        <v>175</v>
      </c>
      <c r="B51" s="212" t="s">
        <v>631</v>
      </c>
      <c r="C51" s="221">
        <v>2438</v>
      </c>
      <c r="D51" s="212" t="s">
        <v>627</v>
      </c>
      <c r="E51" s="23"/>
      <c r="F51" s="23"/>
      <c r="G51" s="23"/>
      <c r="H51" s="23">
        <v>5</v>
      </c>
      <c r="I51" s="23"/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49"/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4" t="str">
        <f t="shared" ref="A52:A54" si="7">IF(O52&lt;2,"NO","SI")</f>
        <v>NO</v>
      </c>
      <c r="B52" s="20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ref="N52:N59" si="8">IF(O52=9,SUM(E52:M52)-SMALL(E52:M52,1)-SMALL(E52:M52,2),IF(O52=8,SUM(E52:M52)-SMALL(E52:M52,1),SUM(E52:M52)))</f>
        <v>0</v>
      </c>
      <c r="O52" s="26">
        <f t="shared" ref="O52:O59" si="9">COUNTA(E52:M52)</f>
        <v>0</v>
      </c>
      <c r="P52" s="149">
        <f t="shared" ref="P52:P59" si="10">SUM(E52:M52)</f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4" t="str">
        <f t="shared" si="7"/>
        <v>NO</v>
      </c>
      <c r="B53" s="20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8"/>
        <v>0</v>
      </c>
      <c r="O53" s="26">
        <f t="shared" si="9"/>
        <v>0</v>
      </c>
      <c r="P53" s="149">
        <f t="shared" si="10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4" t="str">
        <f t="shared" si="7"/>
        <v>NO</v>
      </c>
      <c r="B54" s="62"/>
      <c r="C54" s="157"/>
      <c r="D54" s="165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8"/>
        <v>0</v>
      </c>
      <c r="O54" s="26">
        <f t="shared" si="9"/>
        <v>0</v>
      </c>
      <c r="P54" s="149">
        <f t="shared" si="10"/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4" t="str">
        <f t="shared" ref="A55:A84" si="11">IF(O55&lt;2,"NO","SI")</f>
        <v>NO</v>
      </c>
      <c r="B55" s="155"/>
      <c r="C55" s="159"/>
      <c r="D55" s="160"/>
      <c r="E55" s="156"/>
      <c r="F55" s="23"/>
      <c r="G55" s="23"/>
      <c r="H55" s="23"/>
      <c r="I55" s="23"/>
      <c r="J55" s="23"/>
      <c r="K55" s="23"/>
      <c r="L55" s="23"/>
      <c r="M55" s="24"/>
      <c r="N55" s="25">
        <f t="shared" si="8"/>
        <v>0</v>
      </c>
      <c r="O55" s="26">
        <f t="shared" si="9"/>
        <v>0</v>
      </c>
      <c r="P55" s="149">
        <f t="shared" si="10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4" t="str">
        <f t="shared" si="11"/>
        <v>NO</v>
      </c>
      <c r="B56" s="20"/>
      <c r="C56" s="159"/>
      <c r="D56" s="16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8"/>
        <v>0</v>
      </c>
      <c r="O56" s="26">
        <f t="shared" si="9"/>
        <v>0</v>
      </c>
      <c r="P56" s="149">
        <f t="shared" si="10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4" t="str">
        <f t="shared" si="11"/>
        <v>NO</v>
      </c>
      <c r="B57" s="20"/>
      <c r="C57" s="159"/>
      <c r="D57" s="16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8"/>
        <v>0</v>
      </c>
      <c r="O57" s="26">
        <f t="shared" si="9"/>
        <v>0</v>
      </c>
      <c r="P57" s="149">
        <f t="shared" si="10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4" t="str">
        <f t="shared" si="11"/>
        <v>NO</v>
      </c>
      <c r="B58" s="20"/>
      <c r="C58" s="157"/>
      <c r="D58" s="158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8"/>
        <v>0</v>
      </c>
      <c r="O58" s="26">
        <f t="shared" si="9"/>
        <v>0</v>
      </c>
      <c r="P58" s="149">
        <f t="shared" si="10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4" t="str">
        <f t="shared" si="11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8"/>
        <v>0</v>
      </c>
      <c r="O59" s="26">
        <f t="shared" si="9"/>
        <v>0</v>
      </c>
      <c r="P59" s="149">
        <f t="shared" si="10"/>
        <v>0</v>
      </c>
      <c r="Q59" s="19"/>
      <c r="R59" s="28">
        <v>2075</v>
      </c>
      <c r="S59" s="14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4" t="str">
        <f t="shared" si="11"/>
        <v>NO</v>
      </c>
      <c r="B60" s="141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ref="N60:N66" si="12">IF(O60=9,SUM(E60:M60)-SMALL(E60:M60,1)-SMALL(E60:M60,2),IF(O60=8,SUM(E60:M60)-SMALL(E60:M60,1),SUM(E60:M60)))</f>
        <v>0</v>
      </c>
      <c r="O60" s="26">
        <f t="shared" ref="O60:O66" si="13">COUNTA(E60:M60)</f>
        <v>0</v>
      </c>
      <c r="P60" s="149">
        <f t="shared" ref="P60:P66" si="14">SUM(E60:M60)</f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4" t="str">
        <f t="shared" si="11"/>
        <v>NO</v>
      </c>
      <c r="B61" s="134"/>
      <c r="C61" s="21"/>
      <c r="D61" s="63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2"/>
        <v>0</v>
      </c>
      <c r="O61" s="26">
        <f t="shared" si="13"/>
        <v>0</v>
      </c>
      <c r="P61" s="149">
        <f t="shared" si="14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4" t="str">
        <f t="shared" si="11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2"/>
        <v>0</v>
      </c>
      <c r="O62" s="26">
        <f t="shared" si="13"/>
        <v>0</v>
      </c>
      <c r="P62" s="149">
        <f t="shared" si="14"/>
        <v>0</v>
      </c>
      <c r="Q62" s="19"/>
      <c r="R62" s="28">
        <v>1216</v>
      </c>
      <c r="S62" s="14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4" t="str">
        <f t="shared" si="11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2"/>
        <v>0</v>
      </c>
      <c r="O63" s="26">
        <f t="shared" si="13"/>
        <v>0</v>
      </c>
      <c r="P63" s="149">
        <f t="shared" si="14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4" t="str">
        <f t="shared" si="11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2"/>
        <v>0</v>
      </c>
      <c r="O64" s="26">
        <f t="shared" si="13"/>
        <v>0</v>
      </c>
      <c r="P64" s="149">
        <f t="shared" si="14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4" t="str">
        <f t="shared" si="11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2"/>
        <v>0</v>
      </c>
      <c r="O65" s="26">
        <f t="shared" si="13"/>
        <v>0</v>
      </c>
      <c r="P65" s="149">
        <f t="shared" si="14"/>
        <v>0</v>
      </c>
      <c r="Q65" s="19"/>
      <c r="R65" s="6"/>
      <c r="S65" s="6"/>
      <c r="T65" s="39">
        <f>SUM(T3:T64)</f>
        <v>4114</v>
      </c>
      <c r="U65" s="6"/>
      <c r="V65" s="41">
        <f>SUM(V3:V64)</f>
        <v>4124</v>
      </c>
      <c r="W65" s="6"/>
      <c r="X65" s="6"/>
      <c r="Y65" s="6"/>
      <c r="Z65" s="6"/>
      <c r="AA65" s="6"/>
    </row>
    <row r="66" spans="1:27" ht="29.1" customHeight="1" thickBot="1" x14ac:dyDescent="0.4">
      <c r="A66" s="154" t="str">
        <f t="shared" si="11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2"/>
        <v>0</v>
      </c>
      <c r="O66" s="26">
        <f t="shared" si="13"/>
        <v>0</v>
      </c>
      <c r="P66" s="149">
        <f t="shared" si="14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4" t="str">
        <f t="shared" si="11"/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5">IF(O67=9,SUM(E67:M67)-SMALL(E67:M67,1)-SMALL(E67:M67,2),IF(O67=8,SUM(E67:M67)-SMALL(E67:M67,1),SUM(E67:M67)))</f>
        <v>0</v>
      </c>
      <c r="O67" s="26">
        <f t="shared" ref="O67:O84" si="16">COUNTA(E67:M67)</f>
        <v>0</v>
      </c>
      <c r="P67" s="149">
        <f t="shared" ref="P67:P84" si="17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4" t="str">
        <f t="shared" si="11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5"/>
        <v>0</v>
      </c>
      <c r="O68" s="26">
        <f t="shared" si="16"/>
        <v>0</v>
      </c>
      <c r="P68" s="149">
        <f t="shared" si="17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4" t="str">
        <f t="shared" si="11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5"/>
        <v>0</v>
      </c>
      <c r="O69" s="26">
        <f t="shared" si="16"/>
        <v>0</v>
      </c>
      <c r="P69" s="149">
        <f t="shared" si="17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4" t="str">
        <f t="shared" si="11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5"/>
        <v>0</v>
      </c>
      <c r="O70" s="26">
        <f t="shared" si="16"/>
        <v>0</v>
      </c>
      <c r="P70" s="149">
        <f t="shared" si="17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4" t="str">
        <f t="shared" si="11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5"/>
        <v>0</v>
      </c>
      <c r="O71" s="26">
        <f t="shared" si="16"/>
        <v>0</v>
      </c>
      <c r="P71" s="149">
        <f t="shared" si="17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4" t="str">
        <f t="shared" si="11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5"/>
        <v>0</v>
      </c>
      <c r="O72" s="26">
        <f t="shared" si="16"/>
        <v>0</v>
      </c>
      <c r="P72" s="149">
        <f t="shared" si="17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4" t="str">
        <f t="shared" si="11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5"/>
        <v>0</v>
      </c>
      <c r="O73" s="26">
        <f t="shared" si="16"/>
        <v>0</v>
      </c>
      <c r="P73" s="149">
        <f t="shared" si="17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4" t="str">
        <f t="shared" si="11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5"/>
        <v>0</v>
      </c>
      <c r="O74" s="26">
        <f t="shared" si="16"/>
        <v>0</v>
      </c>
      <c r="P74" s="149">
        <f t="shared" si="17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4" t="str">
        <f t="shared" si="11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5"/>
        <v>0</v>
      </c>
      <c r="O75" s="26">
        <f t="shared" si="16"/>
        <v>0</v>
      </c>
      <c r="P75" s="149">
        <f t="shared" si="17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54" t="str">
        <f t="shared" si="11"/>
        <v>NO</v>
      </c>
      <c r="B76" s="62"/>
      <c r="C76" s="21"/>
      <c r="D76" s="63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5"/>
        <v>0</v>
      </c>
      <c r="O76" s="26">
        <f t="shared" si="16"/>
        <v>0</v>
      </c>
      <c r="P76" s="149">
        <f t="shared" si="17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54" t="str">
        <f t="shared" si="11"/>
        <v>NO</v>
      </c>
      <c r="B77" s="62"/>
      <c r="C77" s="21"/>
      <c r="D77" s="63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5"/>
        <v>0</v>
      </c>
      <c r="O77" s="26">
        <f t="shared" si="16"/>
        <v>0</v>
      </c>
      <c r="P77" s="149">
        <f t="shared" si="17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54" t="str">
        <f t="shared" si="11"/>
        <v>NO</v>
      </c>
      <c r="B78" s="62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5"/>
        <v>0</v>
      </c>
      <c r="O78" s="26">
        <f t="shared" si="16"/>
        <v>0</v>
      </c>
      <c r="P78" s="149">
        <f t="shared" si="17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54" t="str">
        <f t="shared" si="11"/>
        <v>NO</v>
      </c>
      <c r="B79" s="62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5"/>
        <v>0</v>
      </c>
      <c r="O79" s="26">
        <f t="shared" si="16"/>
        <v>0</v>
      </c>
      <c r="P79" s="149">
        <f t="shared" si="17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54" t="str">
        <f t="shared" si="11"/>
        <v>NO</v>
      </c>
      <c r="B80" s="62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5"/>
        <v>0</v>
      </c>
      <c r="O80" s="26">
        <f t="shared" si="16"/>
        <v>0</v>
      </c>
      <c r="P80" s="149">
        <f t="shared" si="17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54" t="str">
        <f t="shared" si="11"/>
        <v>NO</v>
      </c>
      <c r="B81" s="62"/>
      <c r="C81" s="21"/>
      <c r="D81" s="63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5"/>
        <v>0</v>
      </c>
      <c r="O81" s="26">
        <f t="shared" si="16"/>
        <v>0</v>
      </c>
      <c r="P81" s="149">
        <f t="shared" si="17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54" t="str">
        <f t="shared" si="11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5"/>
        <v>0</v>
      </c>
      <c r="O82" s="26">
        <f t="shared" si="16"/>
        <v>0</v>
      </c>
      <c r="P82" s="149">
        <f t="shared" si="17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54" t="str">
        <f t="shared" si="11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5"/>
        <v>0</v>
      </c>
      <c r="O83" s="26">
        <f t="shared" si="16"/>
        <v>0</v>
      </c>
      <c r="P83" s="149">
        <f t="shared" si="17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54" t="str">
        <f t="shared" si="11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5"/>
        <v>0</v>
      </c>
      <c r="O84" s="26">
        <f t="shared" si="16"/>
        <v>0</v>
      </c>
      <c r="P84" s="149">
        <f t="shared" si="17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5">
      <c r="A85" s="42">
        <f>COUNTIF(A3:A84,"SI")</f>
        <v>49</v>
      </c>
      <c r="B85" s="42">
        <f>COUNTA(B3:B84)</f>
        <v>49</v>
      </c>
      <c r="C85" s="42"/>
      <c r="D85" s="43"/>
      <c r="E85" s="44"/>
      <c r="F85" s="44"/>
      <c r="G85" s="44"/>
      <c r="H85" s="44"/>
      <c r="I85" s="44"/>
      <c r="J85" s="44"/>
      <c r="K85" s="44"/>
      <c r="L85" s="44"/>
      <c r="M85" s="45"/>
      <c r="N85" s="46">
        <f>SUM(N3:N84)</f>
        <v>4129</v>
      </c>
      <c r="O85" s="47"/>
      <c r="P85" s="26">
        <f>SUM(P3:P84)</f>
        <v>4114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48"/>
      <c r="O86" s="6"/>
      <c r="P86" s="48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8.600000000000001" customHeight="1" x14ac:dyDescent="0.2">
      <c r="R89" s="6"/>
      <c r="S89" s="6"/>
      <c r="T89" s="6"/>
      <c r="U89" s="6"/>
      <c r="V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51">
    <sortCondition descending="1" ref="N3:N51"/>
  </sortState>
  <mergeCells count="1">
    <mergeCell ref="A1:F1"/>
  </mergeCells>
  <phoneticPr fontId="20" type="noConversion"/>
  <conditionalFormatting sqref="A3:A84">
    <cfRule type="containsText" dxfId="31" priority="1" stopIfTrue="1" operator="containsText" text="SI">
      <formula>NOT(ISERROR(SEARCH("SI",A3)))</formula>
    </cfRule>
    <cfRule type="containsText" dxfId="3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O21" sqref="O21"/>
    </sheetView>
  </sheetViews>
  <sheetFormatPr defaultColWidth="11.42578125" defaultRowHeight="18.600000000000001" customHeight="1" x14ac:dyDescent="0.2"/>
  <cols>
    <col min="1" max="1" width="11.42578125" style="1" customWidth="1"/>
    <col min="2" max="2" width="52" style="1" customWidth="1"/>
    <col min="3" max="3" width="12.42578125" style="1" customWidth="1"/>
    <col min="4" max="4" width="62.7109375" style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233" t="s">
        <v>74</v>
      </c>
      <c r="B1" s="234"/>
      <c r="C1" s="234"/>
      <c r="D1" s="234"/>
      <c r="E1" s="234"/>
      <c r="F1" s="235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554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697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3" t="s">
        <v>400</v>
      </c>
      <c r="C3" s="193" t="s">
        <v>132</v>
      </c>
      <c r="D3" s="193" t="s">
        <v>114</v>
      </c>
      <c r="E3" s="175">
        <v>100</v>
      </c>
      <c r="F3" s="178">
        <v>90</v>
      </c>
      <c r="G3" s="178">
        <v>60</v>
      </c>
      <c r="H3" s="178">
        <v>100</v>
      </c>
      <c r="I3" s="178">
        <v>60</v>
      </c>
      <c r="J3" s="217">
        <v>60</v>
      </c>
      <c r="K3" s="217">
        <v>60</v>
      </c>
      <c r="L3" s="217">
        <v>60</v>
      </c>
      <c r="M3" s="171"/>
      <c r="N3" s="172">
        <f t="shared" ref="N3:N23" si="0">IF(O3=9,SUM(E3:M3)-SMALL(E3:M3,1)-SMALL(E3:M3,2),IF(O3=8,SUM(E3:M3)-SMALL(E3:M3,1),SUM(E3:M3)))</f>
        <v>530</v>
      </c>
      <c r="O3" s="26">
        <f t="shared" ref="O3:O23" si="1">COUNTA(E3:M3)</f>
        <v>8</v>
      </c>
      <c r="P3" s="149">
        <f t="shared" ref="P3:P19" si="2">SUM(E3:M3)</f>
        <v>590</v>
      </c>
      <c r="Q3" s="27"/>
      <c r="R3" s="28">
        <v>1213</v>
      </c>
      <c r="S3" s="29" t="s">
        <v>114</v>
      </c>
      <c r="T3" s="30">
        <f>SUMIF($C$3:$C$76,R3,$P$3:$P$76)</f>
        <v>682</v>
      </c>
      <c r="U3" s="31"/>
      <c r="V3" s="32">
        <f>SUMIF($C$3:$C$76,R3,$N$3:$N$76)</f>
        <v>617</v>
      </c>
      <c r="W3" s="19"/>
      <c r="X3" s="33"/>
      <c r="Y3" s="33"/>
      <c r="Z3" s="33"/>
      <c r="AA3" s="33"/>
    </row>
    <row r="4" spans="1:27" ht="29.1" customHeight="1" thickBot="1" x14ac:dyDescent="0.4">
      <c r="A4" s="154" t="s">
        <v>175</v>
      </c>
      <c r="B4" s="193" t="s">
        <v>404</v>
      </c>
      <c r="C4" s="193" t="s">
        <v>139</v>
      </c>
      <c r="D4" s="193" t="s">
        <v>170</v>
      </c>
      <c r="E4" s="156">
        <v>60</v>
      </c>
      <c r="F4" s="178">
        <v>80</v>
      </c>
      <c r="G4" s="23">
        <v>50</v>
      </c>
      <c r="H4" s="23">
        <v>60</v>
      </c>
      <c r="I4" s="23">
        <v>40</v>
      </c>
      <c r="J4" s="144">
        <v>40</v>
      </c>
      <c r="K4" s="144">
        <v>50</v>
      </c>
      <c r="L4" s="144">
        <v>50</v>
      </c>
      <c r="M4" s="24"/>
      <c r="N4" s="25">
        <f t="shared" si="0"/>
        <v>390</v>
      </c>
      <c r="O4" s="26">
        <f t="shared" si="1"/>
        <v>8</v>
      </c>
      <c r="P4" s="149">
        <f t="shared" si="2"/>
        <v>430</v>
      </c>
      <c r="Q4" s="27"/>
      <c r="R4" s="28">
        <v>2310</v>
      </c>
      <c r="S4" s="29" t="s">
        <v>169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54" t="s">
        <v>175</v>
      </c>
      <c r="B5" s="193" t="s">
        <v>401</v>
      </c>
      <c r="C5" s="193" t="s">
        <v>402</v>
      </c>
      <c r="D5" s="193" t="s">
        <v>312</v>
      </c>
      <c r="E5" s="175">
        <v>90</v>
      </c>
      <c r="F5" s="178">
        <v>100</v>
      </c>
      <c r="G5" s="178"/>
      <c r="H5" s="178">
        <v>80</v>
      </c>
      <c r="I5" s="178">
        <v>50</v>
      </c>
      <c r="J5" s="170"/>
      <c r="K5" s="170"/>
      <c r="L5" s="170"/>
      <c r="M5" s="171"/>
      <c r="N5" s="172">
        <f t="shared" si="0"/>
        <v>320</v>
      </c>
      <c r="O5" s="26">
        <f t="shared" si="1"/>
        <v>4</v>
      </c>
      <c r="P5" s="149">
        <f t="shared" si="2"/>
        <v>320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557</v>
      </c>
      <c r="C6" s="193" t="s">
        <v>145</v>
      </c>
      <c r="D6" s="193" t="s">
        <v>173</v>
      </c>
      <c r="E6" s="156"/>
      <c r="F6" s="178">
        <v>40</v>
      </c>
      <c r="G6" s="23">
        <v>40</v>
      </c>
      <c r="H6" s="23">
        <v>50</v>
      </c>
      <c r="I6" s="23">
        <v>20</v>
      </c>
      <c r="J6" s="144">
        <v>50</v>
      </c>
      <c r="K6" s="144">
        <v>20</v>
      </c>
      <c r="L6" s="144"/>
      <c r="M6" s="24"/>
      <c r="N6" s="25">
        <f t="shared" si="0"/>
        <v>220</v>
      </c>
      <c r="O6" s="26">
        <f t="shared" si="1"/>
        <v>6</v>
      </c>
      <c r="P6" s="149">
        <f t="shared" si="2"/>
        <v>220</v>
      </c>
      <c r="Q6" s="27"/>
      <c r="R6" s="28">
        <v>1180</v>
      </c>
      <c r="S6" s="29" t="s">
        <v>14</v>
      </c>
      <c r="T6" s="30">
        <f t="shared" si="3"/>
        <v>601</v>
      </c>
      <c r="U6" s="31"/>
      <c r="V6" s="32">
        <f t="shared" si="4"/>
        <v>561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339</v>
      </c>
      <c r="C7" s="193" t="s">
        <v>145</v>
      </c>
      <c r="D7" s="193" t="s">
        <v>173</v>
      </c>
      <c r="E7" s="156">
        <v>40</v>
      </c>
      <c r="F7" s="178">
        <v>30</v>
      </c>
      <c r="G7" s="23">
        <v>20</v>
      </c>
      <c r="H7" s="23">
        <v>30</v>
      </c>
      <c r="I7" s="23">
        <v>12</v>
      </c>
      <c r="J7" s="144">
        <v>20</v>
      </c>
      <c r="K7" s="144">
        <v>15</v>
      </c>
      <c r="L7" s="144">
        <v>20</v>
      </c>
      <c r="M7" s="24"/>
      <c r="N7" s="25">
        <f t="shared" si="0"/>
        <v>175</v>
      </c>
      <c r="O7" s="26">
        <f t="shared" si="1"/>
        <v>8</v>
      </c>
      <c r="P7" s="149">
        <f t="shared" si="2"/>
        <v>187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54" t="s">
        <v>175</v>
      </c>
      <c r="B8" s="193" t="s">
        <v>555</v>
      </c>
      <c r="C8" s="193" t="s">
        <v>139</v>
      </c>
      <c r="D8" s="193" t="s">
        <v>170</v>
      </c>
      <c r="E8" s="156"/>
      <c r="F8" s="178">
        <v>60</v>
      </c>
      <c r="G8" s="23"/>
      <c r="H8" s="23">
        <v>40</v>
      </c>
      <c r="I8" s="23">
        <v>15</v>
      </c>
      <c r="J8" s="144"/>
      <c r="K8" s="144">
        <v>40</v>
      </c>
      <c r="L8" s="144"/>
      <c r="M8" s="24"/>
      <c r="N8" s="25">
        <f t="shared" si="0"/>
        <v>155</v>
      </c>
      <c r="O8" s="26">
        <f t="shared" si="1"/>
        <v>4</v>
      </c>
      <c r="P8" s="149">
        <f t="shared" si="2"/>
        <v>155</v>
      </c>
      <c r="Q8" s="27"/>
      <c r="R8" s="28">
        <v>10</v>
      </c>
      <c r="S8" s="29" t="s">
        <v>16</v>
      </c>
      <c r="T8" s="30">
        <f t="shared" si="3"/>
        <v>101</v>
      </c>
      <c r="U8" s="31"/>
      <c r="V8" s="32">
        <f t="shared" si="4"/>
        <v>94</v>
      </c>
      <c r="W8" s="19"/>
      <c r="X8" s="6"/>
      <c r="Y8" s="6"/>
      <c r="Z8" s="6"/>
      <c r="AA8" s="6"/>
    </row>
    <row r="9" spans="1:27" ht="29.1" customHeight="1" thickBot="1" x14ac:dyDescent="0.4">
      <c r="A9" s="154" t="s">
        <v>175</v>
      </c>
      <c r="B9" s="193" t="s">
        <v>556</v>
      </c>
      <c r="C9" s="193" t="s">
        <v>363</v>
      </c>
      <c r="D9" s="193" t="s">
        <v>364</v>
      </c>
      <c r="E9" s="156"/>
      <c r="F9" s="178">
        <v>50</v>
      </c>
      <c r="G9" s="23"/>
      <c r="H9" s="23">
        <v>12</v>
      </c>
      <c r="I9" s="23"/>
      <c r="J9" s="144"/>
      <c r="K9" s="144"/>
      <c r="L9" s="144">
        <v>40</v>
      </c>
      <c r="M9" s="24"/>
      <c r="N9" s="25">
        <f t="shared" si="0"/>
        <v>102</v>
      </c>
      <c r="O9" s="26">
        <f t="shared" si="1"/>
        <v>3</v>
      </c>
      <c r="P9" s="149">
        <f t="shared" si="2"/>
        <v>102</v>
      </c>
      <c r="Q9" s="27"/>
      <c r="R9" s="28">
        <v>1589</v>
      </c>
      <c r="S9" s="29" t="s">
        <v>18</v>
      </c>
      <c r="T9" s="30">
        <f t="shared" si="3"/>
        <v>33</v>
      </c>
      <c r="U9" s="31"/>
      <c r="V9" s="32">
        <f t="shared" si="4"/>
        <v>33</v>
      </c>
      <c r="W9" s="19"/>
      <c r="X9" s="6"/>
      <c r="Y9" s="6"/>
      <c r="Z9" s="6"/>
      <c r="AA9" s="6"/>
    </row>
    <row r="10" spans="1:27" ht="29.1" customHeight="1" thickBot="1" x14ac:dyDescent="0.4">
      <c r="A10" s="154" t="s">
        <v>175</v>
      </c>
      <c r="B10" s="193" t="s">
        <v>341</v>
      </c>
      <c r="C10" s="193" t="s">
        <v>129</v>
      </c>
      <c r="D10" s="193" t="s">
        <v>167</v>
      </c>
      <c r="E10" s="156">
        <v>20</v>
      </c>
      <c r="F10" s="23">
        <v>20</v>
      </c>
      <c r="G10" s="23">
        <v>15</v>
      </c>
      <c r="H10" s="23">
        <v>9</v>
      </c>
      <c r="I10" s="23">
        <v>7</v>
      </c>
      <c r="J10" s="144">
        <v>7</v>
      </c>
      <c r="K10" s="144">
        <v>8</v>
      </c>
      <c r="L10" s="144">
        <v>15</v>
      </c>
      <c r="M10" s="24"/>
      <c r="N10" s="25">
        <f t="shared" si="0"/>
        <v>94</v>
      </c>
      <c r="O10" s="26">
        <f t="shared" si="1"/>
        <v>8</v>
      </c>
      <c r="P10" s="149">
        <f t="shared" si="2"/>
        <v>101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54" t="s">
        <v>175</v>
      </c>
      <c r="B11" s="193" t="s">
        <v>340</v>
      </c>
      <c r="C11" s="193" t="s">
        <v>132</v>
      </c>
      <c r="D11" s="193" t="s">
        <v>114</v>
      </c>
      <c r="E11" s="156">
        <v>15</v>
      </c>
      <c r="F11" s="178">
        <v>15</v>
      </c>
      <c r="G11" s="23">
        <v>8</v>
      </c>
      <c r="H11" s="23">
        <v>20</v>
      </c>
      <c r="I11" s="23">
        <v>9</v>
      </c>
      <c r="J11" s="144">
        <v>8</v>
      </c>
      <c r="K11" s="144">
        <v>5</v>
      </c>
      <c r="L11" s="144">
        <v>12</v>
      </c>
      <c r="M11" s="24"/>
      <c r="N11" s="25">
        <f t="shared" si="0"/>
        <v>87</v>
      </c>
      <c r="O11" s="26">
        <f t="shared" si="1"/>
        <v>8</v>
      </c>
      <c r="P11" s="149">
        <f t="shared" si="2"/>
        <v>92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54" t="s">
        <v>175</v>
      </c>
      <c r="B12" s="193" t="s">
        <v>406</v>
      </c>
      <c r="C12" s="193" t="s">
        <v>381</v>
      </c>
      <c r="D12" s="193" t="s">
        <v>338</v>
      </c>
      <c r="E12" s="156">
        <v>30</v>
      </c>
      <c r="F12" s="23"/>
      <c r="G12" s="23">
        <v>12</v>
      </c>
      <c r="H12" s="23">
        <v>15</v>
      </c>
      <c r="I12" s="23"/>
      <c r="J12" s="144">
        <v>12</v>
      </c>
      <c r="K12" s="144">
        <v>12</v>
      </c>
      <c r="L12" s="144"/>
      <c r="M12" s="24"/>
      <c r="N12" s="25">
        <f t="shared" si="0"/>
        <v>81</v>
      </c>
      <c r="O12" s="26">
        <f t="shared" si="1"/>
        <v>5</v>
      </c>
      <c r="P12" s="149">
        <f t="shared" si="2"/>
        <v>81</v>
      </c>
      <c r="Q12" s="27"/>
      <c r="R12" s="28">
        <v>1172</v>
      </c>
      <c r="S12" s="29" t="s">
        <v>314</v>
      </c>
      <c r="T12" s="30">
        <f t="shared" si="3"/>
        <v>22</v>
      </c>
      <c r="U12" s="31"/>
      <c r="V12" s="32">
        <f t="shared" si="4"/>
        <v>22</v>
      </c>
      <c r="W12" s="19"/>
      <c r="X12" s="6"/>
      <c r="Y12" s="6"/>
      <c r="Z12" s="6"/>
      <c r="AA12" s="6"/>
    </row>
    <row r="13" spans="1:27" ht="29.1" customHeight="1" thickBot="1" x14ac:dyDescent="0.45">
      <c r="A13" s="154" t="s">
        <v>175</v>
      </c>
      <c r="B13" s="193" t="s">
        <v>405</v>
      </c>
      <c r="C13" s="193" t="s">
        <v>152</v>
      </c>
      <c r="D13" s="193" t="s">
        <v>20</v>
      </c>
      <c r="E13" s="175">
        <v>50</v>
      </c>
      <c r="F13" s="178"/>
      <c r="G13" s="178"/>
      <c r="H13" s="178"/>
      <c r="I13" s="178"/>
      <c r="J13" s="170"/>
      <c r="K13" s="217">
        <v>9</v>
      </c>
      <c r="L13" s="170"/>
      <c r="M13" s="171"/>
      <c r="N13" s="172">
        <f t="shared" si="0"/>
        <v>59</v>
      </c>
      <c r="O13" s="26">
        <f t="shared" si="1"/>
        <v>2</v>
      </c>
      <c r="P13" s="149">
        <f t="shared" si="2"/>
        <v>59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54" t="s">
        <v>175</v>
      </c>
      <c r="B14" s="193" t="s">
        <v>559</v>
      </c>
      <c r="C14" s="193">
        <v>1589</v>
      </c>
      <c r="D14" s="193" t="s">
        <v>172</v>
      </c>
      <c r="E14" s="156"/>
      <c r="F14" s="178">
        <v>8</v>
      </c>
      <c r="G14" s="23">
        <v>9</v>
      </c>
      <c r="H14" s="23">
        <v>7</v>
      </c>
      <c r="I14" s="23"/>
      <c r="J14" s="144">
        <v>9</v>
      </c>
      <c r="K14" s="144"/>
      <c r="L14" s="144"/>
      <c r="M14" s="24"/>
      <c r="N14" s="25">
        <f t="shared" si="0"/>
        <v>33</v>
      </c>
      <c r="O14" s="26">
        <f t="shared" si="1"/>
        <v>4</v>
      </c>
      <c r="P14" s="149">
        <f t="shared" si="2"/>
        <v>33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4" t="s">
        <v>175</v>
      </c>
      <c r="B15" s="193" t="s">
        <v>407</v>
      </c>
      <c r="C15" s="193" t="s">
        <v>381</v>
      </c>
      <c r="D15" s="193" t="s">
        <v>338</v>
      </c>
      <c r="E15" s="23">
        <v>12</v>
      </c>
      <c r="F15" s="178"/>
      <c r="G15" s="23"/>
      <c r="H15" s="23"/>
      <c r="I15" s="23">
        <v>8</v>
      </c>
      <c r="J15" s="144"/>
      <c r="K15" s="144"/>
      <c r="L15" s="144">
        <v>9</v>
      </c>
      <c r="M15" s="24"/>
      <c r="N15" s="25">
        <f t="shared" si="0"/>
        <v>29</v>
      </c>
      <c r="O15" s="26">
        <f t="shared" si="1"/>
        <v>3</v>
      </c>
      <c r="P15" s="149">
        <f t="shared" si="2"/>
        <v>29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90</v>
      </c>
      <c r="W15" s="19"/>
      <c r="X15" s="6"/>
      <c r="Y15" s="6"/>
      <c r="Z15" s="6"/>
      <c r="AA15" s="6"/>
    </row>
    <row r="16" spans="1:27" ht="29.1" customHeight="1" thickBot="1" x14ac:dyDescent="0.4">
      <c r="A16" s="154" t="s">
        <v>175</v>
      </c>
      <c r="B16" s="193" t="s">
        <v>558</v>
      </c>
      <c r="C16" s="193" t="s">
        <v>381</v>
      </c>
      <c r="D16" s="193" t="s">
        <v>338</v>
      </c>
      <c r="E16" s="23"/>
      <c r="F16" s="23">
        <v>9</v>
      </c>
      <c r="G16" s="23">
        <v>7</v>
      </c>
      <c r="H16" s="23">
        <v>8</v>
      </c>
      <c r="I16" s="23"/>
      <c r="J16" s="144"/>
      <c r="K16" s="144"/>
      <c r="L16" s="144"/>
      <c r="M16" s="24"/>
      <c r="N16" s="25">
        <f t="shared" si="0"/>
        <v>24</v>
      </c>
      <c r="O16" s="26">
        <f t="shared" si="1"/>
        <v>3</v>
      </c>
      <c r="P16" s="149">
        <f t="shared" si="2"/>
        <v>24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54" t="s">
        <v>175</v>
      </c>
      <c r="B17" s="193" t="s">
        <v>686</v>
      </c>
      <c r="C17" s="201">
        <v>1172</v>
      </c>
      <c r="D17" s="193" t="s">
        <v>314</v>
      </c>
      <c r="E17" s="23"/>
      <c r="F17" s="178"/>
      <c r="G17" s="23"/>
      <c r="H17" s="23"/>
      <c r="I17" s="23"/>
      <c r="J17" s="144">
        <v>15</v>
      </c>
      <c r="K17" s="144">
        <v>7</v>
      </c>
      <c r="L17" s="144"/>
      <c r="M17" s="24"/>
      <c r="N17" s="25">
        <f t="shared" si="0"/>
        <v>22</v>
      </c>
      <c r="O17" s="26">
        <f t="shared" si="1"/>
        <v>2</v>
      </c>
      <c r="P17" s="149">
        <f t="shared" si="2"/>
        <v>22</v>
      </c>
      <c r="Q17" s="27"/>
      <c r="R17" s="28">
        <v>2521</v>
      </c>
      <c r="S17" s="29" t="s">
        <v>370</v>
      </c>
      <c r="T17" s="30">
        <f t="shared" si="3"/>
        <v>122</v>
      </c>
      <c r="U17" s="31"/>
      <c r="V17" s="32">
        <f t="shared" si="4"/>
        <v>122</v>
      </c>
      <c r="W17" s="19"/>
      <c r="X17" s="6"/>
      <c r="Y17" s="6"/>
      <c r="Z17" s="6"/>
      <c r="AA17" s="6"/>
    </row>
    <row r="18" spans="1:27" ht="29.1" customHeight="1" thickBot="1" x14ac:dyDescent="0.4">
      <c r="A18" s="154" t="s">
        <v>175</v>
      </c>
      <c r="B18" s="193" t="s">
        <v>409</v>
      </c>
      <c r="C18" s="193" t="s">
        <v>363</v>
      </c>
      <c r="D18" s="193" t="s">
        <v>364</v>
      </c>
      <c r="E18" s="23">
        <v>8</v>
      </c>
      <c r="F18" s="23">
        <v>12</v>
      </c>
      <c r="G18" s="23"/>
      <c r="H18" s="23"/>
      <c r="I18" s="23"/>
      <c r="J18" s="144"/>
      <c r="K18" s="144"/>
      <c r="L18" s="144"/>
      <c r="M18" s="24"/>
      <c r="N18" s="25">
        <f t="shared" si="0"/>
        <v>20</v>
      </c>
      <c r="O18" s="26">
        <f t="shared" si="1"/>
        <v>2</v>
      </c>
      <c r="P18" s="149">
        <f t="shared" si="2"/>
        <v>20</v>
      </c>
      <c r="Q18" s="27"/>
      <c r="R18" s="28">
        <v>2144</v>
      </c>
      <c r="S18" s="146" t="s">
        <v>107</v>
      </c>
      <c r="T18" s="30">
        <f t="shared" si="3"/>
        <v>407</v>
      </c>
      <c r="U18" s="31"/>
      <c r="V18" s="32">
        <f t="shared" si="4"/>
        <v>395</v>
      </c>
      <c r="W18" s="19"/>
      <c r="X18" s="6"/>
      <c r="Y18" s="6"/>
      <c r="Z18" s="6"/>
      <c r="AA18" s="6"/>
    </row>
    <row r="19" spans="1:27" ht="29.1" customHeight="1" thickBot="1" x14ac:dyDescent="0.4">
      <c r="A19" s="154" t="s">
        <v>175</v>
      </c>
      <c r="B19" s="193" t="s">
        <v>408</v>
      </c>
      <c r="C19" s="193" t="s">
        <v>139</v>
      </c>
      <c r="D19" s="193" t="s">
        <v>170</v>
      </c>
      <c r="E19" s="23">
        <v>9</v>
      </c>
      <c r="F19" s="178">
        <v>7</v>
      </c>
      <c r="G19" s="23"/>
      <c r="H19" s="23"/>
      <c r="I19" s="23"/>
      <c r="J19" s="144"/>
      <c r="K19" s="144"/>
      <c r="L19" s="144"/>
      <c r="M19" s="24"/>
      <c r="N19" s="25">
        <f t="shared" si="0"/>
        <v>16</v>
      </c>
      <c r="O19" s="26">
        <f t="shared" si="1"/>
        <v>2</v>
      </c>
      <c r="P19" s="149">
        <f t="shared" si="2"/>
        <v>16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54" t="s">
        <v>175</v>
      </c>
      <c r="B20" s="193" t="s">
        <v>665</v>
      </c>
      <c r="C20" s="193" t="s">
        <v>381</v>
      </c>
      <c r="D20" s="193" t="s">
        <v>338</v>
      </c>
      <c r="E20" s="23"/>
      <c r="F20" s="178"/>
      <c r="G20" s="23"/>
      <c r="H20" s="23"/>
      <c r="I20" s="23">
        <v>5</v>
      </c>
      <c r="J20" s="144"/>
      <c r="K20" s="144"/>
      <c r="L20" s="144">
        <v>8</v>
      </c>
      <c r="M20" s="24"/>
      <c r="N20" s="25">
        <f t="shared" si="0"/>
        <v>13</v>
      </c>
      <c r="O20" s="26">
        <f t="shared" si="1"/>
        <v>2</v>
      </c>
      <c r="P20" s="149">
        <v>13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54" t="s">
        <v>175</v>
      </c>
      <c r="B21" s="193" t="s">
        <v>632</v>
      </c>
      <c r="C21" s="201">
        <v>1317</v>
      </c>
      <c r="D21" s="193" t="s">
        <v>244</v>
      </c>
      <c r="E21" s="23"/>
      <c r="F21" s="23"/>
      <c r="G21" s="23"/>
      <c r="H21" s="23">
        <v>90</v>
      </c>
      <c r="I21" s="23"/>
      <c r="J21" s="144"/>
      <c r="K21" s="144"/>
      <c r="L21" s="144"/>
      <c r="M21" s="24"/>
      <c r="N21" s="25">
        <f t="shared" si="0"/>
        <v>90</v>
      </c>
      <c r="O21" s="26">
        <f t="shared" si="1"/>
        <v>1</v>
      </c>
      <c r="P21" s="149"/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4" t="s">
        <v>175</v>
      </c>
      <c r="B22" s="193" t="s">
        <v>403</v>
      </c>
      <c r="C22" s="193" t="s">
        <v>140</v>
      </c>
      <c r="D22" s="193" t="s">
        <v>171</v>
      </c>
      <c r="E22" s="23">
        <v>80</v>
      </c>
      <c r="F22" s="178"/>
      <c r="G22" s="23"/>
      <c r="H22" s="23"/>
      <c r="I22" s="23"/>
      <c r="J22" s="144"/>
      <c r="K22" s="144"/>
      <c r="L22" s="144"/>
      <c r="M22" s="24"/>
      <c r="N22" s="25">
        <f t="shared" si="0"/>
        <v>80</v>
      </c>
      <c r="O22" s="26">
        <f t="shared" si="1"/>
        <v>1</v>
      </c>
      <c r="P22" s="149"/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4" t="s">
        <v>175</v>
      </c>
      <c r="B23" s="193" t="s">
        <v>583</v>
      </c>
      <c r="C23" s="193" t="s">
        <v>140</v>
      </c>
      <c r="D23" s="193" t="s">
        <v>171</v>
      </c>
      <c r="E23" s="23"/>
      <c r="F23" s="178"/>
      <c r="G23" s="23">
        <v>5</v>
      </c>
      <c r="H23" s="23"/>
      <c r="I23" s="23"/>
      <c r="J23" s="144"/>
      <c r="K23" s="144"/>
      <c r="L23" s="144"/>
      <c r="M23" s="24"/>
      <c r="N23" s="25">
        <f t="shared" si="0"/>
        <v>5</v>
      </c>
      <c r="O23" s="26">
        <f t="shared" si="1"/>
        <v>1</v>
      </c>
      <c r="P23" s="149"/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tr">
        <f t="shared" ref="A24:A40" si="5">IF(O24&lt;2,"NO","SI")</f>
        <v>NO</v>
      </c>
      <c r="B24" s="174"/>
      <c r="C24" s="177"/>
      <c r="D24" s="174"/>
      <c r="E24" s="23"/>
      <c r="F24" s="23"/>
      <c r="G24" s="23"/>
      <c r="H24" s="23"/>
      <c r="I24" s="23"/>
      <c r="J24" s="144"/>
      <c r="K24" s="144"/>
      <c r="L24" s="144"/>
      <c r="M24" s="24"/>
      <c r="N24" s="25">
        <f t="shared" ref="N24:N40" si="6">IF(O24=9,SUM(E24:M24)-SMALL(E24:M24,1)-SMALL(E24:M24,2),IF(O24=8,SUM(E24:M24)-SMALL(E24:M24,1),SUM(E24:M24)))</f>
        <v>0</v>
      </c>
      <c r="O24" s="26">
        <f t="shared" ref="O24:O40" si="7">COUNTA(E24:M24)</f>
        <v>0</v>
      </c>
      <c r="P24" s="149">
        <f t="shared" ref="P24:P40" si="8">SUM(E24:M24)</f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tr">
        <f t="shared" si="5"/>
        <v>NO</v>
      </c>
      <c r="B25" s="174"/>
      <c r="C25" s="177"/>
      <c r="D25" s="174"/>
      <c r="E25" s="23"/>
      <c r="F25" s="23"/>
      <c r="G25" s="23"/>
      <c r="H25" s="23"/>
      <c r="I25" s="23"/>
      <c r="J25" s="144"/>
      <c r="K25" s="144"/>
      <c r="L25" s="144"/>
      <c r="M25" s="24"/>
      <c r="N25" s="25">
        <f t="shared" si="6"/>
        <v>0</v>
      </c>
      <c r="O25" s="26">
        <f t="shared" si="7"/>
        <v>0</v>
      </c>
      <c r="P25" s="149">
        <f t="shared" si="8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tr">
        <f t="shared" si="5"/>
        <v>NO</v>
      </c>
      <c r="B26" s="174"/>
      <c r="C26" s="177"/>
      <c r="D26" s="174"/>
      <c r="E26" s="23"/>
      <c r="F26" s="23"/>
      <c r="G26" s="23"/>
      <c r="H26" s="23"/>
      <c r="I26" s="23"/>
      <c r="J26" s="144"/>
      <c r="K26" s="144"/>
      <c r="L26" s="144"/>
      <c r="M26" s="24"/>
      <c r="N26" s="25">
        <f t="shared" si="6"/>
        <v>0</v>
      </c>
      <c r="O26" s="26">
        <f t="shared" si="7"/>
        <v>0</v>
      </c>
      <c r="P26" s="149">
        <f t="shared" si="8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tr">
        <f t="shared" si="5"/>
        <v>NO</v>
      </c>
      <c r="B27" s="174"/>
      <c r="C27" s="177"/>
      <c r="D27" s="174"/>
      <c r="E27" s="23"/>
      <c r="F27" s="23"/>
      <c r="G27" s="23"/>
      <c r="H27" s="23"/>
      <c r="I27" s="23"/>
      <c r="J27" s="144"/>
      <c r="K27" s="144"/>
      <c r="L27" s="144"/>
      <c r="M27" s="24"/>
      <c r="N27" s="25">
        <f t="shared" si="6"/>
        <v>0</v>
      </c>
      <c r="O27" s="26">
        <f t="shared" si="7"/>
        <v>0</v>
      </c>
      <c r="P27" s="149">
        <f t="shared" si="8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tr">
        <f t="shared" si="5"/>
        <v>NO</v>
      </c>
      <c r="B28" s="174"/>
      <c r="C28" s="177"/>
      <c r="D28" s="174"/>
      <c r="E28" s="23"/>
      <c r="F28" s="23"/>
      <c r="G28" s="23"/>
      <c r="H28" s="23"/>
      <c r="I28" s="23"/>
      <c r="J28" s="144"/>
      <c r="K28" s="144"/>
      <c r="L28" s="144"/>
      <c r="M28" s="24"/>
      <c r="N28" s="25">
        <f t="shared" si="6"/>
        <v>0</v>
      </c>
      <c r="O28" s="26">
        <f t="shared" si="7"/>
        <v>0</v>
      </c>
      <c r="P28" s="149">
        <f t="shared" si="8"/>
        <v>0</v>
      </c>
      <c r="Q28" s="27"/>
      <c r="R28" s="28">
        <v>1174</v>
      </c>
      <c r="S28" s="29" t="s">
        <v>121</v>
      </c>
      <c r="T28" s="30">
        <f t="shared" si="3"/>
        <v>147</v>
      </c>
      <c r="U28" s="31"/>
      <c r="V28" s="32">
        <f t="shared" si="4"/>
        <v>147</v>
      </c>
      <c r="W28" s="19"/>
      <c r="X28" s="6"/>
      <c r="Y28" s="6"/>
      <c r="Z28" s="6"/>
      <c r="AA28" s="6"/>
    </row>
    <row r="29" spans="1:27" ht="29.1" customHeight="1" thickBot="1" x14ac:dyDescent="0.4">
      <c r="A29" s="154" t="str">
        <f t="shared" si="5"/>
        <v>NO</v>
      </c>
      <c r="B29" s="174"/>
      <c r="C29" s="177"/>
      <c r="D29" s="174"/>
      <c r="E29" s="23"/>
      <c r="F29" s="23"/>
      <c r="G29" s="23"/>
      <c r="H29" s="23"/>
      <c r="I29" s="23"/>
      <c r="J29" s="144"/>
      <c r="K29" s="144"/>
      <c r="L29" s="144"/>
      <c r="M29" s="24"/>
      <c r="N29" s="25">
        <f t="shared" si="6"/>
        <v>0</v>
      </c>
      <c r="O29" s="26">
        <f t="shared" si="7"/>
        <v>0</v>
      </c>
      <c r="P29" s="149">
        <f t="shared" si="8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tr">
        <f t="shared" si="5"/>
        <v>NO</v>
      </c>
      <c r="B30" s="20"/>
      <c r="C30" s="21"/>
      <c r="D30" s="20"/>
      <c r="E30" s="23"/>
      <c r="F30" s="23"/>
      <c r="G30" s="23"/>
      <c r="H30" s="23"/>
      <c r="I30" s="23"/>
      <c r="J30" s="144"/>
      <c r="K30" s="144"/>
      <c r="L30" s="144"/>
      <c r="M30" s="24"/>
      <c r="N30" s="25">
        <f t="shared" si="6"/>
        <v>0</v>
      </c>
      <c r="O30" s="26">
        <f t="shared" si="7"/>
        <v>0</v>
      </c>
      <c r="P30" s="149">
        <f t="shared" si="8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tr">
        <f t="shared" si="5"/>
        <v>NO</v>
      </c>
      <c r="B31" s="20"/>
      <c r="C31" s="21"/>
      <c r="D31" s="22"/>
      <c r="E31" s="23"/>
      <c r="F31" s="23"/>
      <c r="G31" s="23"/>
      <c r="H31" s="23"/>
      <c r="I31" s="23"/>
      <c r="J31" s="144"/>
      <c r="K31" s="144"/>
      <c r="L31" s="144"/>
      <c r="M31" s="24"/>
      <c r="N31" s="25">
        <f t="shared" si="6"/>
        <v>0</v>
      </c>
      <c r="O31" s="26">
        <f t="shared" si="7"/>
        <v>0</v>
      </c>
      <c r="P31" s="149">
        <f t="shared" si="8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tr">
        <f t="shared" si="5"/>
        <v>NO</v>
      </c>
      <c r="B32" s="62"/>
      <c r="C32" s="21"/>
      <c r="D32" s="20"/>
      <c r="E32" s="23"/>
      <c r="F32" s="23"/>
      <c r="G32" s="23"/>
      <c r="H32" s="23"/>
      <c r="I32" s="23"/>
      <c r="J32" s="144"/>
      <c r="K32" s="144"/>
      <c r="L32" s="144"/>
      <c r="M32" s="24"/>
      <c r="N32" s="25">
        <f t="shared" si="6"/>
        <v>0</v>
      </c>
      <c r="O32" s="26">
        <f t="shared" si="7"/>
        <v>0</v>
      </c>
      <c r="P32" s="149">
        <f t="shared" si="8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tr">
        <f t="shared" si="5"/>
        <v>NO</v>
      </c>
      <c r="B33" s="20"/>
      <c r="C33" s="21"/>
      <c r="D33" s="22"/>
      <c r="E33" s="23"/>
      <c r="F33" s="23"/>
      <c r="G33" s="23"/>
      <c r="H33" s="23"/>
      <c r="I33" s="23"/>
      <c r="J33" s="144"/>
      <c r="K33" s="144"/>
      <c r="L33" s="144"/>
      <c r="M33" s="24"/>
      <c r="N33" s="25">
        <f t="shared" si="6"/>
        <v>0</v>
      </c>
      <c r="O33" s="26">
        <f t="shared" si="7"/>
        <v>0</v>
      </c>
      <c r="P33" s="149">
        <f t="shared" si="8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tr">
        <f t="shared" si="5"/>
        <v>NO</v>
      </c>
      <c r="B34" s="20"/>
      <c r="C34" s="21"/>
      <c r="D34" s="22"/>
      <c r="E34" s="23"/>
      <c r="F34" s="23"/>
      <c r="G34" s="23"/>
      <c r="H34" s="23"/>
      <c r="I34" s="23"/>
      <c r="J34" s="144"/>
      <c r="K34" s="144"/>
      <c r="L34" s="144"/>
      <c r="M34" s="24"/>
      <c r="N34" s="25">
        <f t="shared" si="6"/>
        <v>0</v>
      </c>
      <c r="O34" s="26">
        <f t="shared" si="7"/>
        <v>0</v>
      </c>
      <c r="P34" s="149">
        <f t="shared" si="8"/>
        <v>0</v>
      </c>
      <c r="Q34" s="27"/>
      <c r="R34" s="28">
        <v>2072</v>
      </c>
      <c r="S34" s="29" t="s">
        <v>109</v>
      </c>
      <c r="T34" s="30">
        <f t="shared" si="3"/>
        <v>320</v>
      </c>
      <c r="U34" s="31"/>
      <c r="V34" s="32">
        <f t="shared" si="4"/>
        <v>320</v>
      </c>
      <c r="W34" s="19"/>
      <c r="X34" s="6"/>
      <c r="Y34" s="6"/>
      <c r="Z34" s="6"/>
      <c r="AA34" s="6"/>
    </row>
    <row r="35" spans="1:27" ht="29.1" customHeight="1" thickBot="1" x14ac:dyDescent="0.4">
      <c r="A35" s="154" t="str">
        <f t="shared" si="5"/>
        <v>NO</v>
      </c>
      <c r="B35" s="20"/>
      <c r="C35" s="21"/>
      <c r="D35" s="22"/>
      <c r="E35" s="23"/>
      <c r="F35" s="23"/>
      <c r="G35" s="23"/>
      <c r="H35" s="23"/>
      <c r="I35" s="23"/>
      <c r="J35" s="144"/>
      <c r="K35" s="144"/>
      <c r="L35" s="144"/>
      <c r="M35" s="24"/>
      <c r="N35" s="25">
        <f t="shared" si="6"/>
        <v>0</v>
      </c>
      <c r="O35" s="26">
        <f t="shared" si="7"/>
        <v>0</v>
      </c>
      <c r="P35" s="149">
        <f t="shared" si="8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tr">
        <f t="shared" si="5"/>
        <v>NO</v>
      </c>
      <c r="B36" s="20"/>
      <c r="C36" s="21"/>
      <c r="D36" s="22"/>
      <c r="E36" s="23"/>
      <c r="F36" s="23"/>
      <c r="G36" s="23"/>
      <c r="H36" s="23"/>
      <c r="I36" s="23"/>
      <c r="J36" s="144"/>
      <c r="K36" s="144"/>
      <c r="L36" s="144"/>
      <c r="M36" s="24"/>
      <c r="N36" s="25">
        <f t="shared" si="6"/>
        <v>0</v>
      </c>
      <c r="O36" s="26">
        <f t="shared" si="7"/>
        <v>0</v>
      </c>
      <c r="P36" s="149">
        <f t="shared" si="8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tr">
        <f t="shared" si="5"/>
        <v>NO</v>
      </c>
      <c r="B37" s="20"/>
      <c r="C37" s="21"/>
      <c r="D37" s="22"/>
      <c r="E37" s="23"/>
      <c r="F37" s="23"/>
      <c r="G37" s="23"/>
      <c r="H37" s="23"/>
      <c r="I37" s="23"/>
      <c r="J37" s="144"/>
      <c r="K37" s="144"/>
      <c r="L37" s="144"/>
      <c r="M37" s="24"/>
      <c r="N37" s="25">
        <f t="shared" si="6"/>
        <v>0</v>
      </c>
      <c r="O37" s="26">
        <f t="shared" si="7"/>
        <v>0</v>
      </c>
      <c r="P37" s="149">
        <f t="shared" si="8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tr">
        <f t="shared" si="5"/>
        <v>NO</v>
      </c>
      <c r="B38" s="20"/>
      <c r="C38" s="21"/>
      <c r="D38" s="22"/>
      <c r="E38" s="23"/>
      <c r="F38" s="23"/>
      <c r="G38" s="23"/>
      <c r="H38" s="23"/>
      <c r="I38" s="23"/>
      <c r="J38" s="144"/>
      <c r="K38" s="144"/>
      <c r="L38" s="144"/>
      <c r="M38" s="24"/>
      <c r="N38" s="25">
        <f t="shared" si="6"/>
        <v>0</v>
      </c>
      <c r="O38" s="26">
        <f t="shared" si="7"/>
        <v>0</v>
      </c>
      <c r="P38" s="149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tr">
        <f t="shared" si="5"/>
        <v>NO</v>
      </c>
      <c r="B39" s="20"/>
      <c r="C39" s="21"/>
      <c r="D39" s="20"/>
      <c r="E39" s="23"/>
      <c r="F39" s="23"/>
      <c r="G39" s="23"/>
      <c r="H39" s="23"/>
      <c r="I39" s="23"/>
      <c r="J39" s="144"/>
      <c r="K39" s="144"/>
      <c r="L39" s="144"/>
      <c r="M39" s="24"/>
      <c r="N39" s="25">
        <f t="shared" si="6"/>
        <v>0</v>
      </c>
      <c r="O39" s="26">
        <f t="shared" si="7"/>
        <v>0</v>
      </c>
      <c r="P39" s="149">
        <f t="shared" si="8"/>
        <v>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tr">
        <f t="shared" si="5"/>
        <v>NO</v>
      </c>
      <c r="B40" s="62"/>
      <c r="C40" s="21"/>
      <c r="D40" s="22"/>
      <c r="E40" s="23"/>
      <c r="F40" s="23"/>
      <c r="G40" s="23"/>
      <c r="H40" s="23"/>
      <c r="I40" s="23"/>
      <c r="J40" s="144"/>
      <c r="K40" s="144"/>
      <c r="L40" s="144"/>
      <c r="M40" s="24"/>
      <c r="N40" s="25">
        <f t="shared" si="6"/>
        <v>0</v>
      </c>
      <c r="O40" s="26">
        <f t="shared" si="7"/>
        <v>0</v>
      </c>
      <c r="P40" s="149">
        <f t="shared" si="8"/>
        <v>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tr">
        <f t="shared" ref="A41:A50" si="9">IF(O41&lt;2,"NO","SI")</f>
        <v>NO</v>
      </c>
      <c r="B41" s="20"/>
      <c r="C41" s="21"/>
      <c r="D41" s="22"/>
      <c r="E41" s="23"/>
      <c r="F41" s="23"/>
      <c r="G41" s="23"/>
      <c r="H41" s="23"/>
      <c r="I41" s="23"/>
      <c r="J41" s="144"/>
      <c r="K41" s="144"/>
      <c r="L41" s="144"/>
      <c r="M41" s="24"/>
      <c r="N41" s="25">
        <f t="shared" ref="N41:N50" si="10">IF(O41=9,SUM(E41:M41)-SMALL(E41:M41,1)-SMALL(E41:M41,2),IF(O41=8,SUM(E41:M41)-SMALL(E41:M41,1),SUM(E41:M41)))</f>
        <v>0</v>
      </c>
      <c r="O41" s="26">
        <f t="shared" ref="O41:O50" si="11">COUNTA(E41:M41)</f>
        <v>0</v>
      </c>
      <c r="P41" s="149">
        <f t="shared" ref="P41:P50" si="12">SUM(E41:M41)</f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tr">
        <f t="shared" si="9"/>
        <v>NO</v>
      </c>
      <c r="B42" s="20"/>
      <c r="C42" s="21"/>
      <c r="D42" s="20"/>
      <c r="E42" s="23"/>
      <c r="F42" s="23"/>
      <c r="G42" s="23"/>
      <c r="H42" s="23"/>
      <c r="I42" s="23"/>
      <c r="J42" s="144"/>
      <c r="K42" s="144"/>
      <c r="L42" s="144"/>
      <c r="M42" s="24"/>
      <c r="N42" s="25">
        <f t="shared" si="10"/>
        <v>0</v>
      </c>
      <c r="O42" s="26">
        <f t="shared" si="11"/>
        <v>0</v>
      </c>
      <c r="P42" s="149">
        <f t="shared" si="12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tr">
        <f t="shared" si="9"/>
        <v>NO</v>
      </c>
      <c r="B43" s="20"/>
      <c r="C43" s="21"/>
      <c r="D43" s="22"/>
      <c r="E43" s="23"/>
      <c r="F43" s="23"/>
      <c r="G43" s="23"/>
      <c r="H43" s="23"/>
      <c r="I43" s="23"/>
      <c r="J43" s="144"/>
      <c r="K43" s="144"/>
      <c r="L43" s="144"/>
      <c r="M43" s="24"/>
      <c r="N43" s="25">
        <f t="shared" si="10"/>
        <v>0</v>
      </c>
      <c r="O43" s="26">
        <f t="shared" si="11"/>
        <v>0</v>
      </c>
      <c r="P43" s="149">
        <f t="shared" si="12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tr">
        <f t="shared" si="9"/>
        <v>NO</v>
      </c>
      <c r="B44" s="62"/>
      <c r="C44" s="21"/>
      <c r="D44" s="62"/>
      <c r="E44" s="23"/>
      <c r="F44" s="23"/>
      <c r="G44" s="23"/>
      <c r="H44" s="23"/>
      <c r="I44" s="23"/>
      <c r="J44" s="144"/>
      <c r="K44" s="144"/>
      <c r="L44" s="144"/>
      <c r="M44" s="24"/>
      <c r="N44" s="25">
        <f t="shared" si="10"/>
        <v>0</v>
      </c>
      <c r="O44" s="26">
        <f t="shared" si="11"/>
        <v>0</v>
      </c>
      <c r="P44" s="149">
        <f t="shared" si="12"/>
        <v>0</v>
      </c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tr">
        <f t="shared" si="9"/>
        <v>NO</v>
      </c>
      <c r="B45" s="62"/>
      <c r="C45" s="21"/>
      <c r="D45" s="62"/>
      <c r="E45" s="23"/>
      <c r="F45" s="23"/>
      <c r="G45" s="23"/>
      <c r="H45" s="23"/>
      <c r="I45" s="23"/>
      <c r="J45" s="144"/>
      <c r="K45" s="144"/>
      <c r="L45" s="144"/>
      <c r="M45" s="24"/>
      <c r="N45" s="25">
        <f t="shared" si="10"/>
        <v>0</v>
      </c>
      <c r="O45" s="26">
        <f t="shared" si="11"/>
        <v>0</v>
      </c>
      <c r="P45" s="149">
        <f t="shared" si="12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tr">
        <f t="shared" si="9"/>
        <v>NO</v>
      </c>
      <c r="B46" s="62"/>
      <c r="C46" s="21"/>
      <c r="D46" s="63"/>
      <c r="E46" s="23"/>
      <c r="F46" s="23"/>
      <c r="G46" s="23"/>
      <c r="H46" s="23"/>
      <c r="I46" s="23"/>
      <c r="J46" s="144"/>
      <c r="K46" s="144"/>
      <c r="L46" s="144"/>
      <c r="M46" s="24"/>
      <c r="N46" s="25">
        <f t="shared" si="10"/>
        <v>0</v>
      </c>
      <c r="O46" s="26">
        <f t="shared" si="11"/>
        <v>0</v>
      </c>
      <c r="P46" s="149">
        <f t="shared" si="12"/>
        <v>0</v>
      </c>
      <c r="Q46" s="35"/>
      <c r="R46" s="28">
        <v>2057</v>
      </c>
      <c r="S46" s="29" t="s">
        <v>56</v>
      </c>
      <c r="T46" s="30">
        <f t="shared" si="3"/>
        <v>0</v>
      </c>
      <c r="U46" s="36"/>
      <c r="V46" s="32">
        <f t="shared" si="4"/>
        <v>85</v>
      </c>
      <c r="W46" s="19"/>
      <c r="X46" s="6"/>
      <c r="Y46" s="6"/>
      <c r="Z46" s="6"/>
      <c r="AA46" s="6"/>
    </row>
    <row r="47" spans="1:27" ht="29.1" customHeight="1" thickBot="1" x14ac:dyDescent="0.4">
      <c r="A47" s="154" t="str">
        <f t="shared" si="9"/>
        <v>NO</v>
      </c>
      <c r="B47" s="62"/>
      <c r="C47" s="21"/>
      <c r="D47" s="63"/>
      <c r="E47" s="23"/>
      <c r="F47" s="23"/>
      <c r="G47" s="23"/>
      <c r="H47" s="23"/>
      <c r="I47" s="23"/>
      <c r="J47" s="144"/>
      <c r="K47" s="144"/>
      <c r="L47" s="144"/>
      <c r="M47" s="24"/>
      <c r="N47" s="25">
        <f t="shared" si="10"/>
        <v>0</v>
      </c>
      <c r="O47" s="26">
        <f t="shared" si="11"/>
        <v>0</v>
      </c>
      <c r="P47" s="149">
        <f t="shared" si="12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tr">
        <f t="shared" si="9"/>
        <v>NO</v>
      </c>
      <c r="B48" s="62"/>
      <c r="C48" s="21"/>
      <c r="D48" s="62"/>
      <c r="E48" s="23"/>
      <c r="F48" s="23"/>
      <c r="G48" s="23"/>
      <c r="H48" s="23"/>
      <c r="I48" s="136"/>
      <c r="J48" s="147"/>
      <c r="K48" s="147"/>
      <c r="L48" s="147"/>
      <c r="M48" s="137"/>
      <c r="N48" s="25">
        <f t="shared" si="10"/>
        <v>0</v>
      </c>
      <c r="O48" s="26">
        <f t="shared" si="11"/>
        <v>0</v>
      </c>
      <c r="P48" s="149">
        <f t="shared" si="12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tr">
        <f t="shared" si="9"/>
        <v>NO</v>
      </c>
      <c r="B49" s="62"/>
      <c r="C49" s="21"/>
      <c r="D49" s="62"/>
      <c r="E49" s="23"/>
      <c r="F49" s="23"/>
      <c r="G49" s="23"/>
      <c r="H49" s="23"/>
      <c r="I49" s="23"/>
      <c r="J49" s="144"/>
      <c r="K49" s="144"/>
      <c r="L49" s="144"/>
      <c r="M49" s="24"/>
      <c r="N49" s="25">
        <f t="shared" si="10"/>
        <v>0</v>
      </c>
      <c r="O49" s="26">
        <f t="shared" si="11"/>
        <v>0</v>
      </c>
      <c r="P49" s="149">
        <f t="shared" si="12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4" t="str">
        <f t="shared" si="9"/>
        <v>NO</v>
      </c>
      <c r="B50" s="62"/>
      <c r="C50" s="21"/>
      <c r="D50" s="62"/>
      <c r="E50" s="23"/>
      <c r="F50" s="23"/>
      <c r="G50" s="23"/>
      <c r="H50" s="23"/>
      <c r="I50" s="23"/>
      <c r="J50" s="144"/>
      <c r="K50" s="144"/>
      <c r="L50" s="144"/>
      <c r="M50" s="24"/>
      <c r="N50" s="25">
        <f t="shared" si="10"/>
        <v>0</v>
      </c>
      <c r="O50" s="26">
        <f t="shared" si="11"/>
        <v>0</v>
      </c>
      <c r="P50" s="149">
        <f t="shared" si="12"/>
        <v>0</v>
      </c>
      <c r="Q50" s="19"/>
      <c r="R50" s="28">
        <v>2027</v>
      </c>
      <c r="S50" s="29" t="s">
        <v>20</v>
      </c>
      <c r="T50" s="30">
        <f t="shared" si="3"/>
        <v>59</v>
      </c>
      <c r="U50" s="6"/>
      <c r="V50" s="32">
        <f t="shared" si="4"/>
        <v>59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21</v>
      </c>
      <c r="B51" s="42">
        <f>COUNTA(B3:B50)</f>
        <v>21</v>
      </c>
      <c r="C51" s="42"/>
      <c r="D51" s="42"/>
      <c r="E51" s="44"/>
      <c r="F51" s="44"/>
      <c r="G51" s="42"/>
      <c r="H51" s="42"/>
      <c r="I51" s="42"/>
      <c r="J51" s="148"/>
      <c r="K51" s="148"/>
      <c r="L51" s="148"/>
      <c r="M51" s="64"/>
      <c r="N51" s="65">
        <f>SUM(N3:N50)</f>
        <v>2545</v>
      </c>
      <c r="O51" s="47"/>
      <c r="P51" s="66">
        <f>SUM(P3:P50)</f>
        <v>2494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7"/>
      <c r="B52" s="67"/>
      <c r="C52" s="67"/>
      <c r="D52" s="67"/>
      <c r="E52" s="68"/>
      <c r="F52" s="68"/>
      <c r="G52" s="67"/>
      <c r="H52" s="67"/>
      <c r="I52" s="67"/>
      <c r="J52" s="67"/>
      <c r="K52" s="67"/>
      <c r="L52" s="67"/>
      <c r="M52" s="67"/>
      <c r="N52" s="69"/>
      <c r="O52" s="6"/>
      <c r="P52" s="70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46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46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2494</v>
      </c>
      <c r="U65" s="6"/>
      <c r="V65" s="41">
        <f>SUM(V3:V64)</f>
        <v>2545</v>
      </c>
      <c r="W65" s="6"/>
      <c r="X65" s="6"/>
      <c r="Y65" s="6"/>
      <c r="Z65" s="6"/>
      <c r="AA65" s="6"/>
    </row>
    <row r="66" spans="1:27" ht="27.4" customHeight="1" x14ac:dyDescent="0.35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39"/>
      <c r="U66" s="6"/>
      <c r="V66" s="41"/>
      <c r="W66" s="6"/>
      <c r="X66" s="6"/>
      <c r="Y66" s="6"/>
      <c r="Z66" s="6"/>
      <c r="AA66" s="6"/>
    </row>
    <row r="67" spans="1:27" ht="27.4" customHeight="1" x14ac:dyDescent="0.35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39"/>
      <c r="U67" s="6"/>
      <c r="V67" s="41"/>
      <c r="W67" s="6"/>
      <c r="X67" s="6"/>
      <c r="Y67" s="6"/>
      <c r="Z67" s="6"/>
      <c r="AA67" s="6"/>
    </row>
    <row r="68" spans="1:27" ht="27.4" customHeight="1" x14ac:dyDescent="0.35">
      <c r="A68" s="6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39"/>
      <c r="U68" s="6"/>
      <c r="V68" s="41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39"/>
      <c r="U69" s="6"/>
      <c r="V69" s="41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3">
    <sortCondition descending="1" ref="N3:N23"/>
  </sortState>
  <mergeCells count="1">
    <mergeCell ref="A1:F1"/>
  </mergeCells>
  <phoneticPr fontId="20" type="noConversion"/>
  <conditionalFormatting sqref="A3:A50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Y109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1" sqref="G11"/>
    </sheetView>
  </sheetViews>
  <sheetFormatPr defaultColWidth="11.42578125" defaultRowHeight="18.600000000000001" customHeight="1" x14ac:dyDescent="0.2"/>
  <cols>
    <col min="1" max="1" width="11.42578125" style="1" customWidth="1"/>
    <col min="2" max="2" width="58.7109375" style="1" customWidth="1"/>
    <col min="3" max="3" width="13.7109375" style="1" customWidth="1"/>
    <col min="4" max="4" width="65.85546875" style="1" customWidth="1"/>
    <col min="5" max="5" width="23.140625" style="1" customWidth="1"/>
    <col min="6" max="6" width="23.42578125" style="1" customWidth="1"/>
    <col min="7" max="7" width="23.140625" style="1" customWidth="1"/>
    <col min="8" max="11" width="23.42578125" style="1" customWidth="1"/>
    <col min="12" max="13" width="23.140625" style="1" customWidth="1"/>
    <col min="14" max="14" width="18.8554687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0" width="20.710937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47.710937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236" t="s">
        <v>75</v>
      </c>
      <c r="B1" s="237"/>
      <c r="C1" s="237"/>
      <c r="D1" s="237"/>
      <c r="E1" s="237"/>
      <c r="F1" s="237"/>
      <c r="G1" s="59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669</v>
      </c>
      <c r="J2" s="9" t="s">
        <v>685</v>
      </c>
      <c r="K2" s="9" t="s">
        <v>691</v>
      </c>
      <c r="L2" s="9" t="s">
        <v>701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3" t="s">
        <v>410</v>
      </c>
      <c r="C3" s="193" t="s">
        <v>132</v>
      </c>
      <c r="D3" s="193" t="s">
        <v>114</v>
      </c>
      <c r="E3" s="175">
        <v>100</v>
      </c>
      <c r="F3" s="23">
        <v>100</v>
      </c>
      <c r="G3" s="178">
        <v>100</v>
      </c>
      <c r="H3" s="178">
        <v>100</v>
      </c>
      <c r="I3" s="178">
        <v>100</v>
      </c>
      <c r="J3" s="178">
        <v>100</v>
      </c>
      <c r="K3" s="178">
        <v>100</v>
      </c>
      <c r="L3" s="178">
        <v>100</v>
      </c>
      <c r="M3" s="171"/>
      <c r="N3" s="172">
        <f t="shared" ref="N3:N50" si="0">IF(O3=9,SUM(E3:M3)-SMALL(E3:M3,1)-SMALL(E3:M3,2),IF(O3=8,SUM(E3:M3)-SMALL(E3:M3,1),SUM(E3:M3)))</f>
        <v>700</v>
      </c>
      <c r="O3" s="26">
        <f t="shared" ref="O3:O50" si="1">COUNTA(E3:M3)</f>
        <v>8</v>
      </c>
      <c r="P3" s="149">
        <f t="shared" ref="P3:P39" si="2">SUM(E3:M3)</f>
        <v>800</v>
      </c>
      <c r="Q3" s="27"/>
      <c r="R3" s="28">
        <v>1213</v>
      </c>
      <c r="S3" s="29" t="s">
        <v>114</v>
      </c>
      <c r="T3" s="30">
        <f>SUMIF($C$3:$C$113,R3,$P$3:$P$113)</f>
        <v>871</v>
      </c>
      <c r="U3" s="31"/>
      <c r="V3" s="32">
        <f>SUMIF($C$3:$C$113,R3,$N$3:$N$113)</f>
        <v>781</v>
      </c>
      <c r="W3" s="19"/>
      <c r="X3" s="33"/>
      <c r="Y3" s="33"/>
      <c r="Z3" s="33"/>
      <c r="AA3" s="33"/>
    </row>
    <row r="4" spans="1:27" ht="29.1" customHeight="1" thickBot="1" x14ac:dyDescent="0.45">
      <c r="A4" s="154" t="s">
        <v>175</v>
      </c>
      <c r="B4" s="193" t="s">
        <v>412</v>
      </c>
      <c r="C4" s="193" t="s">
        <v>402</v>
      </c>
      <c r="D4" s="193" t="s">
        <v>312</v>
      </c>
      <c r="E4" s="175">
        <v>80</v>
      </c>
      <c r="F4" s="178">
        <v>80</v>
      </c>
      <c r="G4" s="178">
        <v>80</v>
      </c>
      <c r="H4" s="178">
        <v>90</v>
      </c>
      <c r="I4" s="178">
        <v>90</v>
      </c>
      <c r="J4" s="178">
        <v>80</v>
      </c>
      <c r="K4" s="178">
        <v>80</v>
      </c>
      <c r="L4" s="178">
        <v>90</v>
      </c>
      <c r="M4" s="171"/>
      <c r="N4" s="172">
        <f t="shared" si="0"/>
        <v>590</v>
      </c>
      <c r="O4" s="26">
        <f t="shared" si="1"/>
        <v>8</v>
      </c>
      <c r="P4" s="149">
        <f t="shared" si="2"/>
        <v>670</v>
      </c>
      <c r="Q4" s="27"/>
      <c r="R4" s="28">
        <v>2310</v>
      </c>
      <c r="S4" s="29" t="s">
        <v>169</v>
      </c>
      <c r="T4" s="30">
        <f t="shared" ref="T4:T64" si="3">SUMIF($C$3:$C$113,R4,$P$3:$P$113)</f>
        <v>0</v>
      </c>
      <c r="U4" s="31"/>
      <c r="V4" s="32">
        <f t="shared" ref="V4:V64" si="4">SUMIF($C$3:$C$113,R4,$N$3:$N$113)</f>
        <v>8</v>
      </c>
      <c r="W4" s="19"/>
      <c r="X4" s="33"/>
      <c r="Y4" s="33"/>
      <c r="Z4" s="33"/>
      <c r="AA4" s="33"/>
    </row>
    <row r="5" spans="1:27" ht="29.1" customHeight="1" thickBot="1" x14ac:dyDescent="0.4">
      <c r="A5" s="154" t="s">
        <v>175</v>
      </c>
      <c r="B5" s="193" t="s">
        <v>413</v>
      </c>
      <c r="C5" s="193" t="s">
        <v>129</v>
      </c>
      <c r="D5" s="193" t="s">
        <v>167</v>
      </c>
      <c r="E5" s="156">
        <v>60</v>
      </c>
      <c r="F5" s="23">
        <v>90</v>
      </c>
      <c r="G5" s="23">
        <v>90</v>
      </c>
      <c r="H5" s="23">
        <v>80</v>
      </c>
      <c r="I5" s="23">
        <v>80</v>
      </c>
      <c r="J5" s="23">
        <v>90</v>
      </c>
      <c r="K5" s="23">
        <v>90</v>
      </c>
      <c r="L5" s="23">
        <v>60</v>
      </c>
      <c r="M5" s="24"/>
      <c r="N5" s="25">
        <f t="shared" si="0"/>
        <v>580</v>
      </c>
      <c r="O5" s="26">
        <f t="shared" si="1"/>
        <v>8</v>
      </c>
      <c r="P5" s="149">
        <f t="shared" si="2"/>
        <v>640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411</v>
      </c>
      <c r="C6" s="193" t="s">
        <v>139</v>
      </c>
      <c r="D6" s="193" t="s">
        <v>170</v>
      </c>
      <c r="E6" s="156">
        <v>90</v>
      </c>
      <c r="F6" s="23">
        <v>50</v>
      </c>
      <c r="G6" s="23">
        <v>50</v>
      </c>
      <c r="H6" s="23">
        <v>40</v>
      </c>
      <c r="I6" s="23">
        <v>60</v>
      </c>
      <c r="J6" s="23">
        <v>20</v>
      </c>
      <c r="K6" s="23">
        <v>40</v>
      </c>
      <c r="L6" s="23">
        <v>80</v>
      </c>
      <c r="M6" s="24"/>
      <c r="N6" s="25">
        <f t="shared" si="0"/>
        <v>410</v>
      </c>
      <c r="O6" s="26">
        <f t="shared" si="1"/>
        <v>8</v>
      </c>
      <c r="P6" s="149">
        <f t="shared" si="2"/>
        <v>430</v>
      </c>
      <c r="Q6" s="27"/>
      <c r="R6" s="28">
        <v>1180</v>
      </c>
      <c r="S6" s="29" t="s">
        <v>14</v>
      </c>
      <c r="T6" s="30">
        <f t="shared" si="3"/>
        <v>546</v>
      </c>
      <c r="U6" s="31"/>
      <c r="V6" s="32">
        <f t="shared" si="4"/>
        <v>526</v>
      </c>
      <c r="W6" s="19"/>
      <c r="X6" s="33"/>
      <c r="Y6" s="33"/>
      <c r="Z6" s="33"/>
      <c r="AA6" s="33"/>
    </row>
    <row r="7" spans="1:27" ht="29.1" customHeight="1" thickBot="1" x14ac:dyDescent="0.45">
      <c r="A7" s="154" t="s">
        <v>175</v>
      </c>
      <c r="B7" s="193" t="s">
        <v>414</v>
      </c>
      <c r="C7" s="193" t="s">
        <v>129</v>
      </c>
      <c r="D7" s="193" t="s">
        <v>167</v>
      </c>
      <c r="E7" s="175">
        <v>50</v>
      </c>
      <c r="F7" s="178">
        <v>30</v>
      </c>
      <c r="G7" s="178">
        <v>60</v>
      </c>
      <c r="H7" s="178">
        <v>60</v>
      </c>
      <c r="I7" s="178">
        <v>40</v>
      </c>
      <c r="J7" s="178">
        <v>40</v>
      </c>
      <c r="K7" s="178">
        <v>30</v>
      </c>
      <c r="L7" s="178">
        <v>50</v>
      </c>
      <c r="M7" s="171"/>
      <c r="N7" s="172">
        <f t="shared" si="0"/>
        <v>330</v>
      </c>
      <c r="O7" s="26">
        <f t="shared" si="1"/>
        <v>8</v>
      </c>
      <c r="P7" s="149">
        <f t="shared" si="2"/>
        <v>360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3" t="s">
        <v>415</v>
      </c>
      <c r="C8" s="193" t="s">
        <v>142</v>
      </c>
      <c r="D8" s="193" t="s">
        <v>172</v>
      </c>
      <c r="E8" s="156">
        <v>40</v>
      </c>
      <c r="F8" s="23"/>
      <c r="G8" s="23">
        <v>20</v>
      </c>
      <c r="H8" s="23">
        <v>20</v>
      </c>
      <c r="I8" s="23">
        <v>50</v>
      </c>
      <c r="J8" s="23">
        <v>30</v>
      </c>
      <c r="K8" s="23">
        <v>15</v>
      </c>
      <c r="L8" s="23">
        <v>40</v>
      </c>
      <c r="M8" s="24"/>
      <c r="N8" s="25">
        <f t="shared" si="0"/>
        <v>215</v>
      </c>
      <c r="O8" s="26">
        <f t="shared" si="1"/>
        <v>7</v>
      </c>
      <c r="P8" s="149">
        <f t="shared" si="2"/>
        <v>215</v>
      </c>
      <c r="Q8" s="27"/>
      <c r="R8" s="28">
        <v>10</v>
      </c>
      <c r="S8" s="29" t="s">
        <v>16</v>
      </c>
      <c r="T8" s="30">
        <f t="shared" si="3"/>
        <v>1265</v>
      </c>
      <c r="U8" s="31"/>
      <c r="V8" s="32">
        <f t="shared" si="4"/>
        <v>1190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3" t="s">
        <v>560</v>
      </c>
      <c r="C9" s="193" t="s">
        <v>402</v>
      </c>
      <c r="D9" s="193" t="s">
        <v>312</v>
      </c>
      <c r="E9" s="156"/>
      <c r="F9" s="23">
        <v>40</v>
      </c>
      <c r="G9" s="23">
        <v>12</v>
      </c>
      <c r="H9" s="23">
        <v>30</v>
      </c>
      <c r="I9" s="23">
        <v>30</v>
      </c>
      <c r="J9" s="23">
        <v>15</v>
      </c>
      <c r="K9" s="23">
        <v>50</v>
      </c>
      <c r="L9" s="23">
        <v>30</v>
      </c>
      <c r="M9" s="24"/>
      <c r="N9" s="25">
        <f t="shared" si="0"/>
        <v>207</v>
      </c>
      <c r="O9" s="26">
        <f t="shared" si="1"/>
        <v>7</v>
      </c>
      <c r="P9" s="149">
        <f t="shared" si="2"/>
        <v>207</v>
      </c>
      <c r="Q9" s="27"/>
      <c r="R9" s="28">
        <v>1589</v>
      </c>
      <c r="S9" s="29" t="s">
        <v>18</v>
      </c>
      <c r="T9" s="30">
        <f t="shared" si="3"/>
        <v>341</v>
      </c>
      <c r="U9" s="31"/>
      <c r="V9" s="32">
        <f t="shared" si="4"/>
        <v>351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417</v>
      </c>
      <c r="C10" s="193" t="s">
        <v>129</v>
      </c>
      <c r="D10" s="193" t="s">
        <v>167</v>
      </c>
      <c r="E10" s="156">
        <v>20</v>
      </c>
      <c r="F10" s="23">
        <v>60</v>
      </c>
      <c r="G10" s="23"/>
      <c r="H10" s="23"/>
      <c r="I10" s="23"/>
      <c r="J10" s="23">
        <v>60</v>
      </c>
      <c r="K10" s="23">
        <v>20</v>
      </c>
      <c r="L10" s="23"/>
      <c r="M10" s="24"/>
      <c r="N10" s="25">
        <f t="shared" si="0"/>
        <v>160</v>
      </c>
      <c r="O10" s="26">
        <f t="shared" si="1"/>
        <v>4</v>
      </c>
      <c r="P10" s="149">
        <f t="shared" si="2"/>
        <v>160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594</v>
      </c>
      <c r="C11" s="201">
        <v>1172</v>
      </c>
      <c r="D11" s="193" t="s">
        <v>314</v>
      </c>
      <c r="E11" s="156"/>
      <c r="F11" s="23"/>
      <c r="G11" s="23">
        <v>30</v>
      </c>
      <c r="H11" s="23"/>
      <c r="I11" s="23">
        <v>7</v>
      </c>
      <c r="J11" s="23">
        <v>50</v>
      </c>
      <c r="K11" s="23">
        <v>60</v>
      </c>
      <c r="L11" s="23"/>
      <c r="M11" s="24"/>
      <c r="N11" s="25">
        <f t="shared" si="0"/>
        <v>147</v>
      </c>
      <c r="O11" s="26">
        <f t="shared" si="1"/>
        <v>4</v>
      </c>
      <c r="P11" s="149">
        <f t="shared" si="2"/>
        <v>147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593</v>
      </c>
      <c r="C12" s="201">
        <v>1172</v>
      </c>
      <c r="D12" s="193" t="s">
        <v>314</v>
      </c>
      <c r="E12" s="156"/>
      <c r="F12" s="23"/>
      <c r="G12" s="23">
        <v>40</v>
      </c>
      <c r="H12" s="23">
        <v>50</v>
      </c>
      <c r="I12" s="23"/>
      <c r="J12" s="23">
        <v>12</v>
      </c>
      <c r="K12" s="23">
        <v>9</v>
      </c>
      <c r="L12" s="23"/>
      <c r="M12" s="24"/>
      <c r="N12" s="25">
        <f t="shared" si="0"/>
        <v>111</v>
      </c>
      <c r="O12" s="26">
        <f t="shared" si="1"/>
        <v>4</v>
      </c>
      <c r="P12" s="149">
        <f t="shared" si="2"/>
        <v>111</v>
      </c>
      <c r="Q12" s="27"/>
      <c r="R12" s="28">
        <v>1172</v>
      </c>
      <c r="S12" s="29" t="s">
        <v>314</v>
      </c>
      <c r="T12" s="30">
        <f t="shared" si="3"/>
        <v>283</v>
      </c>
      <c r="U12" s="31"/>
      <c r="V12" s="32">
        <f t="shared" si="4"/>
        <v>283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416</v>
      </c>
      <c r="C13" s="193" t="s">
        <v>402</v>
      </c>
      <c r="D13" s="193" t="s">
        <v>312</v>
      </c>
      <c r="E13" s="156">
        <v>30</v>
      </c>
      <c r="F13" s="23">
        <v>15</v>
      </c>
      <c r="G13" s="23">
        <v>15</v>
      </c>
      <c r="H13" s="23">
        <v>15</v>
      </c>
      <c r="I13" s="23">
        <v>9</v>
      </c>
      <c r="J13" s="23">
        <v>8</v>
      </c>
      <c r="K13" s="23">
        <v>7</v>
      </c>
      <c r="L13" s="23">
        <v>15</v>
      </c>
      <c r="M13" s="24"/>
      <c r="N13" s="25">
        <f t="shared" si="0"/>
        <v>107</v>
      </c>
      <c r="O13" s="26">
        <f t="shared" si="1"/>
        <v>8</v>
      </c>
      <c r="P13" s="149">
        <f t="shared" si="2"/>
        <v>114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419</v>
      </c>
      <c r="C14" s="193" t="s">
        <v>139</v>
      </c>
      <c r="D14" s="193" t="s">
        <v>170</v>
      </c>
      <c r="E14" s="156">
        <v>12</v>
      </c>
      <c r="F14" s="23">
        <v>20</v>
      </c>
      <c r="G14" s="23">
        <v>9</v>
      </c>
      <c r="H14" s="23">
        <v>5</v>
      </c>
      <c r="I14" s="23">
        <v>20</v>
      </c>
      <c r="J14" s="23">
        <v>5</v>
      </c>
      <c r="K14" s="23">
        <v>8</v>
      </c>
      <c r="L14" s="23">
        <v>12</v>
      </c>
      <c r="M14" s="24"/>
      <c r="N14" s="25">
        <f t="shared" si="0"/>
        <v>86</v>
      </c>
      <c r="O14" s="26">
        <f t="shared" si="1"/>
        <v>8</v>
      </c>
      <c r="P14" s="149">
        <f t="shared" si="2"/>
        <v>91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436</v>
      </c>
      <c r="C15" s="193" t="s">
        <v>145</v>
      </c>
      <c r="D15" s="193" t="s">
        <v>173</v>
      </c>
      <c r="E15" s="156">
        <v>5</v>
      </c>
      <c r="F15" s="23">
        <v>12</v>
      </c>
      <c r="G15" s="23">
        <v>5</v>
      </c>
      <c r="H15" s="23">
        <v>5</v>
      </c>
      <c r="I15" s="23">
        <v>5</v>
      </c>
      <c r="J15" s="23">
        <v>6</v>
      </c>
      <c r="K15" s="23">
        <v>5</v>
      </c>
      <c r="L15" s="23"/>
      <c r="M15" s="24"/>
      <c r="N15" s="25">
        <f t="shared" si="0"/>
        <v>43</v>
      </c>
      <c r="O15" s="26">
        <f t="shared" si="1"/>
        <v>7</v>
      </c>
      <c r="P15" s="149">
        <f t="shared" si="2"/>
        <v>43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421</v>
      </c>
      <c r="C16" s="193" t="s">
        <v>134</v>
      </c>
      <c r="D16" s="193" t="s">
        <v>71</v>
      </c>
      <c r="E16" s="156">
        <v>8</v>
      </c>
      <c r="F16" s="23"/>
      <c r="G16" s="23"/>
      <c r="H16" s="23">
        <v>12</v>
      </c>
      <c r="I16" s="23"/>
      <c r="J16" s="23">
        <v>9</v>
      </c>
      <c r="K16" s="23">
        <v>12</v>
      </c>
      <c r="L16" s="23"/>
      <c r="M16" s="24"/>
      <c r="N16" s="25">
        <f t="shared" si="0"/>
        <v>41</v>
      </c>
      <c r="O16" s="26">
        <f t="shared" si="1"/>
        <v>4</v>
      </c>
      <c r="P16" s="149">
        <f t="shared" si="2"/>
        <v>41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440</v>
      </c>
      <c r="C17" s="193" t="s">
        <v>142</v>
      </c>
      <c r="D17" s="193" t="s">
        <v>172</v>
      </c>
      <c r="E17" s="156">
        <v>5</v>
      </c>
      <c r="F17" s="23">
        <v>5</v>
      </c>
      <c r="G17" s="23">
        <v>6</v>
      </c>
      <c r="H17" s="23">
        <v>5</v>
      </c>
      <c r="I17" s="23">
        <v>5</v>
      </c>
      <c r="J17" s="23"/>
      <c r="K17" s="23">
        <v>5</v>
      </c>
      <c r="L17" s="23">
        <v>9</v>
      </c>
      <c r="M17" s="24"/>
      <c r="N17" s="25">
        <f t="shared" si="0"/>
        <v>40</v>
      </c>
      <c r="O17" s="26">
        <f t="shared" si="1"/>
        <v>7</v>
      </c>
      <c r="P17" s="149">
        <f t="shared" si="2"/>
        <v>40</v>
      </c>
      <c r="Q17" s="27"/>
      <c r="R17" s="28">
        <v>2521</v>
      </c>
      <c r="S17" s="29" t="s">
        <v>370</v>
      </c>
      <c r="T17" s="30">
        <f t="shared" si="3"/>
        <v>10</v>
      </c>
      <c r="U17" s="31"/>
      <c r="V17" s="32">
        <f t="shared" si="4"/>
        <v>10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422</v>
      </c>
      <c r="C18" s="193" t="s">
        <v>381</v>
      </c>
      <c r="D18" s="193" t="s">
        <v>338</v>
      </c>
      <c r="E18" s="156">
        <v>7</v>
      </c>
      <c r="F18" s="23"/>
      <c r="G18" s="23">
        <v>8</v>
      </c>
      <c r="H18" s="23">
        <v>5</v>
      </c>
      <c r="I18" s="23"/>
      <c r="J18" s="23"/>
      <c r="K18" s="23"/>
      <c r="L18" s="23">
        <v>20</v>
      </c>
      <c r="M18" s="24"/>
      <c r="N18" s="25">
        <f t="shared" si="0"/>
        <v>40</v>
      </c>
      <c r="O18" s="26">
        <f t="shared" si="1"/>
        <v>4</v>
      </c>
      <c r="P18" s="149">
        <f t="shared" si="2"/>
        <v>40</v>
      </c>
      <c r="Q18" s="27"/>
      <c r="R18" s="28">
        <v>2144</v>
      </c>
      <c r="S18" s="146" t="s">
        <v>107</v>
      </c>
      <c r="T18" s="30">
        <f t="shared" si="3"/>
        <v>70</v>
      </c>
      <c r="U18" s="31"/>
      <c r="V18" s="32">
        <f t="shared" si="4"/>
        <v>70</v>
      </c>
      <c r="W18" s="19"/>
      <c r="X18" s="33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561</v>
      </c>
      <c r="C19" s="193" t="s">
        <v>132</v>
      </c>
      <c r="D19" s="193" t="s">
        <v>114</v>
      </c>
      <c r="E19" s="156"/>
      <c r="F19" s="23">
        <v>6</v>
      </c>
      <c r="G19" s="23">
        <v>5</v>
      </c>
      <c r="H19" s="23">
        <v>5</v>
      </c>
      <c r="I19" s="23">
        <v>6</v>
      </c>
      <c r="J19" s="23">
        <v>5</v>
      </c>
      <c r="K19" s="23">
        <v>5</v>
      </c>
      <c r="L19" s="23">
        <v>7</v>
      </c>
      <c r="M19" s="24"/>
      <c r="N19" s="25">
        <f t="shared" si="0"/>
        <v>39</v>
      </c>
      <c r="O19" s="26">
        <f t="shared" si="1"/>
        <v>7</v>
      </c>
      <c r="P19" s="149">
        <f t="shared" si="2"/>
        <v>39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420</v>
      </c>
      <c r="C20" s="193" t="s">
        <v>134</v>
      </c>
      <c r="D20" s="193" t="s">
        <v>71</v>
      </c>
      <c r="E20" s="156">
        <v>9</v>
      </c>
      <c r="F20" s="23">
        <v>8</v>
      </c>
      <c r="G20" s="23"/>
      <c r="H20" s="23">
        <v>5</v>
      </c>
      <c r="I20" s="23">
        <v>12</v>
      </c>
      <c r="J20" s="23"/>
      <c r="K20" s="23"/>
      <c r="L20" s="23"/>
      <c r="M20" s="24"/>
      <c r="N20" s="25">
        <f t="shared" si="0"/>
        <v>34</v>
      </c>
      <c r="O20" s="26">
        <f t="shared" si="1"/>
        <v>4</v>
      </c>
      <c r="P20" s="149">
        <f t="shared" si="2"/>
        <v>34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432</v>
      </c>
      <c r="C21" s="193" t="s">
        <v>132</v>
      </c>
      <c r="D21" s="193" t="s">
        <v>114</v>
      </c>
      <c r="E21" s="156">
        <v>5</v>
      </c>
      <c r="F21" s="23">
        <v>5</v>
      </c>
      <c r="G21" s="23"/>
      <c r="H21" s="23">
        <v>7</v>
      </c>
      <c r="I21" s="23">
        <v>5</v>
      </c>
      <c r="J21" s="23"/>
      <c r="K21" s="23">
        <v>5</v>
      </c>
      <c r="L21" s="23">
        <v>5</v>
      </c>
      <c r="M21" s="24"/>
      <c r="N21" s="25">
        <f t="shared" si="0"/>
        <v>32</v>
      </c>
      <c r="O21" s="26">
        <f t="shared" si="1"/>
        <v>6</v>
      </c>
      <c r="P21" s="149">
        <f t="shared" si="2"/>
        <v>32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54" t="s">
        <v>175</v>
      </c>
      <c r="B22" s="193" t="s">
        <v>439</v>
      </c>
      <c r="C22" s="193" t="s">
        <v>142</v>
      </c>
      <c r="D22" s="193" t="s">
        <v>172</v>
      </c>
      <c r="E22" s="156">
        <v>5</v>
      </c>
      <c r="F22" s="23"/>
      <c r="G22" s="23">
        <v>5</v>
      </c>
      <c r="H22" s="23"/>
      <c r="I22" s="23">
        <v>5</v>
      </c>
      <c r="J22" s="23">
        <v>5</v>
      </c>
      <c r="K22" s="23">
        <v>5</v>
      </c>
      <c r="L22" s="23">
        <v>6</v>
      </c>
      <c r="M22" s="24"/>
      <c r="N22" s="25">
        <f t="shared" si="0"/>
        <v>31</v>
      </c>
      <c r="O22" s="26">
        <f t="shared" si="1"/>
        <v>6</v>
      </c>
      <c r="P22" s="149">
        <f t="shared" si="2"/>
        <v>31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4" t="s">
        <v>175</v>
      </c>
      <c r="B23" s="193" t="s">
        <v>350</v>
      </c>
      <c r="C23" s="193" t="s">
        <v>129</v>
      </c>
      <c r="D23" s="193" t="s">
        <v>167</v>
      </c>
      <c r="E23" s="156">
        <v>5</v>
      </c>
      <c r="F23" s="23">
        <v>9</v>
      </c>
      <c r="G23" s="23"/>
      <c r="H23" s="23">
        <v>8</v>
      </c>
      <c r="I23" s="23"/>
      <c r="J23" s="23"/>
      <c r="K23" s="23"/>
      <c r="L23" s="23">
        <v>5</v>
      </c>
      <c r="M23" s="24"/>
      <c r="N23" s="25">
        <f t="shared" si="0"/>
        <v>27</v>
      </c>
      <c r="O23" s="26">
        <f t="shared" si="1"/>
        <v>4</v>
      </c>
      <c r="P23" s="149">
        <f t="shared" si="2"/>
        <v>27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4" t="s">
        <v>175</v>
      </c>
      <c r="B24" s="193" t="s">
        <v>433</v>
      </c>
      <c r="C24" s="193" t="s">
        <v>145</v>
      </c>
      <c r="D24" s="193" t="s">
        <v>173</v>
      </c>
      <c r="E24" s="156">
        <v>5</v>
      </c>
      <c r="F24" s="23">
        <v>5</v>
      </c>
      <c r="G24" s="23"/>
      <c r="H24" s="23">
        <v>5</v>
      </c>
      <c r="I24" s="23"/>
      <c r="J24" s="23">
        <v>7</v>
      </c>
      <c r="K24" s="23"/>
      <c r="L24" s="23">
        <v>5</v>
      </c>
      <c r="M24" s="24"/>
      <c r="N24" s="25">
        <f t="shared" si="0"/>
        <v>27</v>
      </c>
      <c r="O24" s="26">
        <f t="shared" si="1"/>
        <v>5</v>
      </c>
      <c r="P24" s="149">
        <f t="shared" si="2"/>
        <v>27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4" t="s">
        <v>175</v>
      </c>
      <c r="B25" s="193" t="s">
        <v>595</v>
      </c>
      <c r="C25" s="193" t="s">
        <v>129</v>
      </c>
      <c r="D25" s="193" t="s">
        <v>167</v>
      </c>
      <c r="E25" s="156"/>
      <c r="F25" s="23"/>
      <c r="G25" s="23">
        <v>5</v>
      </c>
      <c r="H25" s="23">
        <v>5</v>
      </c>
      <c r="I25" s="23">
        <v>15</v>
      </c>
      <c r="J25" s="23"/>
      <c r="K25" s="23"/>
      <c r="L25" s="23"/>
      <c r="M25" s="24"/>
      <c r="N25" s="25">
        <f t="shared" si="0"/>
        <v>25</v>
      </c>
      <c r="O25" s="26">
        <f t="shared" si="1"/>
        <v>3</v>
      </c>
      <c r="P25" s="149">
        <f t="shared" si="2"/>
        <v>25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54" t="s">
        <v>175</v>
      </c>
      <c r="B26" s="193" t="s">
        <v>596</v>
      </c>
      <c r="C26" s="201">
        <v>1172</v>
      </c>
      <c r="D26" s="193" t="s">
        <v>314</v>
      </c>
      <c r="E26" s="156"/>
      <c r="F26" s="23"/>
      <c r="G26" s="23">
        <v>5</v>
      </c>
      <c r="H26" s="23">
        <v>5</v>
      </c>
      <c r="I26" s="23">
        <v>5</v>
      </c>
      <c r="J26" s="23">
        <v>5</v>
      </c>
      <c r="K26" s="23">
        <v>5</v>
      </c>
      <c r="L26" s="23"/>
      <c r="M26" s="24"/>
      <c r="N26" s="25">
        <f t="shared" si="0"/>
        <v>25</v>
      </c>
      <c r="O26" s="26">
        <f t="shared" si="1"/>
        <v>5</v>
      </c>
      <c r="P26" s="149">
        <f t="shared" si="2"/>
        <v>25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54" t="s">
        <v>175</v>
      </c>
      <c r="B27" s="193" t="s">
        <v>423</v>
      </c>
      <c r="C27" s="193" t="s">
        <v>381</v>
      </c>
      <c r="D27" s="193" t="s">
        <v>338</v>
      </c>
      <c r="E27" s="156">
        <v>6</v>
      </c>
      <c r="F27" s="23"/>
      <c r="G27" s="23">
        <v>7</v>
      </c>
      <c r="H27" s="23">
        <v>6</v>
      </c>
      <c r="I27" s="23"/>
      <c r="J27" s="23"/>
      <c r="K27" s="23">
        <v>6</v>
      </c>
      <c r="L27" s="23"/>
      <c r="M27" s="24"/>
      <c r="N27" s="25">
        <f t="shared" si="0"/>
        <v>25</v>
      </c>
      <c r="O27" s="26">
        <f t="shared" si="1"/>
        <v>4</v>
      </c>
      <c r="P27" s="149">
        <f t="shared" si="2"/>
        <v>25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54" t="s">
        <v>175</v>
      </c>
      <c r="B28" s="193" t="s">
        <v>434</v>
      </c>
      <c r="C28" s="193" t="s">
        <v>142</v>
      </c>
      <c r="D28" s="193" t="s">
        <v>172</v>
      </c>
      <c r="E28" s="156">
        <v>5</v>
      </c>
      <c r="F28" s="23"/>
      <c r="G28" s="23">
        <v>5</v>
      </c>
      <c r="H28" s="23"/>
      <c r="I28" s="23">
        <v>5</v>
      </c>
      <c r="J28" s="23"/>
      <c r="K28" s="23">
        <v>5</v>
      </c>
      <c r="L28" s="23"/>
      <c r="M28" s="24"/>
      <c r="N28" s="25">
        <f t="shared" si="0"/>
        <v>20</v>
      </c>
      <c r="O28" s="26">
        <f t="shared" si="1"/>
        <v>4</v>
      </c>
      <c r="P28" s="149">
        <f t="shared" si="2"/>
        <v>20</v>
      </c>
      <c r="Q28" s="27"/>
      <c r="R28" s="28">
        <v>1174</v>
      </c>
      <c r="S28" s="29" t="s">
        <v>121</v>
      </c>
      <c r="T28" s="30">
        <f t="shared" si="3"/>
        <v>75</v>
      </c>
      <c r="U28" s="31"/>
      <c r="V28" s="32">
        <f t="shared" si="4"/>
        <v>75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351</v>
      </c>
      <c r="C29" s="193" t="s">
        <v>129</v>
      </c>
      <c r="D29" s="193" t="s">
        <v>167</v>
      </c>
      <c r="E29" s="156">
        <v>5</v>
      </c>
      <c r="F29" s="23">
        <v>5</v>
      </c>
      <c r="G29" s="23"/>
      <c r="H29" s="23">
        <v>5</v>
      </c>
      <c r="I29" s="23"/>
      <c r="J29" s="23"/>
      <c r="K29" s="23"/>
      <c r="L29" s="23">
        <v>5</v>
      </c>
      <c r="M29" s="24"/>
      <c r="N29" s="25">
        <f t="shared" si="0"/>
        <v>20</v>
      </c>
      <c r="O29" s="26">
        <f t="shared" si="1"/>
        <v>4</v>
      </c>
      <c r="P29" s="149">
        <f t="shared" si="2"/>
        <v>20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444</v>
      </c>
      <c r="C30" s="193" t="s">
        <v>142</v>
      </c>
      <c r="D30" s="193" t="s">
        <v>172</v>
      </c>
      <c r="E30" s="156">
        <v>5</v>
      </c>
      <c r="F30" s="23"/>
      <c r="G30" s="23">
        <v>5</v>
      </c>
      <c r="H30" s="23"/>
      <c r="I30" s="23">
        <v>5</v>
      </c>
      <c r="J30" s="23"/>
      <c r="K30" s="23"/>
      <c r="L30" s="23">
        <v>5</v>
      </c>
      <c r="M30" s="24"/>
      <c r="N30" s="25">
        <f t="shared" si="0"/>
        <v>20</v>
      </c>
      <c r="O30" s="26">
        <f t="shared" si="1"/>
        <v>4</v>
      </c>
      <c r="P30" s="149">
        <f t="shared" si="2"/>
        <v>20</v>
      </c>
      <c r="Q30" s="27"/>
      <c r="R30" s="28">
        <v>1773</v>
      </c>
      <c r="S30" s="29" t="s">
        <v>71</v>
      </c>
      <c r="T30" s="30">
        <f t="shared" si="3"/>
        <v>85</v>
      </c>
      <c r="U30" s="31"/>
      <c r="V30" s="32">
        <f t="shared" si="4"/>
        <v>85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634</v>
      </c>
      <c r="C31" s="201" t="s">
        <v>129</v>
      </c>
      <c r="D31" s="193" t="s">
        <v>167</v>
      </c>
      <c r="E31" s="156"/>
      <c r="F31" s="23"/>
      <c r="G31" s="23">
        <v>5</v>
      </c>
      <c r="H31" s="23">
        <v>5</v>
      </c>
      <c r="I31" s="23">
        <v>8</v>
      </c>
      <c r="J31" s="23"/>
      <c r="K31" s="23"/>
      <c r="L31" s="23"/>
      <c r="M31" s="24"/>
      <c r="N31" s="25">
        <f t="shared" si="0"/>
        <v>18</v>
      </c>
      <c r="O31" s="26">
        <f t="shared" si="1"/>
        <v>3</v>
      </c>
      <c r="P31" s="149">
        <f t="shared" si="2"/>
        <v>18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435</v>
      </c>
      <c r="C32" s="193" t="s">
        <v>129</v>
      </c>
      <c r="D32" s="193" t="s">
        <v>167</v>
      </c>
      <c r="E32" s="156">
        <v>5</v>
      </c>
      <c r="F32" s="23">
        <v>5</v>
      </c>
      <c r="G32" s="23"/>
      <c r="H32" s="23"/>
      <c r="I32" s="23"/>
      <c r="J32" s="23"/>
      <c r="K32" s="23">
        <v>5</v>
      </c>
      <c r="L32" s="23"/>
      <c r="M32" s="24"/>
      <c r="N32" s="25">
        <f t="shared" si="0"/>
        <v>15</v>
      </c>
      <c r="O32" s="26">
        <f t="shared" si="1"/>
        <v>3</v>
      </c>
      <c r="P32" s="149">
        <f t="shared" si="2"/>
        <v>15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562</v>
      </c>
      <c r="C33" s="193" t="s">
        <v>139</v>
      </c>
      <c r="D33" s="193" t="s">
        <v>170</v>
      </c>
      <c r="E33" s="156"/>
      <c r="F33" s="23">
        <v>5</v>
      </c>
      <c r="G33" s="23"/>
      <c r="H33" s="23"/>
      <c r="I33" s="23"/>
      <c r="J33" s="23">
        <v>5</v>
      </c>
      <c r="K33" s="23">
        <v>5</v>
      </c>
      <c r="L33" s="23"/>
      <c r="M33" s="24"/>
      <c r="N33" s="25">
        <f t="shared" si="0"/>
        <v>15</v>
      </c>
      <c r="O33" s="26">
        <f t="shared" si="1"/>
        <v>3</v>
      </c>
      <c r="P33" s="149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438</v>
      </c>
      <c r="C34" s="193" t="s">
        <v>142</v>
      </c>
      <c r="D34" s="193" t="s">
        <v>172</v>
      </c>
      <c r="E34" s="156">
        <v>5</v>
      </c>
      <c r="F34" s="23"/>
      <c r="G34" s="23"/>
      <c r="H34" s="23"/>
      <c r="I34" s="23">
        <v>5</v>
      </c>
      <c r="J34" s="23"/>
      <c r="K34" s="23"/>
      <c r="L34" s="23">
        <v>5</v>
      </c>
      <c r="M34" s="24"/>
      <c r="N34" s="25">
        <f t="shared" si="0"/>
        <v>15</v>
      </c>
      <c r="O34" s="26">
        <f t="shared" si="1"/>
        <v>3</v>
      </c>
      <c r="P34" s="149">
        <f t="shared" si="2"/>
        <v>15</v>
      </c>
      <c r="Q34" s="27"/>
      <c r="R34" s="28">
        <v>2072</v>
      </c>
      <c r="S34" s="29" t="s">
        <v>109</v>
      </c>
      <c r="T34" s="30">
        <f t="shared" si="3"/>
        <v>991</v>
      </c>
      <c r="U34" s="31"/>
      <c r="V34" s="32">
        <f t="shared" si="4"/>
        <v>904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429</v>
      </c>
      <c r="C35" s="193" t="s">
        <v>140</v>
      </c>
      <c r="D35" s="193" t="s">
        <v>171</v>
      </c>
      <c r="E35" s="156">
        <v>5</v>
      </c>
      <c r="F35" s="23">
        <v>7</v>
      </c>
      <c r="G35" s="23"/>
      <c r="H35" s="23"/>
      <c r="I35" s="23"/>
      <c r="J35" s="23"/>
      <c r="K35" s="23"/>
      <c r="L35" s="23"/>
      <c r="M35" s="24"/>
      <c r="N35" s="25">
        <f t="shared" si="0"/>
        <v>12</v>
      </c>
      <c r="O35" s="26">
        <f t="shared" si="1"/>
        <v>2</v>
      </c>
      <c r="P35" s="149">
        <f t="shared" si="2"/>
        <v>12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427</v>
      </c>
      <c r="C36" s="193" t="s">
        <v>139</v>
      </c>
      <c r="D36" s="193" t="s">
        <v>170</v>
      </c>
      <c r="E36" s="156">
        <v>5</v>
      </c>
      <c r="F36" s="23">
        <v>5</v>
      </c>
      <c r="G36" s="23"/>
      <c r="H36" s="23"/>
      <c r="I36" s="23"/>
      <c r="J36" s="23"/>
      <c r="K36" s="23"/>
      <c r="L36" s="23"/>
      <c r="M36" s="24"/>
      <c r="N36" s="25">
        <f t="shared" si="0"/>
        <v>10</v>
      </c>
      <c r="O36" s="26">
        <f t="shared" si="1"/>
        <v>2</v>
      </c>
      <c r="P36" s="149">
        <f t="shared" si="2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426</v>
      </c>
      <c r="C37" s="193" t="s">
        <v>134</v>
      </c>
      <c r="D37" s="193" t="s">
        <v>71</v>
      </c>
      <c r="E37" s="156">
        <v>5</v>
      </c>
      <c r="F37" s="23">
        <v>5</v>
      </c>
      <c r="G37" s="23"/>
      <c r="H37" s="23"/>
      <c r="I37" s="23"/>
      <c r="J37" s="23"/>
      <c r="K37" s="23"/>
      <c r="L37" s="23"/>
      <c r="M37" s="24"/>
      <c r="N37" s="25">
        <f t="shared" si="0"/>
        <v>10</v>
      </c>
      <c r="O37" s="26">
        <f t="shared" si="1"/>
        <v>2</v>
      </c>
      <c r="P37" s="149">
        <f t="shared" si="2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3" t="s">
        <v>424</v>
      </c>
      <c r="C38" s="193" t="s">
        <v>381</v>
      </c>
      <c r="D38" s="193" t="s">
        <v>338</v>
      </c>
      <c r="E38" s="156">
        <v>5</v>
      </c>
      <c r="F38" s="23"/>
      <c r="G38" s="23"/>
      <c r="H38" s="23">
        <v>5</v>
      </c>
      <c r="I38" s="23"/>
      <c r="J38" s="23"/>
      <c r="K38" s="23"/>
      <c r="L38" s="23"/>
      <c r="M38" s="24"/>
      <c r="N38" s="25">
        <f t="shared" si="0"/>
        <v>10</v>
      </c>
      <c r="O38" s="26">
        <f t="shared" si="1"/>
        <v>2</v>
      </c>
      <c r="P38" s="149">
        <f t="shared" si="2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93" t="s">
        <v>437</v>
      </c>
      <c r="C39" s="193" t="s">
        <v>363</v>
      </c>
      <c r="D39" s="193" t="s">
        <v>364</v>
      </c>
      <c r="E39" s="156">
        <v>5</v>
      </c>
      <c r="F39" s="23">
        <v>5</v>
      </c>
      <c r="G39" s="23"/>
      <c r="H39" s="23"/>
      <c r="I39" s="23"/>
      <c r="J39" s="23"/>
      <c r="K39" s="23"/>
      <c r="L39" s="23"/>
      <c r="M39" s="24"/>
      <c r="N39" s="25">
        <f t="shared" si="0"/>
        <v>10</v>
      </c>
      <c r="O39" s="26">
        <f t="shared" si="1"/>
        <v>2</v>
      </c>
      <c r="P39" s="149">
        <f t="shared" si="2"/>
        <v>10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9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175</v>
      </c>
      <c r="B40" s="193" t="s">
        <v>418</v>
      </c>
      <c r="C40" s="193" t="s">
        <v>140</v>
      </c>
      <c r="D40" s="193" t="s">
        <v>171</v>
      </c>
      <c r="E40" s="23">
        <v>15</v>
      </c>
      <c r="F40" s="23"/>
      <c r="G40" s="23"/>
      <c r="H40" s="23"/>
      <c r="I40" s="23"/>
      <c r="J40" s="23"/>
      <c r="K40" s="23"/>
      <c r="L40" s="23"/>
      <c r="M40" s="24"/>
      <c r="N40" s="25">
        <f t="shared" si="0"/>
        <v>15</v>
      </c>
      <c r="O40" s="26">
        <f t="shared" si="1"/>
        <v>1</v>
      </c>
      <c r="P40" s="149"/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175</v>
      </c>
      <c r="B41" s="193" t="s">
        <v>633</v>
      </c>
      <c r="C41" s="201">
        <v>2438</v>
      </c>
      <c r="D41" s="193" t="s">
        <v>627</v>
      </c>
      <c r="E41" s="23"/>
      <c r="F41" s="23"/>
      <c r="G41" s="23"/>
      <c r="H41" s="23">
        <v>9</v>
      </c>
      <c r="I41" s="23"/>
      <c r="J41" s="23"/>
      <c r="K41" s="23"/>
      <c r="L41" s="23"/>
      <c r="M41" s="24"/>
      <c r="N41" s="25">
        <f t="shared" si="0"/>
        <v>9</v>
      </c>
      <c r="O41" s="26">
        <f t="shared" si="1"/>
        <v>1</v>
      </c>
      <c r="P41" s="149"/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">
        <v>175</v>
      </c>
      <c r="B42" s="193" t="s">
        <v>702</v>
      </c>
      <c r="C42" s="201">
        <v>2310</v>
      </c>
      <c r="D42" s="193" t="s">
        <v>703</v>
      </c>
      <c r="E42" s="23"/>
      <c r="F42" s="23"/>
      <c r="G42" s="23"/>
      <c r="H42" s="23"/>
      <c r="I42" s="23"/>
      <c r="J42" s="23"/>
      <c r="K42" s="23"/>
      <c r="L42" s="23">
        <v>8</v>
      </c>
      <c r="M42" s="24"/>
      <c r="N42" s="25">
        <f t="shared" si="0"/>
        <v>8</v>
      </c>
      <c r="O42" s="26">
        <f t="shared" si="1"/>
        <v>1</v>
      </c>
      <c r="P42" s="149"/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">
        <v>175</v>
      </c>
      <c r="B43" s="193" t="s">
        <v>443</v>
      </c>
      <c r="C43" s="193" t="s">
        <v>129</v>
      </c>
      <c r="D43" s="193" t="s">
        <v>167</v>
      </c>
      <c r="E43" s="23">
        <v>5</v>
      </c>
      <c r="F43" s="23"/>
      <c r="G43" s="23"/>
      <c r="H43" s="23"/>
      <c r="I43" s="23"/>
      <c r="J43" s="23"/>
      <c r="K43" s="23"/>
      <c r="L43" s="23"/>
      <c r="M43" s="24"/>
      <c r="N43" s="25">
        <f t="shared" si="0"/>
        <v>5</v>
      </c>
      <c r="O43" s="26">
        <f t="shared" si="1"/>
        <v>1</v>
      </c>
      <c r="P43" s="149"/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">
        <v>175</v>
      </c>
      <c r="B44" s="193" t="s">
        <v>425</v>
      </c>
      <c r="C44" s="193" t="s">
        <v>142</v>
      </c>
      <c r="D44" s="193" t="s">
        <v>172</v>
      </c>
      <c r="E44" s="23">
        <v>5</v>
      </c>
      <c r="F44" s="23"/>
      <c r="G44" s="23"/>
      <c r="H44" s="23"/>
      <c r="I44" s="23"/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49"/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">
        <v>175</v>
      </c>
      <c r="B45" s="193" t="s">
        <v>430</v>
      </c>
      <c r="C45" s="193" t="s">
        <v>129</v>
      </c>
      <c r="D45" s="193" t="s">
        <v>167</v>
      </c>
      <c r="E45" s="23">
        <v>5</v>
      </c>
      <c r="F45" s="23"/>
      <c r="G45" s="23"/>
      <c r="H45" s="23"/>
      <c r="I45" s="23"/>
      <c r="J45" s="23"/>
      <c r="K45" s="23"/>
      <c r="L45" s="23"/>
      <c r="M45" s="24"/>
      <c r="N45" s="25">
        <f t="shared" si="0"/>
        <v>5</v>
      </c>
      <c r="O45" s="26">
        <f t="shared" si="1"/>
        <v>1</v>
      </c>
      <c r="P45" s="149"/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">
        <v>175</v>
      </c>
      <c r="B46" s="193" t="s">
        <v>441</v>
      </c>
      <c r="C46" s="193" t="s">
        <v>142</v>
      </c>
      <c r="D46" s="193" t="s">
        <v>172</v>
      </c>
      <c r="E46" s="23">
        <v>5</v>
      </c>
      <c r="F46" s="23"/>
      <c r="G46" s="23"/>
      <c r="H46" s="23"/>
      <c r="I46" s="23"/>
      <c r="J46" s="23"/>
      <c r="K46" s="23"/>
      <c r="L46" s="23"/>
      <c r="M46" s="24"/>
      <c r="N46" s="25">
        <f t="shared" si="0"/>
        <v>5</v>
      </c>
      <c r="O46" s="26">
        <f t="shared" si="1"/>
        <v>1</v>
      </c>
      <c r="P46" s="149"/>
      <c r="Q46" s="35"/>
      <c r="R46" s="28">
        <v>2057</v>
      </c>
      <c r="S46" s="29" t="s">
        <v>56</v>
      </c>
      <c r="T46" s="30">
        <f t="shared" si="3"/>
        <v>12</v>
      </c>
      <c r="U46" s="31"/>
      <c r="V46" s="32">
        <f t="shared" si="4"/>
        <v>27</v>
      </c>
      <c r="W46" s="38"/>
      <c r="X46" s="6"/>
      <c r="Y46" s="6"/>
      <c r="Z46" s="6"/>
      <c r="AA46" s="6"/>
    </row>
    <row r="47" spans="1:27" ht="29.1" customHeight="1" thickBot="1" x14ac:dyDescent="0.4">
      <c r="A47" s="154" t="s">
        <v>175</v>
      </c>
      <c r="B47" s="193" t="s">
        <v>428</v>
      </c>
      <c r="C47" s="193" t="s">
        <v>129</v>
      </c>
      <c r="D47" s="193" t="s">
        <v>167</v>
      </c>
      <c r="E47" s="23">
        <v>5</v>
      </c>
      <c r="F47" s="23"/>
      <c r="G47" s="23"/>
      <c r="H47" s="23"/>
      <c r="I47" s="23"/>
      <c r="J47" s="23"/>
      <c r="K47" s="23"/>
      <c r="L47" s="23"/>
      <c r="M47" s="24"/>
      <c r="N47" s="25">
        <f t="shared" si="0"/>
        <v>5</v>
      </c>
      <c r="O47" s="26">
        <f t="shared" si="1"/>
        <v>1</v>
      </c>
      <c r="P47" s="149"/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">
        <v>175</v>
      </c>
      <c r="B48" s="193" t="s">
        <v>442</v>
      </c>
      <c r="C48" s="193" t="s">
        <v>139</v>
      </c>
      <c r="D48" s="193" t="s">
        <v>170</v>
      </c>
      <c r="E48" s="23">
        <v>5</v>
      </c>
      <c r="F48" s="23"/>
      <c r="G48" s="23"/>
      <c r="H48" s="23"/>
      <c r="I48" s="23"/>
      <c r="J48" s="23"/>
      <c r="K48" s="23"/>
      <c r="L48" s="23"/>
      <c r="M48" s="24"/>
      <c r="N48" s="25">
        <f t="shared" si="0"/>
        <v>5</v>
      </c>
      <c r="O48" s="26">
        <f t="shared" si="1"/>
        <v>1</v>
      </c>
      <c r="P48" s="149"/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">
        <v>175</v>
      </c>
      <c r="B49" s="193" t="s">
        <v>431</v>
      </c>
      <c r="C49" s="193" t="s">
        <v>132</v>
      </c>
      <c r="D49" s="193" t="s">
        <v>114</v>
      </c>
      <c r="E49" s="23">
        <v>5</v>
      </c>
      <c r="F49" s="23"/>
      <c r="G49" s="23"/>
      <c r="H49" s="23"/>
      <c r="I49" s="23"/>
      <c r="J49" s="23"/>
      <c r="K49" s="23"/>
      <c r="L49" s="23"/>
      <c r="M49" s="24"/>
      <c r="N49" s="25">
        <f t="shared" si="0"/>
        <v>5</v>
      </c>
      <c r="O49" s="26">
        <f t="shared" si="1"/>
        <v>1</v>
      </c>
      <c r="P49" s="149"/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4" t="s">
        <v>175</v>
      </c>
      <c r="B50" s="193" t="s">
        <v>670</v>
      </c>
      <c r="C50" s="193" t="s">
        <v>132</v>
      </c>
      <c r="D50" s="193" t="s">
        <v>114</v>
      </c>
      <c r="E50" s="23"/>
      <c r="F50" s="23"/>
      <c r="G50" s="23"/>
      <c r="H50" s="23"/>
      <c r="I50" s="23">
        <v>5</v>
      </c>
      <c r="J50" s="23"/>
      <c r="K50" s="23"/>
      <c r="L50" s="23"/>
      <c r="M50" s="24"/>
      <c r="N50" s="25">
        <f t="shared" si="0"/>
        <v>5</v>
      </c>
      <c r="O50" s="26">
        <f t="shared" si="1"/>
        <v>1</v>
      </c>
      <c r="P50" s="149"/>
      <c r="Q50" s="19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54" t="str">
        <f t="shared" ref="A51:A53" si="5">IF(O51&lt;2,"NO","SI")</f>
        <v>NO</v>
      </c>
      <c r="B51" s="174"/>
      <c r="C51" s="177"/>
      <c r="D51" s="174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53" si="6">IF(O51=9,SUM(E51:M51)-SMALL(E51:M51,1)-SMALL(E51:M51,2),IF(O51=8,SUM(E51:M51)-SMALL(E51:M51,1),SUM(E51:M51)))</f>
        <v>0</v>
      </c>
      <c r="O51" s="26">
        <f t="shared" ref="O51:O53" si="7">COUNTA(E51:M51)</f>
        <v>0</v>
      </c>
      <c r="P51" s="149">
        <f t="shared" ref="P51:P53" si="8">SUM(E51:M51)</f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4" t="str">
        <f t="shared" si="5"/>
        <v>NO</v>
      </c>
      <c r="B52" s="174"/>
      <c r="C52" s="177"/>
      <c r="D52" s="174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49">
        <f t="shared" si="8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4" t="str">
        <f t="shared" si="5"/>
        <v>NO</v>
      </c>
      <c r="B53" s="174"/>
      <c r="C53" s="177"/>
      <c r="D53" s="174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49">
        <f t="shared" si="8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4" t="str">
        <f t="shared" ref="A54:A66" si="9">IF(O54&lt;2,"NO","SI")</f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ref="N54:N66" si="10">IF(O54=9,SUM(E54:M54)-SMALL(E54:M54,1)-SMALL(E54:M54,2),IF(O54=8,SUM(E54:M54)-SMALL(E54:M54,1),SUM(E54:M54)))</f>
        <v>0</v>
      </c>
      <c r="O54" s="26">
        <f t="shared" ref="O54:O66" si="11">COUNTA(E54:M54)</f>
        <v>0</v>
      </c>
      <c r="P54" s="149">
        <f t="shared" ref="P54:P66" si="12">SUM(E54:M54)</f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4" t="str">
        <f t="shared" si="9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0"/>
        <v>0</v>
      </c>
      <c r="O55" s="26">
        <f t="shared" si="11"/>
        <v>0</v>
      </c>
      <c r="P55" s="149">
        <f t="shared" si="12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4" t="str">
        <f t="shared" si="9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0"/>
        <v>0</v>
      </c>
      <c r="O56" s="26">
        <f t="shared" si="11"/>
        <v>0</v>
      </c>
      <c r="P56" s="149">
        <f t="shared" si="12"/>
        <v>0</v>
      </c>
      <c r="Q56" s="19"/>
      <c r="R56" s="28">
        <v>2460</v>
      </c>
      <c r="S56" s="29" t="s">
        <v>342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4" t="str">
        <f t="shared" si="9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0"/>
        <v>0</v>
      </c>
      <c r="O57" s="26">
        <f t="shared" si="11"/>
        <v>0</v>
      </c>
      <c r="P57" s="149">
        <f t="shared" si="12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4" t="str">
        <f t="shared" si="9"/>
        <v>NO</v>
      </c>
      <c r="B58" s="14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0"/>
        <v>0</v>
      </c>
      <c r="O58" s="26">
        <f t="shared" si="11"/>
        <v>0</v>
      </c>
      <c r="P58" s="149">
        <f t="shared" si="12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4" t="str">
        <f t="shared" si="9"/>
        <v>NO</v>
      </c>
      <c r="B59" s="141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49">
        <f t="shared" si="12"/>
        <v>0</v>
      </c>
      <c r="Q59" s="19"/>
      <c r="R59" s="28">
        <v>2075</v>
      </c>
      <c r="S59" s="14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4" t="str">
        <f t="shared" si="9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49">
        <f t="shared" si="12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4" t="str">
        <f t="shared" si="9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49">
        <f t="shared" si="12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4" t="str">
        <f t="shared" si="9"/>
        <v>NO</v>
      </c>
      <c r="B62" s="141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49">
        <f t="shared" si="12"/>
        <v>0</v>
      </c>
      <c r="Q62" s="19"/>
      <c r="R62" s="28">
        <v>1216</v>
      </c>
      <c r="S62" s="14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4" t="str">
        <f t="shared" si="9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49">
        <f t="shared" si="12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4" t="str">
        <f t="shared" si="9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49">
        <f t="shared" si="12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4" t="str">
        <f t="shared" si="9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49">
        <f t="shared" si="12"/>
        <v>0</v>
      </c>
      <c r="Q65" s="19"/>
      <c r="R65" s="6"/>
      <c r="S65" s="6"/>
      <c r="T65" s="39">
        <f>SUM(T3:T64)</f>
        <v>4549</v>
      </c>
      <c r="U65" s="6"/>
      <c r="V65" s="41">
        <f>SUM(V3:V64)</f>
        <v>4319</v>
      </c>
      <c r="W65" s="6"/>
      <c r="X65" s="6"/>
      <c r="Y65" s="6"/>
      <c r="Z65" s="6"/>
      <c r="AA65" s="6"/>
    </row>
    <row r="66" spans="1:27" ht="29.1" customHeight="1" thickBot="1" x14ac:dyDescent="0.4">
      <c r="A66" s="154" t="str">
        <f t="shared" si="9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49">
        <f t="shared" si="12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4" t="str">
        <f t="shared" ref="A67:A73" si="13">IF(O67&lt;2,"NO","SI")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73" si="14">IF(O67=9,SUM(E67:M67)-SMALL(E67:M67,1)-SMALL(E67:M67,2),IF(O67=8,SUM(E67:M67)-SMALL(E67:M67,1),SUM(E67:M67)))</f>
        <v>0</v>
      </c>
      <c r="O67" s="26">
        <f t="shared" ref="O67:O73" si="15">COUNTA(E67:M67)</f>
        <v>0</v>
      </c>
      <c r="P67" s="149">
        <f t="shared" ref="P67:P73" si="16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4" t="str">
        <f t="shared" si="13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4"/>
        <v>0</v>
      </c>
      <c r="O68" s="26">
        <f t="shared" si="15"/>
        <v>0</v>
      </c>
      <c r="P68" s="149">
        <f t="shared" si="16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4" t="str">
        <f t="shared" si="13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4"/>
        <v>0</v>
      </c>
      <c r="O69" s="26">
        <f t="shared" si="15"/>
        <v>0</v>
      </c>
      <c r="P69" s="149">
        <f t="shared" si="16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4" t="str">
        <f t="shared" si="13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4"/>
        <v>0</v>
      </c>
      <c r="O70" s="26">
        <f t="shared" si="15"/>
        <v>0</v>
      </c>
      <c r="P70" s="149">
        <f t="shared" si="16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4" t="str">
        <f t="shared" si="13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49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4" t="str">
        <f t="shared" si="13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49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4" t="str">
        <f t="shared" si="13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49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4" t="str">
        <f t="shared" ref="A74:A103" si="17">IF(O74&lt;2,"NO","SI")</f>
        <v>NO</v>
      </c>
      <c r="B74" s="141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ref="N74:N98" si="18">IF(O74=9,SUM(E74:M74)-SMALL(E74:M74,1)-SMALL(E74:M74,2),IF(O74=8,SUM(E74:M74)-SMALL(E74:M74,1),SUM(E74:M74)))</f>
        <v>0</v>
      </c>
      <c r="O74" s="26">
        <f t="shared" ref="O74:O103" si="19">COUNTA(E74:M74)</f>
        <v>0</v>
      </c>
      <c r="P74" s="149">
        <f t="shared" ref="P74:P103" si="20">SUM(E74:M74)</f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4" t="str">
        <f t="shared" si="17"/>
        <v>NO</v>
      </c>
      <c r="B75" s="141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8"/>
        <v>0</v>
      </c>
      <c r="O75" s="26">
        <f t="shared" si="19"/>
        <v>0</v>
      </c>
      <c r="P75" s="149">
        <f t="shared" si="20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54" t="str">
        <f t="shared" si="17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8"/>
        <v>0</v>
      </c>
      <c r="O76" s="26">
        <f t="shared" si="19"/>
        <v>0</v>
      </c>
      <c r="P76" s="149">
        <f t="shared" si="20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54" t="str">
        <f t="shared" si="17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8"/>
        <v>0</v>
      </c>
      <c r="O77" s="26">
        <f t="shared" si="19"/>
        <v>0</v>
      </c>
      <c r="P77" s="149">
        <f t="shared" si="20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54" t="str">
        <f t="shared" si="17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8"/>
        <v>0</v>
      </c>
      <c r="O78" s="26">
        <f t="shared" si="19"/>
        <v>0</v>
      </c>
      <c r="P78" s="149">
        <f t="shared" si="20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54" t="str">
        <f t="shared" si="17"/>
        <v>NO</v>
      </c>
      <c r="B79" s="20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8"/>
        <v>0</v>
      </c>
      <c r="O79" s="26">
        <f t="shared" si="19"/>
        <v>0</v>
      </c>
      <c r="P79" s="149">
        <f t="shared" si="20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54" t="str">
        <f t="shared" si="17"/>
        <v>NO</v>
      </c>
      <c r="B80" s="20"/>
      <c r="C80" s="21"/>
      <c r="D80" s="63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8"/>
        <v>0</v>
      </c>
      <c r="O80" s="26">
        <f t="shared" si="19"/>
        <v>0</v>
      </c>
      <c r="P80" s="149">
        <f t="shared" si="20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54" t="str">
        <f t="shared" si="17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8"/>
        <v>0</v>
      </c>
      <c r="O81" s="26">
        <f t="shared" si="19"/>
        <v>0</v>
      </c>
      <c r="P81" s="149">
        <f t="shared" si="20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54" t="str">
        <f t="shared" si="17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8"/>
        <v>0</v>
      </c>
      <c r="O82" s="26">
        <f t="shared" si="19"/>
        <v>0</v>
      </c>
      <c r="P82" s="149">
        <f t="shared" si="20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54" t="str">
        <f t="shared" si="17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8"/>
        <v>0</v>
      </c>
      <c r="O83" s="26">
        <f t="shared" si="19"/>
        <v>0</v>
      </c>
      <c r="P83" s="149">
        <f t="shared" si="20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54" t="str">
        <f t="shared" si="17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8"/>
        <v>0</v>
      </c>
      <c r="O84" s="26">
        <f t="shared" si="19"/>
        <v>0</v>
      </c>
      <c r="P84" s="149">
        <f t="shared" si="20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54" t="str">
        <f t="shared" si="17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8"/>
        <v>0</v>
      </c>
      <c r="O85" s="26">
        <f t="shared" si="19"/>
        <v>0</v>
      </c>
      <c r="P85" s="149">
        <f t="shared" si="20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54" t="str">
        <f t="shared" si="17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8"/>
        <v>0</v>
      </c>
      <c r="O86" s="26">
        <f t="shared" si="19"/>
        <v>0</v>
      </c>
      <c r="P86" s="149">
        <f t="shared" si="20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54" t="str">
        <f t="shared" si="17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8"/>
        <v>0</v>
      </c>
      <c r="O87" s="26">
        <f t="shared" si="19"/>
        <v>0</v>
      </c>
      <c r="P87" s="149">
        <f t="shared" si="20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54" t="str">
        <f t="shared" si="17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8"/>
        <v>0</v>
      </c>
      <c r="O88" s="26">
        <f t="shared" si="19"/>
        <v>0</v>
      </c>
      <c r="P88" s="149">
        <f t="shared" si="20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54" t="str">
        <f t="shared" si="17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8"/>
        <v>0</v>
      </c>
      <c r="O89" s="26">
        <f t="shared" si="19"/>
        <v>0</v>
      </c>
      <c r="P89" s="149">
        <f t="shared" si="20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54" t="str">
        <f t="shared" si="17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8"/>
        <v>0</v>
      </c>
      <c r="O90" s="26">
        <f t="shared" si="19"/>
        <v>0</v>
      </c>
      <c r="P90" s="149">
        <f t="shared" si="20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54" t="str">
        <f t="shared" si="17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8"/>
        <v>0</v>
      </c>
      <c r="O91" s="26">
        <f t="shared" si="19"/>
        <v>0</v>
      </c>
      <c r="P91" s="149">
        <f t="shared" si="20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54" t="str">
        <f t="shared" si="17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8"/>
        <v>0</v>
      </c>
      <c r="O92" s="26">
        <f t="shared" si="19"/>
        <v>0</v>
      </c>
      <c r="P92" s="149">
        <f t="shared" si="20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54" t="str">
        <f t="shared" si="17"/>
        <v>NO</v>
      </c>
      <c r="B93" s="20"/>
      <c r="C93" s="21"/>
      <c r="D93" s="63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8"/>
        <v>0</v>
      </c>
      <c r="O93" s="26">
        <f t="shared" si="19"/>
        <v>0</v>
      </c>
      <c r="P93" s="149">
        <f t="shared" si="20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54" t="str">
        <f t="shared" si="17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8"/>
        <v>0</v>
      </c>
      <c r="O94" s="26">
        <f t="shared" si="19"/>
        <v>0</v>
      </c>
      <c r="P94" s="149">
        <f t="shared" si="20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54" t="str">
        <f t="shared" si="17"/>
        <v>NO</v>
      </c>
      <c r="B95" s="20"/>
      <c r="C95" s="21"/>
      <c r="D95" s="63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8"/>
        <v>0</v>
      </c>
      <c r="O95" s="26">
        <f t="shared" si="19"/>
        <v>0</v>
      </c>
      <c r="P95" s="149">
        <f t="shared" si="20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54" t="str">
        <f t="shared" si="17"/>
        <v>NO</v>
      </c>
      <c r="B96" s="20"/>
      <c r="C96" s="21"/>
      <c r="D96" s="63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8"/>
        <v>0</v>
      </c>
      <c r="O96" s="26">
        <f t="shared" si="19"/>
        <v>0</v>
      </c>
      <c r="P96" s="149">
        <f t="shared" si="20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9.1" customHeight="1" thickBot="1" x14ac:dyDescent="0.4">
      <c r="A97" s="154" t="str">
        <f t="shared" si="17"/>
        <v>NO</v>
      </c>
      <c r="B97" s="20"/>
      <c r="C97" s="21"/>
      <c r="D97" s="63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8"/>
        <v>0</v>
      </c>
      <c r="O97" s="26">
        <f t="shared" si="19"/>
        <v>0</v>
      </c>
      <c r="P97" s="149">
        <f t="shared" si="20"/>
        <v>0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9.1" customHeight="1" thickBot="1" x14ac:dyDescent="0.4">
      <c r="A98" s="154" t="str">
        <f t="shared" si="17"/>
        <v>NO</v>
      </c>
      <c r="B98" s="20"/>
      <c r="C98" s="21"/>
      <c r="D98" s="63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8"/>
        <v>0</v>
      </c>
      <c r="O98" s="26">
        <f t="shared" si="19"/>
        <v>0</v>
      </c>
      <c r="P98" s="149">
        <f t="shared" si="20"/>
        <v>0</v>
      </c>
      <c r="Q98" s="19"/>
      <c r="T98" s="6"/>
      <c r="U98" s="6"/>
      <c r="V98" s="6"/>
      <c r="W98" s="6"/>
      <c r="X98" s="6"/>
      <c r="Y98" s="6"/>
      <c r="Z98" s="6"/>
      <c r="AA98" s="6"/>
    </row>
    <row r="99" spans="1:27" ht="29.1" customHeight="1" thickBot="1" x14ac:dyDescent="0.4">
      <c r="A99" s="154" t="str">
        <f t="shared" si="17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21">IF(O99=9,SUM(E99:M99)-SMALL(E99:M99,1)-SMALL(E99:M99,2),IF(O99=8,SUM(E99:M99)-SMALL(E99:M99,1),SUM(E99:M99)))</f>
        <v>0</v>
      </c>
      <c r="O99" s="26">
        <f t="shared" si="19"/>
        <v>0</v>
      </c>
      <c r="P99" s="149">
        <f t="shared" si="20"/>
        <v>0</v>
      </c>
      <c r="Q99" s="19"/>
      <c r="T99" s="6"/>
      <c r="U99" s="6"/>
      <c r="V99" s="6"/>
      <c r="W99" s="6"/>
      <c r="X99" s="6"/>
      <c r="Y99" s="6"/>
      <c r="Z99" s="6"/>
      <c r="AA99" s="6"/>
    </row>
    <row r="100" spans="1:27" ht="29.1" customHeight="1" thickBot="1" x14ac:dyDescent="0.4">
      <c r="A100" s="154" t="str">
        <f t="shared" si="17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21"/>
        <v>0</v>
      </c>
      <c r="O100" s="26">
        <f t="shared" si="19"/>
        <v>0</v>
      </c>
      <c r="P100" s="149">
        <f t="shared" si="20"/>
        <v>0</v>
      </c>
      <c r="Q100" s="19"/>
      <c r="T100" s="6"/>
      <c r="U100" s="6"/>
      <c r="V100" s="6"/>
      <c r="W100" s="6"/>
      <c r="X100" s="6"/>
      <c r="Y100" s="6"/>
      <c r="Z100" s="6"/>
      <c r="AA100" s="6"/>
    </row>
    <row r="101" spans="1:27" ht="29.1" customHeight="1" thickBot="1" x14ac:dyDescent="0.4">
      <c r="A101" s="154" t="str">
        <f t="shared" si="17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21"/>
        <v>0</v>
      </c>
      <c r="O101" s="26">
        <f t="shared" si="19"/>
        <v>0</v>
      </c>
      <c r="P101" s="149">
        <f t="shared" si="20"/>
        <v>0</v>
      </c>
      <c r="Q101" s="19"/>
      <c r="T101" s="6"/>
      <c r="U101" s="6"/>
      <c r="V101" s="6"/>
      <c r="W101" s="6"/>
      <c r="X101" s="6"/>
      <c r="Y101" s="6"/>
      <c r="Z101" s="6"/>
      <c r="AA101" s="6"/>
    </row>
    <row r="102" spans="1:27" ht="29.1" customHeight="1" thickBot="1" x14ac:dyDescent="0.4">
      <c r="A102" s="154" t="str">
        <f t="shared" si="17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21"/>
        <v>0</v>
      </c>
      <c r="O102" s="26">
        <f t="shared" si="19"/>
        <v>0</v>
      </c>
      <c r="P102" s="149">
        <f t="shared" si="20"/>
        <v>0</v>
      </c>
      <c r="Q102" s="19"/>
      <c r="T102" s="6"/>
      <c r="U102" s="6"/>
      <c r="V102" s="6"/>
      <c r="W102" s="6"/>
      <c r="X102" s="6"/>
      <c r="Y102" s="6"/>
      <c r="Z102" s="6"/>
      <c r="AA102" s="6"/>
    </row>
    <row r="103" spans="1:27" ht="29.1" customHeight="1" thickBot="1" x14ac:dyDescent="0.4">
      <c r="A103" s="154" t="str">
        <f t="shared" si="17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21"/>
        <v>0</v>
      </c>
      <c r="O103" s="26">
        <f t="shared" si="19"/>
        <v>0</v>
      </c>
      <c r="P103" s="149">
        <f t="shared" si="20"/>
        <v>0</v>
      </c>
      <c r="Q103" s="19"/>
      <c r="T103" s="6"/>
      <c r="U103" s="6"/>
      <c r="V103" s="6"/>
      <c r="W103" s="6"/>
      <c r="X103" s="6"/>
      <c r="Y103" s="6"/>
      <c r="Z103" s="6"/>
      <c r="AA103" s="6"/>
    </row>
    <row r="104" spans="1:27" ht="29.1" customHeight="1" thickBot="1" x14ac:dyDescent="0.4">
      <c r="A104" s="42">
        <f>COUNTIF(A3:A103,"SI")</f>
        <v>48</v>
      </c>
      <c r="B104" s="42">
        <f>COUNTA(B3:B103)</f>
        <v>48</v>
      </c>
      <c r="C104" s="42"/>
      <c r="D104" s="42"/>
      <c r="E104" s="44"/>
      <c r="F104" s="44"/>
      <c r="G104" s="42"/>
      <c r="H104" s="42"/>
      <c r="I104" s="42"/>
      <c r="J104" s="42"/>
      <c r="K104" s="42"/>
      <c r="L104" s="42"/>
      <c r="M104" s="64"/>
      <c r="N104" s="75">
        <f>SUM(N3:N103)</f>
        <v>4319</v>
      </c>
      <c r="O104" s="76"/>
      <c r="P104" s="77">
        <f>SUM(P3:P103)</f>
        <v>4549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7" ht="28.5" customHeight="1" x14ac:dyDescent="0.35">
      <c r="A105" s="67"/>
      <c r="B105" s="67"/>
      <c r="C105" s="67"/>
      <c r="D105" s="67"/>
      <c r="E105" s="68"/>
      <c r="F105" s="68"/>
      <c r="G105" s="67"/>
      <c r="H105" s="67"/>
      <c r="I105" s="67"/>
      <c r="J105" s="67"/>
      <c r="K105" s="67"/>
      <c r="L105" s="67"/>
      <c r="M105" s="67"/>
      <c r="N105" s="78"/>
      <c r="O105" s="67"/>
      <c r="P105" s="79"/>
      <c r="Q105" s="6"/>
      <c r="T105" s="6"/>
      <c r="U105" s="6"/>
      <c r="V105" s="6"/>
      <c r="W105" s="6"/>
      <c r="X105" s="6"/>
      <c r="Y105" s="6"/>
      <c r="Z105" s="6"/>
      <c r="AA105" s="6"/>
    </row>
    <row r="106" spans="1:27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7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7" ht="15.6" customHeight="1" x14ac:dyDescent="0.2">
      <c r="A108" s="6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3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7" ht="18.600000000000001" customHeight="1" x14ac:dyDescent="0.2">
      <c r="T109" s="6"/>
      <c r="U109" s="6"/>
      <c r="V109" s="6"/>
    </row>
  </sheetData>
  <sortState xmlns:xlrd2="http://schemas.microsoft.com/office/spreadsheetml/2017/richdata2" ref="B3:P50">
    <sortCondition descending="1" ref="N3:N50"/>
  </sortState>
  <mergeCells count="1">
    <mergeCell ref="A1:F1"/>
  </mergeCells>
  <conditionalFormatting sqref="A3:A103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48" sqref="E48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5703125" style="1" customWidth="1"/>
    <col min="3" max="3" width="13.85546875" style="1" customWidth="1"/>
    <col min="4" max="4" width="66.28515625" style="1" customWidth="1"/>
    <col min="5" max="5" width="22.85546875" style="1" customWidth="1"/>
    <col min="6" max="6" width="23" style="1" customWidth="1"/>
    <col min="7" max="7" width="23.140625" style="1" customWidth="1"/>
    <col min="8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thickBot="1" x14ac:dyDescent="0.45">
      <c r="A1" s="233" t="s">
        <v>76</v>
      </c>
      <c r="B1" s="234"/>
      <c r="C1" s="234"/>
      <c r="D1" s="234"/>
      <c r="E1" s="234"/>
      <c r="F1" s="235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666</v>
      </c>
      <c r="J2" s="9" t="s">
        <v>685</v>
      </c>
      <c r="K2" s="9" t="s">
        <v>691</v>
      </c>
      <c r="L2" s="9" t="s">
        <v>697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3" t="s">
        <v>445</v>
      </c>
      <c r="C3" s="193" t="s">
        <v>145</v>
      </c>
      <c r="D3" s="193" t="s">
        <v>173</v>
      </c>
      <c r="E3" s="175">
        <v>100</v>
      </c>
      <c r="F3" s="178">
        <v>100</v>
      </c>
      <c r="G3" s="178">
        <v>100</v>
      </c>
      <c r="H3" s="178">
        <v>90</v>
      </c>
      <c r="I3" s="178">
        <v>50</v>
      </c>
      <c r="J3" s="178">
        <v>90</v>
      </c>
      <c r="K3" s="178">
        <v>90</v>
      </c>
      <c r="L3" s="178">
        <v>30</v>
      </c>
      <c r="M3" s="171"/>
      <c r="N3" s="172">
        <f t="shared" ref="N3:N34" si="0">IF(O3=9,SUM(E3:M3)-SMALL(E3:M3,1)-SMALL(E3:M3,2),IF(O3=8,SUM(E3:M3)-SMALL(E3:M3,1),SUM(E3:M3)))</f>
        <v>620</v>
      </c>
      <c r="O3" s="26">
        <f t="shared" ref="O3:O34" si="1">COUNTA(E3:M3)</f>
        <v>8</v>
      </c>
      <c r="P3" s="149">
        <f t="shared" ref="P3:P46" si="2">SUM(E3:M3)</f>
        <v>650</v>
      </c>
      <c r="Q3" s="27"/>
      <c r="R3" s="28">
        <v>1213</v>
      </c>
      <c r="S3" s="29" t="s">
        <v>114</v>
      </c>
      <c r="T3" s="30">
        <f>SUMIF($C$3:$C$96,R3,$P$3:$P$96)</f>
        <v>865</v>
      </c>
      <c r="U3" s="31"/>
      <c r="V3" s="32">
        <f>SUMIF($C$3:$C$96,R3,$N$3:$N$96)</f>
        <v>803</v>
      </c>
      <c r="W3" s="19"/>
      <c r="X3" s="33"/>
      <c r="Y3" s="33"/>
      <c r="Z3" s="33"/>
      <c r="AA3" s="33"/>
    </row>
    <row r="4" spans="1:27" ht="29.1" customHeight="1" thickBot="1" x14ac:dyDescent="0.4">
      <c r="A4" s="154" t="s">
        <v>175</v>
      </c>
      <c r="B4" s="193" t="s">
        <v>451</v>
      </c>
      <c r="C4" s="193" t="s">
        <v>363</v>
      </c>
      <c r="D4" s="193" t="s">
        <v>364</v>
      </c>
      <c r="E4" s="156">
        <v>30</v>
      </c>
      <c r="F4" s="23">
        <v>90</v>
      </c>
      <c r="G4" s="23">
        <v>80</v>
      </c>
      <c r="H4" s="23">
        <v>80</v>
      </c>
      <c r="I4" s="23">
        <v>100</v>
      </c>
      <c r="J4" s="23">
        <v>80</v>
      </c>
      <c r="K4" s="23">
        <v>50</v>
      </c>
      <c r="L4" s="23">
        <v>80</v>
      </c>
      <c r="M4" s="24"/>
      <c r="N4" s="25">
        <f t="shared" si="0"/>
        <v>560</v>
      </c>
      <c r="O4" s="26">
        <f t="shared" si="1"/>
        <v>8</v>
      </c>
      <c r="P4" s="149">
        <f t="shared" si="2"/>
        <v>590</v>
      </c>
      <c r="Q4" s="27"/>
      <c r="R4" s="28">
        <v>2310</v>
      </c>
      <c r="S4" s="29" t="s">
        <v>169</v>
      </c>
      <c r="T4" s="30">
        <f t="shared" ref="T4:T64" si="3">SUMIF($C$3:$C$96,R4,$P$3:$P$96)</f>
        <v>372</v>
      </c>
      <c r="U4" s="31"/>
      <c r="V4" s="32">
        <f t="shared" ref="V4:V64" si="4">SUMIF($C$3:$C$96,R4,$N$3:$N$96)</f>
        <v>367</v>
      </c>
      <c r="W4" s="19"/>
      <c r="X4" s="33"/>
      <c r="Y4" s="33"/>
      <c r="Z4" s="33"/>
      <c r="AA4" s="33"/>
    </row>
    <row r="5" spans="1:27" ht="29.1" customHeight="1" thickBot="1" x14ac:dyDescent="0.45">
      <c r="A5" s="154" t="s">
        <v>175</v>
      </c>
      <c r="B5" s="193" t="s">
        <v>446</v>
      </c>
      <c r="C5" s="193" t="s">
        <v>129</v>
      </c>
      <c r="D5" s="193" t="s">
        <v>167</v>
      </c>
      <c r="E5" s="175">
        <v>90</v>
      </c>
      <c r="F5" s="178">
        <v>50</v>
      </c>
      <c r="G5" s="178"/>
      <c r="H5" s="178">
        <v>100</v>
      </c>
      <c r="I5" s="178">
        <v>30</v>
      </c>
      <c r="J5" s="178">
        <v>100</v>
      </c>
      <c r="K5" s="178">
        <v>100</v>
      </c>
      <c r="L5" s="178">
        <v>90</v>
      </c>
      <c r="M5" s="171"/>
      <c r="N5" s="172">
        <f t="shared" si="0"/>
        <v>560</v>
      </c>
      <c r="O5" s="26">
        <f t="shared" si="1"/>
        <v>7</v>
      </c>
      <c r="P5" s="149">
        <f t="shared" si="2"/>
        <v>560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449</v>
      </c>
      <c r="C6" s="193" t="s">
        <v>132</v>
      </c>
      <c r="D6" s="193" t="s">
        <v>114</v>
      </c>
      <c r="E6" s="156">
        <v>50</v>
      </c>
      <c r="F6" s="23">
        <v>80</v>
      </c>
      <c r="G6" s="23">
        <v>60</v>
      </c>
      <c r="H6" s="23">
        <v>60</v>
      </c>
      <c r="I6" s="23">
        <v>80</v>
      </c>
      <c r="J6" s="23">
        <v>60</v>
      </c>
      <c r="K6" s="23">
        <v>80</v>
      </c>
      <c r="L6" s="23">
        <v>60</v>
      </c>
      <c r="M6" s="24"/>
      <c r="N6" s="25">
        <f t="shared" si="0"/>
        <v>480</v>
      </c>
      <c r="O6" s="26">
        <f t="shared" si="1"/>
        <v>8</v>
      </c>
      <c r="P6" s="149">
        <f t="shared" si="2"/>
        <v>530</v>
      </c>
      <c r="Q6" s="27"/>
      <c r="R6" s="28">
        <v>1180</v>
      </c>
      <c r="S6" s="29" t="s">
        <v>14</v>
      </c>
      <c r="T6" s="30">
        <f t="shared" si="3"/>
        <v>150</v>
      </c>
      <c r="U6" s="31"/>
      <c r="V6" s="32">
        <f t="shared" si="4"/>
        <v>150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450</v>
      </c>
      <c r="C7" s="193" t="s">
        <v>145</v>
      </c>
      <c r="D7" s="193" t="s">
        <v>173</v>
      </c>
      <c r="E7" s="156">
        <v>40</v>
      </c>
      <c r="F7" s="23">
        <v>40</v>
      </c>
      <c r="G7" s="23">
        <v>90</v>
      </c>
      <c r="H7" s="23">
        <v>50</v>
      </c>
      <c r="I7" s="23"/>
      <c r="J7" s="23">
        <v>30</v>
      </c>
      <c r="K7" s="23">
        <v>60</v>
      </c>
      <c r="L7" s="23">
        <v>50</v>
      </c>
      <c r="M7" s="24"/>
      <c r="N7" s="25">
        <f t="shared" si="0"/>
        <v>360</v>
      </c>
      <c r="O7" s="26">
        <f t="shared" si="1"/>
        <v>7</v>
      </c>
      <c r="P7" s="149">
        <f t="shared" si="2"/>
        <v>360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3" t="s">
        <v>447</v>
      </c>
      <c r="C8" s="193" t="s">
        <v>137</v>
      </c>
      <c r="D8" s="193" t="s">
        <v>169</v>
      </c>
      <c r="E8" s="156">
        <v>80</v>
      </c>
      <c r="F8" s="23">
        <v>60</v>
      </c>
      <c r="G8" s="23">
        <v>40</v>
      </c>
      <c r="H8" s="23">
        <v>40</v>
      </c>
      <c r="I8" s="23">
        <v>90</v>
      </c>
      <c r="J8" s="23"/>
      <c r="K8" s="23"/>
      <c r="L8" s="23"/>
      <c r="M8" s="24"/>
      <c r="N8" s="25">
        <f t="shared" si="0"/>
        <v>310</v>
      </c>
      <c r="O8" s="26">
        <f t="shared" si="1"/>
        <v>5</v>
      </c>
      <c r="P8" s="149">
        <f t="shared" si="2"/>
        <v>310</v>
      </c>
      <c r="Q8" s="27"/>
      <c r="R8" s="28">
        <v>10</v>
      </c>
      <c r="S8" s="29" t="s">
        <v>16</v>
      </c>
      <c r="T8" s="30">
        <f t="shared" si="3"/>
        <v>837</v>
      </c>
      <c r="U8" s="31"/>
      <c r="V8" s="32">
        <f t="shared" si="4"/>
        <v>842</v>
      </c>
      <c r="W8" s="19"/>
      <c r="X8" s="33"/>
      <c r="Y8" s="33"/>
      <c r="Z8" s="33"/>
      <c r="AA8" s="33"/>
    </row>
    <row r="9" spans="1:27" ht="29.1" customHeight="1" thickBot="1" x14ac:dyDescent="0.45">
      <c r="A9" s="154" t="s">
        <v>175</v>
      </c>
      <c r="B9" s="193" t="s">
        <v>448</v>
      </c>
      <c r="C9" s="193" t="s">
        <v>129</v>
      </c>
      <c r="D9" s="193" t="s">
        <v>167</v>
      </c>
      <c r="E9" s="175">
        <v>60</v>
      </c>
      <c r="F9" s="178">
        <v>15</v>
      </c>
      <c r="G9" s="178">
        <v>7</v>
      </c>
      <c r="H9" s="178"/>
      <c r="I9" s="178">
        <v>60</v>
      </c>
      <c r="J9" s="178"/>
      <c r="K9" s="178">
        <v>15</v>
      </c>
      <c r="L9" s="178">
        <v>100</v>
      </c>
      <c r="M9" s="171"/>
      <c r="N9" s="172">
        <f t="shared" si="0"/>
        <v>257</v>
      </c>
      <c r="O9" s="26">
        <f t="shared" si="1"/>
        <v>6</v>
      </c>
      <c r="P9" s="149">
        <f t="shared" si="2"/>
        <v>257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452</v>
      </c>
      <c r="C10" s="193" t="s">
        <v>132</v>
      </c>
      <c r="D10" s="193" t="s">
        <v>114</v>
      </c>
      <c r="E10" s="156">
        <v>20</v>
      </c>
      <c r="F10" s="23">
        <v>30</v>
      </c>
      <c r="G10" s="23">
        <v>12</v>
      </c>
      <c r="H10" s="23">
        <v>20</v>
      </c>
      <c r="I10" s="23">
        <v>40</v>
      </c>
      <c r="J10" s="23">
        <v>20</v>
      </c>
      <c r="K10" s="23">
        <v>20</v>
      </c>
      <c r="L10" s="23">
        <v>20</v>
      </c>
      <c r="M10" s="24"/>
      <c r="N10" s="25">
        <f t="shared" si="0"/>
        <v>170</v>
      </c>
      <c r="O10" s="26">
        <f t="shared" si="1"/>
        <v>8</v>
      </c>
      <c r="P10" s="149">
        <f t="shared" si="2"/>
        <v>182</v>
      </c>
      <c r="Q10" s="27"/>
      <c r="R10" s="28">
        <v>2074</v>
      </c>
      <c r="S10" s="29" t="s">
        <v>309</v>
      </c>
      <c r="T10" s="30">
        <f t="shared" si="3"/>
        <v>245</v>
      </c>
      <c r="U10" s="31"/>
      <c r="V10" s="32">
        <f t="shared" si="4"/>
        <v>245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588</v>
      </c>
      <c r="C11" s="201">
        <v>1172</v>
      </c>
      <c r="D11" s="193" t="s">
        <v>314</v>
      </c>
      <c r="E11" s="156"/>
      <c r="F11" s="23"/>
      <c r="G11" s="23">
        <v>50</v>
      </c>
      <c r="H11" s="23">
        <v>8</v>
      </c>
      <c r="I11" s="23">
        <v>15</v>
      </c>
      <c r="J11" s="23">
        <v>40</v>
      </c>
      <c r="K11" s="23">
        <v>40</v>
      </c>
      <c r="L11" s="23"/>
      <c r="M11" s="24"/>
      <c r="N11" s="25">
        <f t="shared" si="0"/>
        <v>153</v>
      </c>
      <c r="O11" s="26">
        <f t="shared" si="1"/>
        <v>5</v>
      </c>
      <c r="P11" s="149">
        <f t="shared" si="2"/>
        <v>153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454</v>
      </c>
      <c r="C12" s="193" t="s">
        <v>185</v>
      </c>
      <c r="D12" s="193" t="s">
        <v>186</v>
      </c>
      <c r="E12" s="156">
        <v>9</v>
      </c>
      <c r="F12" s="23">
        <v>12</v>
      </c>
      <c r="G12" s="23">
        <v>30</v>
      </c>
      <c r="H12" s="23"/>
      <c r="I12" s="23">
        <v>20</v>
      </c>
      <c r="J12" s="23">
        <v>9</v>
      </c>
      <c r="K12" s="23">
        <v>30</v>
      </c>
      <c r="L12" s="23">
        <v>40</v>
      </c>
      <c r="M12" s="24"/>
      <c r="N12" s="25">
        <f t="shared" si="0"/>
        <v>150</v>
      </c>
      <c r="O12" s="26">
        <f t="shared" si="1"/>
        <v>7</v>
      </c>
      <c r="P12" s="149">
        <f t="shared" si="2"/>
        <v>150</v>
      </c>
      <c r="Q12" s="27"/>
      <c r="R12" s="28">
        <v>1172</v>
      </c>
      <c r="S12" s="29" t="s">
        <v>314</v>
      </c>
      <c r="T12" s="30">
        <f t="shared" si="3"/>
        <v>258</v>
      </c>
      <c r="U12" s="31"/>
      <c r="V12" s="32">
        <f t="shared" si="4"/>
        <v>258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563</v>
      </c>
      <c r="C13" s="201">
        <v>2074</v>
      </c>
      <c r="D13" s="193" t="s">
        <v>186</v>
      </c>
      <c r="E13" s="156"/>
      <c r="F13" s="23">
        <v>20</v>
      </c>
      <c r="G13" s="23">
        <v>8</v>
      </c>
      <c r="H13" s="23"/>
      <c r="I13" s="23">
        <v>9</v>
      </c>
      <c r="J13" s="23">
        <v>50</v>
      </c>
      <c r="K13" s="23">
        <v>8</v>
      </c>
      <c r="L13" s="23"/>
      <c r="M13" s="24"/>
      <c r="N13" s="25">
        <f t="shared" si="0"/>
        <v>95</v>
      </c>
      <c r="O13" s="26">
        <f t="shared" si="1"/>
        <v>5</v>
      </c>
      <c r="P13" s="149">
        <f t="shared" si="2"/>
        <v>95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455</v>
      </c>
      <c r="C14" s="193" t="s">
        <v>137</v>
      </c>
      <c r="D14" s="193" t="s">
        <v>169</v>
      </c>
      <c r="E14" s="156">
        <v>8</v>
      </c>
      <c r="F14" s="23">
        <v>5</v>
      </c>
      <c r="G14" s="23">
        <v>5</v>
      </c>
      <c r="H14" s="23">
        <v>6</v>
      </c>
      <c r="I14" s="23">
        <v>8</v>
      </c>
      <c r="J14" s="23">
        <v>8</v>
      </c>
      <c r="K14" s="23">
        <v>7</v>
      </c>
      <c r="L14" s="23">
        <v>15</v>
      </c>
      <c r="M14" s="24"/>
      <c r="N14" s="25">
        <f t="shared" si="0"/>
        <v>57</v>
      </c>
      <c r="O14" s="26">
        <f t="shared" si="1"/>
        <v>8</v>
      </c>
      <c r="P14" s="149">
        <f t="shared" si="2"/>
        <v>62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352</v>
      </c>
      <c r="C15" s="193" t="s">
        <v>132</v>
      </c>
      <c r="D15" s="193" t="s">
        <v>114</v>
      </c>
      <c r="E15" s="156">
        <v>12</v>
      </c>
      <c r="F15" s="23">
        <v>9</v>
      </c>
      <c r="G15" s="23">
        <v>5</v>
      </c>
      <c r="H15" s="23">
        <v>5</v>
      </c>
      <c r="I15" s="23">
        <v>5</v>
      </c>
      <c r="J15" s="23">
        <v>7</v>
      </c>
      <c r="K15" s="23">
        <v>12</v>
      </c>
      <c r="L15" s="23"/>
      <c r="M15" s="24"/>
      <c r="N15" s="25">
        <f t="shared" si="0"/>
        <v>55</v>
      </c>
      <c r="O15" s="26">
        <f t="shared" si="1"/>
        <v>7</v>
      </c>
      <c r="P15" s="149">
        <f t="shared" si="2"/>
        <v>55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468</v>
      </c>
      <c r="C16" s="193" t="s">
        <v>145</v>
      </c>
      <c r="D16" s="193" t="s">
        <v>173</v>
      </c>
      <c r="E16" s="156">
        <v>5</v>
      </c>
      <c r="F16" s="23">
        <v>8</v>
      </c>
      <c r="G16" s="23">
        <v>15</v>
      </c>
      <c r="H16" s="23">
        <v>15</v>
      </c>
      <c r="I16" s="23"/>
      <c r="J16" s="23"/>
      <c r="K16" s="23">
        <v>9</v>
      </c>
      <c r="L16" s="23"/>
      <c r="M16" s="24"/>
      <c r="N16" s="25">
        <f t="shared" si="0"/>
        <v>52</v>
      </c>
      <c r="O16" s="26">
        <f t="shared" si="1"/>
        <v>5</v>
      </c>
      <c r="P16" s="149">
        <f t="shared" si="2"/>
        <v>52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460</v>
      </c>
      <c r="C17" s="193" t="s">
        <v>133</v>
      </c>
      <c r="D17" s="193" t="s">
        <v>168</v>
      </c>
      <c r="E17" s="156">
        <v>5</v>
      </c>
      <c r="F17" s="23">
        <v>5</v>
      </c>
      <c r="G17" s="23">
        <v>9</v>
      </c>
      <c r="H17" s="23">
        <v>30</v>
      </c>
      <c r="I17" s="23"/>
      <c r="J17" s="23"/>
      <c r="K17" s="23"/>
      <c r="L17" s="23"/>
      <c r="M17" s="24"/>
      <c r="N17" s="25">
        <f t="shared" si="0"/>
        <v>49</v>
      </c>
      <c r="O17" s="26">
        <f t="shared" si="1"/>
        <v>4</v>
      </c>
      <c r="P17" s="149">
        <f t="shared" si="2"/>
        <v>49</v>
      </c>
      <c r="Q17" s="27"/>
      <c r="R17" s="28">
        <v>2521</v>
      </c>
      <c r="S17" s="29" t="s">
        <v>370</v>
      </c>
      <c r="T17" s="30">
        <f t="shared" si="3"/>
        <v>590</v>
      </c>
      <c r="U17" s="31"/>
      <c r="V17" s="32">
        <f t="shared" si="4"/>
        <v>560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457</v>
      </c>
      <c r="C18" s="193" t="s">
        <v>139</v>
      </c>
      <c r="D18" s="193" t="s">
        <v>170</v>
      </c>
      <c r="E18" s="156">
        <v>6</v>
      </c>
      <c r="F18" s="23">
        <v>7</v>
      </c>
      <c r="G18" s="23">
        <v>5</v>
      </c>
      <c r="H18" s="23">
        <v>7</v>
      </c>
      <c r="I18" s="23">
        <v>12</v>
      </c>
      <c r="J18" s="23"/>
      <c r="K18" s="23"/>
      <c r="L18" s="23">
        <v>9</v>
      </c>
      <c r="M18" s="24"/>
      <c r="N18" s="25">
        <f t="shared" si="0"/>
        <v>46</v>
      </c>
      <c r="O18" s="26">
        <f t="shared" si="1"/>
        <v>6</v>
      </c>
      <c r="P18" s="149">
        <f t="shared" si="2"/>
        <v>46</v>
      </c>
      <c r="Q18" s="27"/>
      <c r="R18" s="28">
        <v>2144</v>
      </c>
      <c r="S18" s="146" t="s">
        <v>107</v>
      </c>
      <c r="T18" s="30">
        <f t="shared" si="3"/>
        <v>1062</v>
      </c>
      <c r="U18" s="31"/>
      <c r="V18" s="32">
        <f t="shared" si="4"/>
        <v>1032</v>
      </c>
      <c r="W18" s="19"/>
      <c r="X18" s="33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589</v>
      </c>
      <c r="C19" s="201">
        <v>1172</v>
      </c>
      <c r="D19" s="193" t="s">
        <v>314</v>
      </c>
      <c r="E19" s="156"/>
      <c r="F19" s="23"/>
      <c r="G19" s="23">
        <v>6</v>
      </c>
      <c r="H19" s="23">
        <v>12</v>
      </c>
      <c r="I19" s="23">
        <v>5</v>
      </c>
      <c r="J19" s="23">
        <v>12</v>
      </c>
      <c r="K19" s="23">
        <v>5</v>
      </c>
      <c r="L19" s="23"/>
      <c r="M19" s="24"/>
      <c r="N19" s="25">
        <f t="shared" si="0"/>
        <v>40</v>
      </c>
      <c r="O19" s="26">
        <f t="shared" si="1"/>
        <v>5</v>
      </c>
      <c r="P19" s="149">
        <f t="shared" si="2"/>
        <v>40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590</v>
      </c>
      <c r="C20" s="201">
        <v>1172</v>
      </c>
      <c r="D20" s="193" t="s">
        <v>314</v>
      </c>
      <c r="E20" s="156"/>
      <c r="F20" s="23"/>
      <c r="G20" s="23">
        <v>5</v>
      </c>
      <c r="H20" s="23">
        <v>9</v>
      </c>
      <c r="I20" s="23">
        <v>5</v>
      </c>
      <c r="J20" s="23">
        <v>15</v>
      </c>
      <c r="K20" s="23">
        <v>6</v>
      </c>
      <c r="L20" s="23"/>
      <c r="M20" s="24"/>
      <c r="N20" s="25">
        <f t="shared" si="0"/>
        <v>40</v>
      </c>
      <c r="O20" s="26">
        <f t="shared" si="1"/>
        <v>5</v>
      </c>
      <c r="P20" s="149">
        <f t="shared" si="2"/>
        <v>40</v>
      </c>
      <c r="Q20" s="27"/>
      <c r="R20" s="28">
        <v>1298</v>
      </c>
      <c r="S20" s="29" t="s">
        <v>35</v>
      </c>
      <c r="T20" s="30">
        <f t="shared" si="3"/>
        <v>49</v>
      </c>
      <c r="U20" s="31"/>
      <c r="V20" s="32">
        <f t="shared" si="4"/>
        <v>49</v>
      </c>
      <c r="W20" s="19"/>
      <c r="X20" s="33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463</v>
      </c>
      <c r="C21" s="193" t="s">
        <v>132</v>
      </c>
      <c r="D21" s="193" t="s">
        <v>114</v>
      </c>
      <c r="E21" s="156">
        <v>5</v>
      </c>
      <c r="F21" s="23">
        <v>5</v>
      </c>
      <c r="G21" s="23">
        <v>5</v>
      </c>
      <c r="H21" s="23">
        <v>5</v>
      </c>
      <c r="I21" s="23">
        <v>6</v>
      </c>
      <c r="J21" s="23"/>
      <c r="K21" s="23">
        <v>5</v>
      </c>
      <c r="L21" s="23">
        <v>7</v>
      </c>
      <c r="M21" s="24"/>
      <c r="N21" s="25">
        <f t="shared" si="0"/>
        <v>38</v>
      </c>
      <c r="O21" s="26">
        <f t="shared" si="1"/>
        <v>7</v>
      </c>
      <c r="P21" s="149">
        <f t="shared" si="2"/>
        <v>38</v>
      </c>
      <c r="Q21" s="27"/>
      <c r="R21" s="28">
        <v>2271</v>
      </c>
      <c r="S21" s="29" t="s">
        <v>120</v>
      </c>
      <c r="T21" s="30">
        <f t="shared" si="3"/>
        <v>94</v>
      </c>
      <c r="U21" s="31"/>
      <c r="V21" s="32">
        <f t="shared" si="4"/>
        <v>94</v>
      </c>
      <c r="W21" s="19"/>
      <c r="X21" s="33"/>
      <c r="Y21" s="33"/>
      <c r="Z21" s="33"/>
      <c r="AA21" s="33"/>
    </row>
    <row r="22" spans="1:27" ht="29.1" customHeight="1" thickBot="1" x14ac:dyDescent="0.4">
      <c r="A22" s="154" t="s">
        <v>175</v>
      </c>
      <c r="B22" s="193" t="s">
        <v>466</v>
      </c>
      <c r="C22" s="193" t="s">
        <v>126</v>
      </c>
      <c r="D22" s="193" t="s">
        <v>166</v>
      </c>
      <c r="E22" s="156">
        <v>5</v>
      </c>
      <c r="F22" s="23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  <c r="M22" s="24"/>
      <c r="N22" s="25">
        <f t="shared" si="0"/>
        <v>35</v>
      </c>
      <c r="O22" s="26">
        <f t="shared" si="1"/>
        <v>8</v>
      </c>
      <c r="P22" s="149">
        <f t="shared" si="2"/>
        <v>40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4" t="s">
        <v>175</v>
      </c>
      <c r="B23" s="193" t="s">
        <v>472</v>
      </c>
      <c r="C23" s="193" t="s">
        <v>139</v>
      </c>
      <c r="D23" s="193" t="s">
        <v>170</v>
      </c>
      <c r="E23" s="156">
        <v>5</v>
      </c>
      <c r="F23" s="23">
        <v>5</v>
      </c>
      <c r="G23" s="23">
        <v>5</v>
      </c>
      <c r="H23" s="23">
        <v>5</v>
      </c>
      <c r="I23" s="23">
        <v>5</v>
      </c>
      <c r="J23" s="23"/>
      <c r="K23" s="23">
        <v>5</v>
      </c>
      <c r="L23" s="23">
        <v>5</v>
      </c>
      <c r="M23" s="24"/>
      <c r="N23" s="25">
        <f t="shared" si="0"/>
        <v>35</v>
      </c>
      <c r="O23" s="26">
        <f t="shared" si="1"/>
        <v>7</v>
      </c>
      <c r="P23" s="149">
        <f t="shared" si="2"/>
        <v>35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4" t="s">
        <v>175</v>
      </c>
      <c r="B24" s="193" t="s">
        <v>461</v>
      </c>
      <c r="C24" s="193" t="s">
        <v>126</v>
      </c>
      <c r="D24" s="193" t="s">
        <v>166</v>
      </c>
      <c r="E24" s="156">
        <v>5</v>
      </c>
      <c r="F24" s="23"/>
      <c r="G24" s="23">
        <v>20</v>
      </c>
      <c r="H24" s="23"/>
      <c r="I24" s="23"/>
      <c r="J24" s="23"/>
      <c r="K24" s="23"/>
      <c r="L24" s="23">
        <v>8</v>
      </c>
      <c r="M24" s="24"/>
      <c r="N24" s="25">
        <f t="shared" si="0"/>
        <v>33</v>
      </c>
      <c r="O24" s="26">
        <f t="shared" si="1"/>
        <v>3</v>
      </c>
      <c r="P24" s="149">
        <f t="shared" si="2"/>
        <v>33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4" t="s">
        <v>175</v>
      </c>
      <c r="B25" s="193" t="s">
        <v>474</v>
      </c>
      <c r="C25" s="193" t="s">
        <v>134</v>
      </c>
      <c r="D25" s="193" t="s">
        <v>71</v>
      </c>
      <c r="E25" s="156">
        <v>5</v>
      </c>
      <c r="F25" s="23">
        <v>5</v>
      </c>
      <c r="G25" s="23"/>
      <c r="H25" s="23">
        <v>5</v>
      </c>
      <c r="I25" s="23">
        <v>5</v>
      </c>
      <c r="J25" s="23">
        <v>5</v>
      </c>
      <c r="K25" s="23">
        <v>5</v>
      </c>
      <c r="L25" s="23"/>
      <c r="M25" s="24"/>
      <c r="N25" s="25">
        <f t="shared" si="0"/>
        <v>30</v>
      </c>
      <c r="O25" s="26">
        <f t="shared" si="1"/>
        <v>6</v>
      </c>
      <c r="P25" s="149">
        <f t="shared" si="2"/>
        <v>30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54" t="s">
        <v>175</v>
      </c>
      <c r="B26" s="193" t="s">
        <v>458</v>
      </c>
      <c r="C26" s="193" t="s">
        <v>381</v>
      </c>
      <c r="D26" s="193" t="s">
        <v>338</v>
      </c>
      <c r="E26" s="156">
        <v>5</v>
      </c>
      <c r="F26" s="23"/>
      <c r="G26" s="23">
        <v>5</v>
      </c>
      <c r="H26" s="23">
        <v>5</v>
      </c>
      <c r="I26" s="23">
        <v>7</v>
      </c>
      <c r="J26" s="23"/>
      <c r="K26" s="23"/>
      <c r="L26" s="23">
        <v>5</v>
      </c>
      <c r="M26" s="24"/>
      <c r="N26" s="25">
        <f t="shared" si="0"/>
        <v>27</v>
      </c>
      <c r="O26" s="26">
        <f t="shared" si="1"/>
        <v>5</v>
      </c>
      <c r="P26" s="149">
        <f t="shared" si="2"/>
        <v>27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54" t="s">
        <v>175</v>
      </c>
      <c r="B27" s="193" t="s">
        <v>471</v>
      </c>
      <c r="C27" s="193" t="s">
        <v>132</v>
      </c>
      <c r="D27" s="193" t="s">
        <v>114</v>
      </c>
      <c r="E27" s="156">
        <v>5</v>
      </c>
      <c r="F27" s="23">
        <v>5</v>
      </c>
      <c r="G27" s="23">
        <v>5</v>
      </c>
      <c r="H27" s="23">
        <v>5</v>
      </c>
      <c r="I27" s="23">
        <v>5</v>
      </c>
      <c r="J27" s="23"/>
      <c r="K27" s="23"/>
      <c r="L27" s="23"/>
      <c r="M27" s="24"/>
      <c r="N27" s="25">
        <f t="shared" si="0"/>
        <v>25</v>
      </c>
      <c r="O27" s="26">
        <f t="shared" si="1"/>
        <v>5</v>
      </c>
      <c r="P27" s="149">
        <f t="shared" si="2"/>
        <v>25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54" t="s">
        <v>175</v>
      </c>
      <c r="B28" s="193" t="s">
        <v>469</v>
      </c>
      <c r="C28" s="193" t="s">
        <v>140</v>
      </c>
      <c r="D28" s="193" t="s">
        <v>171</v>
      </c>
      <c r="E28" s="156">
        <v>5</v>
      </c>
      <c r="F28" s="23">
        <v>5</v>
      </c>
      <c r="G28" s="23">
        <v>5</v>
      </c>
      <c r="H28" s="23">
        <v>5</v>
      </c>
      <c r="I28" s="23"/>
      <c r="J28" s="23"/>
      <c r="K28" s="23">
        <v>5</v>
      </c>
      <c r="L28" s="23"/>
      <c r="M28" s="24"/>
      <c r="N28" s="25">
        <f t="shared" si="0"/>
        <v>25</v>
      </c>
      <c r="O28" s="26">
        <f t="shared" si="1"/>
        <v>5</v>
      </c>
      <c r="P28" s="149">
        <f t="shared" si="2"/>
        <v>25</v>
      </c>
      <c r="Q28" s="27"/>
      <c r="R28" s="28">
        <v>1174</v>
      </c>
      <c r="S28" s="29" t="s">
        <v>121</v>
      </c>
      <c r="T28" s="30">
        <f t="shared" si="3"/>
        <v>48</v>
      </c>
      <c r="U28" s="31"/>
      <c r="V28" s="32">
        <f t="shared" si="4"/>
        <v>53</v>
      </c>
      <c r="W28" s="19"/>
      <c r="X28" s="33"/>
      <c r="Y28" s="33"/>
      <c r="Z28" s="33"/>
      <c r="AA28" s="33"/>
    </row>
    <row r="29" spans="1:27" ht="29.1" customHeight="1" thickBot="1" x14ac:dyDescent="0.4">
      <c r="A29" s="154" t="s">
        <v>175</v>
      </c>
      <c r="B29" s="193" t="s">
        <v>353</v>
      </c>
      <c r="C29" s="193" t="s">
        <v>126</v>
      </c>
      <c r="D29" s="193" t="s">
        <v>166</v>
      </c>
      <c r="E29" s="156">
        <v>5</v>
      </c>
      <c r="F29" s="23"/>
      <c r="G29" s="23"/>
      <c r="H29" s="23">
        <v>5</v>
      </c>
      <c r="I29" s="23">
        <v>5</v>
      </c>
      <c r="J29" s="23">
        <v>6</v>
      </c>
      <c r="K29" s="23"/>
      <c r="L29" s="23"/>
      <c r="M29" s="24"/>
      <c r="N29" s="25">
        <f t="shared" si="0"/>
        <v>21</v>
      </c>
      <c r="O29" s="26">
        <f t="shared" si="1"/>
        <v>4</v>
      </c>
      <c r="P29" s="149">
        <f t="shared" si="2"/>
        <v>21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154" t="s">
        <v>175</v>
      </c>
      <c r="B30" s="193" t="s">
        <v>467</v>
      </c>
      <c r="C30" s="193" t="s">
        <v>381</v>
      </c>
      <c r="D30" s="193" t="s">
        <v>338</v>
      </c>
      <c r="E30" s="156">
        <v>5</v>
      </c>
      <c r="F30" s="23"/>
      <c r="G30" s="23"/>
      <c r="H30" s="23">
        <v>5</v>
      </c>
      <c r="I30" s="23">
        <v>5</v>
      </c>
      <c r="J30" s="23"/>
      <c r="K30" s="23"/>
      <c r="L30" s="23">
        <v>6</v>
      </c>
      <c r="M30" s="24"/>
      <c r="N30" s="25">
        <f t="shared" si="0"/>
        <v>21</v>
      </c>
      <c r="O30" s="26">
        <f t="shared" si="1"/>
        <v>4</v>
      </c>
      <c r="P30" s="149">
        <f t="shared" si="2"/>
        <v>21</v>
      </c>
      <c r="Q30" s="27"/>
      <c r="R30" s="28">
        <v>1773</v>
      </c>
      <c r="S30" s="29" t="s">
        <v>71</v>
      </c>
      <c r="T30" s="30">
        <f t="shared" si="3"/>
        <v>30</v>
      </c>
      <c r="U30" s="31"/>
      <c r="V30" s="32">
        <f t="shared" si="4"/>
        <v>30</v>
      </c>
      <c r="W30" s="19"/>
      <c r="X30" s="33"/>
      <c r="Y30" s="33"/>
      <c r="Z30" s="33"/>
      <c r="AA30" s="33"/>
    </row>
    <row r="31" spans="1:27" ht="29.1" customHeight="1" thickBot="1" x14ac:dyDescent="0.4">
      <c r="A31" s="154" t="s">
        <v>175</v>
      </c>
      <c r="B31" s="193" t="s">
        <v>475</v>
      </c>
      <c r="C31" s="193" t="s">
        <v>132</v>
      </c>
      <c r="D31" s="193" t="s">
        <v>114</v>
      </c>
      <c r="E31" s="156">
        <v>5</v>
      </c>
      <c r="F31" s="23">
        <v>5</v>
      </c>
      <c r="G31" s="23">
        <v>5</v>
      </c>
      <c r="H31" s="23"/>
      <c r="I31" s="23">
        <v>5</v>
      </c>
      <c r="J31" s="23"/>
      <c r="K31" s="23"/>
      <c r="L31" s="23"/>
      <c r="M31" s="24"/>
      <c r="N31" s="25">
        <f t="shared" si="0"/>
        <v>20</v>
      </c>
      <c r="O31" s="26">
        <f t="shared" si="1"/>
        <v>4</v>
      </c>
      <c r="P31" s="149">
        <f t="shared" si="2"/>
        <v>20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473</v>
      </c>
      <c r="C32" s="193" t="s">
        <v>139</v>
      </c>
      <c r="D32" s="193" t="s">
        <v>170</v>
      </c>
      <c r="E32" s="156">
        <v>5</v>
      </c>
      <c r="F32" s="23">
        <v>5</v>
      </c>
      <c r="G32" s="23"/>
      <c r="H32" s="23">
        <v>5</v>
      </c>
      <c r="I32" s="23">
        <v>5</v>
      </c>
      <c r="J32" s="23"/>
      <c r="K32" s="23"/>
      <c r="L32" s="23"/>
      <c r="M32" s="24"/>
      <c r="N32" s="25">
        <f t="shared" si="0"/>
        <v>20</v>
      </c>
      <c r="O32" s="26">
        <f t="shared" si="1"/>
        <v>4</v>
      </c>
      <c r="P32" s="149">
        <f t="shared" si="2"/>
        <v>20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480</v>
      </c>
      <c r="C33" s="193" t="s">
        <v>152</v>
      </c>
      <c r="D33" s="193" t="s">
        <v>20</v>
      </c>
      <c r="E33" s="156">
        <v>5</v>
      </c>
      <c r="F33" s="23">
        <v>5</v>
      </c>
      <c r="G33" s="23"/>
      <c r="H33" s="23"/>
      <c r="I33" s="23"/>
      <c r="J33" s="23"/>
      <c r="K33" s="23">
        <v>5</v>
      </c>
      <c r="L33" s="23">
        <v>5</v>
      </c>
      <c r="M33" s="24"/>
      <c r="N33" s="25">
        <f t="shared" si="0"/>
        <v>20</v>
      </c>
      <c r="O33" s="26">
        <f t="shared" si="1"/>
        <v>4</v>
      </c>
      <c r="P33" s="149">
        <f t="shared" si="2"/>
        <v>20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456</v>
      </c>
      <c r="C34" s="193" t="s">
        <v>139</v>
      </c>
      <c r="D34" s="193" t="s">
        <v>170</v>
      </c>
      <c r="E34" s="156">
        <v>7</v>
      </c>
      <c r="F34" s="23"/>
      <c r="G34" s="23"/>
      <c r="H34" s="23"/>
      <c r="I34" s="23"/>
      <c r="J34" s="23"/>
      <c r="K34" s="23"/>
      <c r="L34" s="23">
        <v>12</v>
      </c>
      <c r="M34" s="24"/>
      <c r="N34" s="25">
        <f t="shared" si="0"/>
        <v>19</v>
      </c>
      <c r="O34" s="26">
        <f t="shared" si="1"/>
        <v>2</v>
      </c>
      <c r="P34" s="149">
        <f t="shared" si="2"/>
        <v>19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465</v>
      </c>
      <c r="C35" s="193" t="s">
        <v>140</v>
      </c>
      <c r="D35" s="193" t="s">
        <v>171</v>
      </c>
      <c r="E35" s="156">
        <v>5</v>
      </c>
      <c r="F35" s="23">
        <v>6</v>
      </c>
      <c r="G35" s="23">
        <v>5</v>
      </c>
      <c r="H35" s="23"/>
      <c r="I35" s="23"/>
      <c r="J35" s="23"/>
      <c r="K35" s="23"/>
      <c r="L35" s="23"/>
      <c r="M35" s="24"/>
      <c r="N35" s="25">
        <f t="shared" ref="N35:N52" si="5">IF(O35=9,SUM(E35:M35)-SMALL(E35:M35,1)-SMALL(E35:M35,2),IF(O35=8,SUM(E35:M35)-SMALL(E35:M35,1),SUM(E35:M35)))</f>
        <v>16</v>
      </c>
      <c r="O35" s="26">
        <f t="shared" ref="O35:O52" si="6">COUNTA(E35:M35)</f>
        <v>3</v>
      </c>
      <c r="P35" s="149">
        <f t="shared" si="2"/>
        <v>16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462</v>
      </c>
      <c r="C36" s="193" t="s">
        <v>140</v>
      </c>
      <c r="D36" s="193" t="s">
        <v>171</v>
      </c>
      <c r="E36" s="156">
        <v>5</v>
      </c>
      <c r="F36" s="23">
        <v>5</v>
      </c>
      <c r="G36" s="23">
        <v>5</v>
      </c>
      <c r="H36" s="23"/>
      <c r="I36" s="23"/>
      <c r="J36" s="23"/>
      <c r="K36" s="23"/>
      <c r="L36" s="23"/>
      <c r="M36" s="24"/>
      <c r="N36" s="25">
        <f t="shared" si="5"/>
        <v>15</v>
      </c>
      <c r="O36" s="26">
        <f t="shared" si="6"/>
        <v>3</v>
      </c>
      <c r="P36" s="149">
        <f t="shared" si="2"/>
        <v>15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476</v>
      </c>
      <c r="C37" s="193" t="s">
        <v>132</v>
      </c>
      <c r="D37" s="193" t="s">
        <v>114</v>
      </c>
      <c r="E37" s="156">
        <v>5</v>
      </c>
      <c r="F37" s="23">
        <v>5</v>
      </c>
      <c r="G37" s="23"/>
      <c r="H37" s="23"/>
      <c r="I37" s="23">
        <v>5</v>
      </c>
      <c r="J37" s="23"/>
      <c r="K37" s="23"/>
      <c r="L37" s="23"/>
      <c r="M37" s="24"/>
      <c r="N37" s="25">
        <f t="shared" si="5"/>
        <v>15</v>
      </c>
      <c r="O37" s="26">
        <f t="shared" si="6"/>
        <v>3</v>
      </c>
      <c r="P37" s="149">
        <f t="shared" si="2"/>
        <v>15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5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3" t="s">
        <v>481</v>
      </c>
      <c r="C38" s="193" t="s">
        <v>140</v>
      </c>
      <c r="D38" s="193" t="s">
        <v>171</v>
      </c>
      <c r="E38" s="156">
        <v>5</v>
      </c>
      <c r="F38" s="23">
        <v>5</v>
      </c>
      <c r="G38" s="23">
        <v>5</v>
      </c>
      <c r="H38" s="23"/>
      <c r="I38" s="23"/>
      <c r="J38" s="23"/>
      <c r="K38" s="23"/>
      <c r="L38" s="23"/>
      <c r="M38" s="24"/>
      <c r="N38" s="25">
        <f t="shared" si="5"/>
        <v>15</v>
      </c>
      <c r="O38" s="26">
        <f t="shared" si="6"/>
        <v>3</v>
      </c>
      <c r="P38" s="149">
        <f t="shared" si="2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93" t="s">
        <v>478</v>
      </c>
      <c r="C39" s="193" t="s">
        <v>140</v>
      </c>
      <c r="D39" s="193" t="s">
        <v>171</v>
      </c>
      <c r="E39" s="156">
        <v>5</v>
      </c>
      <c r="F39" s="23">
        <v>5</v>
      </c>
      <c r="G39" s="23"/>
      <c r="H39" s="23">
        <v>5</v>
      </c>
      <c r="I39" s="23"/>
      <c r="J39" s="23"/>
      <c r="K39" s="23"/>
      <c r="L39" s="23"/>
      <c r="M39" s="24"/>
      <c r="N39" s="25">
        <f t="shared" si="5"/>
        <v>15</v>
      </c>
      <c r="O39" s="26">
        <f t="shared" si="6"/>
        <v>3</v>
      </c>
      <c r="P39" s="149">
        <f t="shared" si="2"/>
        <v>15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175</v>
      </c>
      <c r="B40" s="193" t="s">
        <v>479</v>
      </c>
      <c r="C40" s="193" t="s">
        <v>139</v>
      </c>
      <c r="D40" s="193" t="s">
        <v>170</v>
      </c>
      <c r="E40" s="156">
        <v>5</v>
      </c>
      <c r="F40" s="23">
        <v>5</v>
      </c>
      <c r="G40" s="23"/>
      <c r="H40" s="23">
        <v>5</v>
      </c>
      <c r="I40" s="23"/>
      <c r="J40" s="23"/>
      <c r="K40" s="23"/>
      <c r="L40" s="23"/>
      <c r="M40" s="24"/>
      <c r="N40" s="25">
        <f t="shared" si="5"/>
        <v>15</v>
      </c>
      <c r="O40" s="26">
        <f t="shared" si="6"/>
        <v>3</v>
      </c>
      <c r="P40" s="149">
        <f t="shared" si="2"/>
        <v>15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175</v>
      </c>
      <c r="B41" s="193" t="s">
        <v>470</v>
      </c>
      <c r="C41" s="193" t="s">
        <v>139</v>
      </c>
      <c r="D41" s="193" t="s">
        <v>170</v>
      </c>
      <c r="E41" s="156">
        <v>5</v>
      </c>
      <c r="F41" s="23"/>
      <c r="G41" s="23">
        <v>5</v>
      </c>
      <c r="H41" s="23">
        <v>5</v>
      </c>
      <c r="I41" s="23"/>
      <c r="J41" s="23"/>
      <c r="K41" s="23"/>
      <c r="L41" s="23"/>
      <c r="M41" s="24"/>
      <c r="N41" s="25">
        <f t="shared" si="5"/>
        <v>15</v>
      </c>
      <c r="O41" s="26">
        <f t="shared" si="6"/>
        <v>3</v>
      </c>
      <c r="P41" s="149">
        <f t="shared" si="2"/>
        <v>15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">
        <v>175</v>
      </c>
      <c r="B42" s="193" t="s">
        <v>635</v>
      </c>
      <c r="C42" s="201">
        <v>1172</v>
      </c>
      <c r="D42" s="193" t="s">
        <v>314</v>
      </c>
      <c r="E42" s="23"/>
      <c r="F42" s="23"/>
      <c r="G42" s="23"/>
      <c r="H42" s="23">
        <v>5</v>
      </c>
      <c r="I42" s="23"/>
      <c r="J42" s="23">
        <v>5</v>
      </c>
      <c r="K42" s="23">
        <v>5</v>
      </c>
      <c r="L42" s="23"/>
      <c r="M42" s="24"/>
      <c r="N42" s="25">
        <f t="shared" si="5"/>
        <v>15</v>
      </c>
      <c r="O42" s="26">
        <f t="shared" si="6"/>
        <v>3</v>
      </c>
      <c r="P42" s="149">
        <f t="shared" si="2"/>
        <v>15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">
        <v>175</v>
      </c>
      <c r="B43" s="193" t="s">
        <v>459</v>
      </c>
      <c r="C43" s="193" t="s">
        <v>129</v>
      </c>
      <c r="D43" s="193" t="s">
        <v>167</v>
      </c>
      <c r="E43" s="23">
        <v>5</v>
      </c>
      <c r="F43" s="23">
        <v>5</v>
      </c>
      <c r="G43" s="23"/>
      <c r="H43" s="23"/>
      <c r="I43" s="23"/>
      <c r="J43" s="23"/>
      <c r="K43" s="23"/>
      <c r="L43" s="23"/>
      <c r="M43" s="24"/>
      <c r="N43" s="25">
        <f t="shared" si="5"/>
        <v>10</v>
      </c>
      <c r="O43" s="26">
        <f t="shared" si="6"/>
        <v>2</v>
      </c>
      <c r="P43" s="149">
        <f t="shared" si="2"/>
        <v>10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">
        <v>175</v>
      </c>
      <c r="B44" s="193" t="s">
        <v>477</v>
      </c>
      <c r="C44" s="193" t="s">
        <v>129</v>
      </c>
      <c r="D44" s="193" t="s">
        <v>167</v>
      </c>
      <c r="E44" s="23">
        <v>5</v>
      </c>
      <c r="F44" s="23"/>
      <c r="G44" s="23"/>
      <c r="H44" s="23"/>
      <c r="I44" s="23">
        <v>5</v>
      </c>
      <c r="J44" s="23"/>
      <c r="K44" s="23"/>
      <c r="L44" s="23"/>
      <c r="M44" s="24"/>
      <c r="N44" s="25">
        <f t="shared" si="5"/>
        <v>10</v>
      </c>
      <c r="O44" s="26">
        <f t="shared" si="6"/>
        <v>2</v>
      </c>
      <c r="P44" s="149">
        <f t="shared" si="2"/>
        <v>10</v>
      </c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">
        <v>175</v>
      </c>
      <c r="B45" s="193" t="s">
        <v>591</v>
      </c>
      <c r="C45" s="193" t="s">
        <v>152</v>
      </c>
      <c r="D45" s="193" t="s">
        <v>20</v>
      </c>
      <c r="E45" s="23"/>
      <c r="F45" s="23"/>
      <c r="G45" s="23">
        <v>5</v>
      </c>
      <c r="H45" s="23"/>
      <c r="I45" s="23"/>
      <c r="J45" s="23"/>
      <c r="K45" s="23">
        <v>5</v>
      </c>
      <c r="L45" s="23"/>
      <c r="M45" s="24"/>
      <c r="N45" s="25">
        <f t="shared" si="5"/>
        <v>10</v>
      </c>
      <c r="O45" s="26">
        <f t="shared" si="6"/>
        <v>2</v>
      </c>
      <c r="P45" s="149">
        <f t="shared" si="2"/>
        <v>10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">
        <v>175</v>
      </c>
      <c r="B46" s="193" t="s">
        <v>687</v>
      </c>
      <c r="C46" s="201">
        <v>1172</v>
      </c>
      <c r="D46" s="193" t="s">
        <v>314</v>
      </c>
      <c r="E46" s="23"/>
      <c r="F46" s="23"/>
      <c r="G46" s="23"/>
      <c r="H46" s="23"/>
      <c r="I46" s="23"/>
      <c r="J46" s="23">
        <v>5</v>
      </c>
      <c r="K46" s="23">
        <v>5</v>
      </c>
      <c r="L46" s="23"/>
      <c r="M46" s="24"/>
      <c r="N46" s="25">
        <f t="shared" si="5"/>
        <v>10</v>
      </c>
      <c r="O46" s="26">
        <f t="shared" si="6"/>
        <v>2</v>
      </c>
      <c r="P46" s="149">
        <f t="shared" si="2"/>
        <v>10</v>
      </c>
      <c r="Q46" s="35"/>
      <c r="R46" s="28">
        <v>2057</v>
      </c>
      <c r="S46" s="29" t="s">
        <v>56</v>
      </c>
      <c r="T46" s="30">
        <f t="shared" si="3"/>
        <v>86</v>
      </c>
      <c r="U46" s="31"/>
      <c r="V46" s="32">
        <f t="shared" si="4"/>
        <v>106</v>
      </c>
      <c r="W46" s="19"/>
      <c r="X46" s="6"/>
      <c r="Y46" s="6"/>
      <c r="Z46" s="6"/>
      <c r="AA46" s="6"/>
    </row>
    <row r="47" spans="1:27" ht="29.1" customHeight="1" thickBot="1" x14ac:dyDescent="0.4">
      <c r="A47" s="154" t="s">
        <v>175</v>
      </c>
      <c r="B47" s="193" t="s">
        <v>453</v>
      </c>
      <c r="C47" s="193" t="s">
        <v>140</v>
      </c>
      <c r="D47" s="193" t="s">
        <v>171</v>
      </c>
      <c r="E47" s="23">
        <v>15</v>
      </c>
      <c r="F47" s="23"/>
      <c r="G47" s="23"/>
      <c r="H47" s="23"/>
      <c r="I47" s="23"/>
      <c r="J47" s="23"/>
      <c r="K47" s="23"/>
      <c r="L47" s="23"/>
      <c r="M47" s="24"/>
      <c r="N47" s="25">
        <f t="shared" si="5"/>
        <v>15</v>
      </c>
      <c r="O47" s="26">
        <f t="shared" si="6"/>
        <v>1</v>
      </c>
      <c r="P47" s="149"/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">
        <v>175</v>
      </c>
      <c r="B48" s="193" t="s">
        <v>636</v>
      </c>
      <c r="C48" s="193" t="s">
        <v>381</v>
      </c>
      <c r="D48" s="193" t="s">
        <v>338</v>
      </c>
      <c r="E48" s="23"/>
      <c r="F48" s="23"/>
      <c r="G48" s="23"/>
      <c r="H48" s="23">
        <v>5</v>
      </c>
      <c r="I48" s="23"/>
      <c r="J48" s="23"/>
      <c r="K48" s="23"/>
      <c r="L48" s="23"/>
      <c r="M48" s="24"/>
      <c r="N48" s="25">
        <f t="shared" si="5"/>
        <v>5</v>
      </c>
      <c r="O48" s="26">
        <f t="shared" si="6"/>
        <v>1</v>
      </c>
      <c r="P48" s="149"/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">
        <v>175</v>
      </c>
      <c r="B49" s="193" t="s">
        <v>592</v>
      </c>
      <c r="C49" s="193" t="s">
        <v>140</v>
      </c>
      <c r="D49" s="193" t="s">
        <v>171</v>
      </c>
      <c r="E49" s="23"/>
      <c r="F49" s="23"/>
      <c r="G49" s="23">
        <v>5</v>
      </c>
      <c r="H49" s="23"/>
      <c r="I49" s="23"/>
      <c r="J49" s="23"/>
      <c r="K49" s="23"/>
      <c r="L49" s="23"/>
      <c r="M49" s="24"/>
      <c r="N49" s="25">
        <f t="shared" si="5"/>
        <v>5</v>
      </c>
      <c r="O49" s="26">
        <f t="shared" si="6"/>
        <v>1</v>
      </c>
      <c r="P49" s="149"/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4" t="s">
        <v>175</v>
      </c>
      <c r="B50" s="193" t="s">
        <v>464</v>
      </c>
      <c r="C50" s="193" t="s">
        <v>126</v>
      </c>
      <c r="D50" s="193" t="s">
        <v>166</v>
      </c>
      <c r="E50" s="23">
        <v>5</v>
      </c>
      <c r="F50" s="23"/>
      <c r="G50" s="23"/>
      <c r="H50" s="23"/>
      <c r="I50" s="23"/>
      <c r="J50" s="23"/>
      <c r="K50" s="23"/>
      <c r="L50" s="23"/>
      <c r="M50" s="24"/>
      <c r="N50" s="25">
        <f t="shared" si="5"/>
        <v>5</v>
      </c>
      <c r="O50" s="26">
        <f t="shared" si="6"/>
        <v>1</v>
      </c>
      <c r="P50" s="149"/>
      <c r="Q50" s="19"/>
      <c r="R50" s="28">
        <v>2027</v>
      </c>
      <c r="S50" s="29" t="s">
        <v>20</v>
      </c>
      <c r="T50" s="30">
        <f t="shared" si="3"/>
        <v>30</v>
      </c>
      <c r="U50" s="31"/>
      <c r="V50" s="32">
        <f t="shared" si="4"/>
        <v>30</v>
      </c>
      <c r="W50" s="6"/>
      <c r="X50" s="6"/>
      <c r="Y50" s="6"/>
      <c r="Z50" s="6"/>
      <c r="AA50" s="6"/>
    </row>
    <row r="51" spans="1:27" ht="29.1" customHeight="1" thickBot="1" x14ac:dyDescent="0.4">
      <c r="A51" s="154" t="s">
        <v>175</v>
      </c>
      <c r="B51" s="193" t="s">
        <v>667</v>
      </c>
      <c r="C51" s="201">
        <v>1353</v>
      </c>
      <c r="D51" s="193" t="s">
        <v>170</v>
      </c>
      <c r="E51" s="23"/>
      <c r="F51" s="23"/>
      <c r="G51" s="23"/>
      <c r="H51" s="23">
        <v>5</v>
      </c>
      <c r="I51" s="23"/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49"/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4" t="s">
        <v>175</v>
      </c>
      <c r="B52" s="193" t="s">
        <v>668</v>
      </c>
      <c r="C52" s="193" t="s">
        <v>129</v>
      </c>
      <c r="D52" s="193" t="s">
        <v>167</v>
      </c>
      <c r="E52" s="23"/>
      <c r="F52" s="23"/>
      <c r="G52" s="23"/>
      <c r="H52" s="23"/>
      <c r="I52" s="23">
        <v>5</v>
      </c>
      <c r="J52" s="23"/>
      <c r="K52" s="23"/>
      <c r="L52" s="23"/>
      <c r="M52" s="24"/>
      <c r="N52" s="25">
        <f t="shared" si="5"/>
        <v>5</v>
      </c>
      <c r="O52" s="26">
        <f t="shared" si="6"/>
        <v>1</v>
      </c>
      <c r="P52" s="149"/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4" t="str">
        <f t="shared" ref="A53:A60" si="7">IF(O53&lt;2,"NO","SI")</f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ref="N53:N60" si="8">IF(O53=9,SUM(E53:M53)-SMALL(E53:M53,1)-SMALL(E53:M53,2),IF(O53=8,SUM(E53:M53)-SMALL(E53:M53,1),SUM(E53:M53)))</f>
        <v>0</v>
      </c>
      <c r="O53" s="26">
        <f t="shared" ref="O53:O60" si="9">COUNTA(E53:M53)</f>
        <v>0</v>
      </c>
      <c r="P53" s="149">
        <f t="shared" ref="P53:P60" si="10">SUM(E53:M53)</f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4" t="str">
        <f t="shared" si="7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8"/>
        <v>0</v>
      </c>
      <c r="O54" s="26">
        <f t="shared" si="9"/>
        <v>0</v>
      </c>
      <c r="P54" s="149">
        <f t="shared" si="10"/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4" t="str">
        <f t="shared" si="7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8"/>
        <v>0</v>
      </c>
      <c r="O55" s="26">
        <f t="shared" si="9"/>
        <v>0</v>
      </c>
      <c r="P55" s="149">
        <f t="shared" si="10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4" t="str">
        <f t="shared" si="7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8"/>
        <v>0</v>
      </c>
      <c r="O56" s="26">
        <f t="shared" si="9"/>
        <v>0</v>
      </c>
      <c r="P56" s="149">
        <f t="shared" si="10"/>
        <v>0</v>
      </c>
      <c r="Q56" s="19"/>
      <c r="R56" s="28">
        <v>2460</v>
      </c>
      <c r="S56" s="29" t="s">
        <v>342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4" t="str">
        <f t="shared" si="7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8"/>
        <v>0</v>
      </c>
      <c r="O57" s="26">
        <f t="shared" si="9"/>
        <v>0</v>
      </c>
      <c r="P57" s="149">
        <f t="shared" si="10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4" t="str">
        <f t="shared" si="7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8"/>
        <v>0</v>
      </c>
      <c r="O58" s="26">
        <f t="shared" si="9"/>
        <v>0</v>
      </c>
      <c r="P58" s="149">
        <f t="shared" si="10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4" t="str">
        <f t="shared" si="7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8"/>
        <v>0</v>
      </c>
      <c r="O59" s="26">
        <f t="shared" si="9"/>
        <v>0</v>
      </c>
      <c r="P59" s="149">
        <f t="shared" si="10"/>
        <v>0</v>
      </c>
      <c r="Q59" s="19"/>
      <c r="R59" s="28">
        <v>2075</v>
      </c>
      <c r="S59" s="14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4" t="str">
        <f t="shared" si="7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8"/>
        <v>0</v>
      </c>
      <c r="O60" s="26">
        <f t="shared" si="9"/>
        <v>0</v>
      </c>
      <c r="P60" s="149">
        <f t="shared" si="10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2">
        <f>COUNTIF(A3:A60,"SI")</f>
        <v>50</v>
      </c>
      <c r="B61" s="42">
        <f>COUNTA(B3:B60)</f>
        <v>50</v>
      </c>
      <c r="C61" s="42"/>
      <c r="D61" s="42"/>
      <c r="E61" s="44"/>
      <c r="F61" s="44"/>
      <c r="G61" s="42"/>
      <c r="H61" s="42"/>
      <c r="I61" s="42"/>
      <c r="J61" s="42"/>
      <c r="K61" s="42"/>
      <c r="L61" s="42"/>
      <c r="M61" s="64"/>
      <c r="N61" s="65">
        <f>SUM(N3:N60)</f>
        <v>4624</v>
      </c>
      <c r="O61" s="47"/>
      <c r="P61" s="66">
        <f>SUM(P3:P60)</f>
        <v>4716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7"/>
      <c r="B62" s="67"/>
      <c r="C62" s="67"/>
      <c r="D62" s="67"/>
      <c r="E62" s="68"/>
      <c r="F62" s="68"/>
      <c r="G62" s="67"/>
      <c r="H62" s="67"/>
      <c r="I62" s="67"/>
      <c r="J62" s="67"/>
      <c r="K62" s="67"/>
      <c r="L62" s="67"/>
      <c r="M62" s="67"/>
      <c r="N62" s="69"/>
      <c r="O62" s="6"/>
      <c r="P62" s="70"/>
      <c r="Q62" s="6"/>
      <c r="R62" s="28">
        <v>1216</v>
      </c>
      <c r="S62" s="14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7"/>
      <c r="B63" s="67"/>
      <c r="C63" s="67"/>
      <c r="D63" s="67"/>
      <c r="E63" s="68"/>
      <c r="F63" s="68"/>
      <c r="G63" s="67"/>
      <c r="H63" s="67"/>
      <c r="I63" s="67"/>
      <c r="J63" s="67"/>
      <c r="K63" s="67"/>
      <c r="L63" s="67"/>
      <c r="M63" s="67"/>
      <c r="N63" s="67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7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95" customHeight="1" x14ac:dyDescent="0.35">
      <c r="A65" s="67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4716</v>
      </c>
      <c r="U65" s="6"/>
      <c r="V65" s="41">
        <f>SUM(V3:V64)</f>
        <v>4624</v>
      </c>
      <c r="W65" s="6"/>
      <c r="X65" s="6"/>
      <c r="Y65" s="6"/>
      <c r="Z65" s="6"/>
      <c r="AA65" s="6"/>
    </row>
    <row r="66" spans="1:27" ht="27.95" customHeight="1" x14ac:dyDescent="0.35">
      <c r="A66" s="67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7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52">
    <sortCondition descending="1" ref="N3:N52"/>
  </sortState>
  <mergeCells count="1">
    <mergeCell ref="A1:F1"/>
  </mergeCells>
  <phoneticPr fontId="20" type="noConversion"/>
  <conditionalFormatting sqref="A3:A46 A50:A60">
    <cfRule type="containsText" dxfId="25" priority="3" stopIfTrue="1" operator="containsText" text="SI">
      <formula>NOT(ISERROR(SEARCH("SI",A3)))</formula>
    </cfRule>
    <cfRule type="containsText" dxfId="24" priority="4" stopIfTrue="1" operator="containsText" text="NO">
      <formula>NOT(ISERROR(SEARCH("NO",A3)))</formula>
    </cfRule>
  </conditionalFormatting>
  <conditionalFormatting sqref="A47:A49">
    <cfRule type="containsText" dxfId="23" priority="1" stopIfTrue="1" operator="containsText" text="SI">
      <formula>NOT(ISERROR(SEARCH("SI",A47)))</formula>
    </cfRule>
    <cfRule type="containsText" dxfId="22" priority="2" stopIfTrue="1" operator="containsText" text="NO">
      <formula>NOT(ISERROR(SEARCH("NO",A47)))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102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3" sqref="N3"/>
    </sheetView>
  </sheetViews>
  <sheetFormatPr defaultColWidth="11.42578125" defaultRowHeight="18.600000000000001" customHeight="1" x14ac:dyDescent="0.2"/>
  <cols>
    <col min="1" max="1" width="11.42578125" style="1" customWidth="1"/>
    <col min="2" max="2" width="65.140625" style="1" bestFit="1" customWidth="1"/>
    <col min="3" max="3" width="12.42578125" style="1" customWidth="1"/>
    <col min="4" max="4" width="65.140625" style="1" customWidth="1"/>
    <col min="5" max="6" width="23.42578125" style="1" customWidth="1"/>
    <col min="7" max="7" width="23.140625" style="1" customWidth="1"/>
    <col min="8" max="11" width="23" style="1" customWidth="1"/>
    <col min="12" max="13" width="23.1406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" style="1" customWidth="1"/>
    <col min="23" max="24" width="11.42578125" style="1" customWidth="1"/>
    <col min="25" max="25" width="39.14062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233" t="s">
        <v>77</v>
      </c>
      <c r="B1" s="234"/>
      <c r="C1" s="234"/>
      <c r="D1" s="234"/>
      <c r="E1" s="234"/>
      <c r="F1" s="235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704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80"/>
      <c r="V2" s="18" t="s">
        <v>9</v>
      </c>
      <c r="W2" s="19"/>
      <c r="X2" s="33"/>
      <c r="Y2" s="33"/>
      <c r="Z2" s="33"/>
      <c r="AA2" s="33"/>
    </row>
    <row r="3" spans="1:27" ht="30.75" customHeight="1" thickBot="1" x14ac:dyDescent="0.45">
      <c r="A3" s="154" t="s">
        <v>175</v>
      </c>
      <c r="B3" s="193" t="s">
        <v>135</v>
      </c>
      <c r="C3" s="193" t="s">
        <v>126</v>
      </c>
      <c r="D3" s="193" t="s">
        <v>166</v>
      </c>
      <c r="E3" s="175">
        <v>100</v>
      </c>
      <c r="F3" s="175">
        <v>100</v>
      </c>
      <c r="G3" s="178">
        <v>100</v>
      </c>
      <c r="H3" s="178">
        <v>100</v>
      </c>
      <c r="I3" s="178">
        <v>100</v>
      </c>
      <c r="J3" s="178">
        <v>80</v>
      </c>
      <c r="K3" s="178"/>
      <c r="L3" s="178">
        <v>60</v>
      </c>
      <c r="M3" s="171"/>
      <c r="N3" s="172">
        <f t="shared" ref="N3:N34" si="0">IF(O3=9,SUM(E3:M3)-SMALL(E3:M3,1)-SMALL(E3:M3,2),IF(O3=8,SUM(E3:M3)-SMALL(E3:M3,1),SUM(E3:M3)))</f>
        <v>640</v>
      </c>
      <c r="O3" s="26">
        <f t="shared" ref="O3:O34" si="1">COUNTA(E3:M3)</f>
        <v>7</v>
      </c>
      <c r="P3" s="149">
        <f t="shared" ref="P3:P34" si="2">SUM(E3:M3)</f>
        <v>640</v>
      </c>
      <c r="Q3" s="27"/>
      <c r="R3" s="28">
        <v>1213</v>
      </c>
      <c r="S3" s="29" t="s">
        <v>114</v>
      </c>
      <c r="T3" s="30">
        <f>SUMIF($C$3:$C$108,R3,$P$3:$P$108)</f>
        <v>506</v>
      </c>
      <c r="U3" s="31"/>
      <c r="V3" s="32">
        <f>SUMIF($C$3:$C$108,R3,$N$3:$N$108)</f>
        <v>501</v>
      </c>
      <c r="W3" s="19"/>
      <c r="X3" s="33"/>
      <c r="Y3" s="33"/>
      <c r="Z3" s="33"/>
      <c r="AA3" s="33"/>
    </row>
    <row r="4" spans="1:27" ht="30.75" customHeight="1" thickBot="1" x14ac:dyDescent="0.4">
      <c r="A4" s="154" t="s">
        <v>175</v>
      </c>
      <c r="B4" s="193" t="s">
        <v>130</v>
      </c>
      <c r="C4" s="193" t="s">
        <v>126</v>
      </c>
      <c r="D4" s="193" t="s">
        <v>166</v>
      </c>
      <c r="E4" s="156">
        <v>90</v>
      </c>
      <c r="F4" s="175">
        <v>80</v>
      </c>
      <c r="G4" s="23">
        <v>90</v>
      </c>
      <c r="H4" s="23">
        <v>90</v>
      </c>
      <c r="I4" s="23">
        <v>90</v>
      </c>
      <c r="J4" s="178">
        <v>90</v>
      </c>
      <c r="K4" s="23">
        <v>80</v>
      </c>
      <c r="L4" s="23">
        <v>100</v>
      </c>
      <c r="M4" s="24"/>
      <c r="N4" s="25">
        <f t="shared" si="0"/>
        <v>630</v>
      </c>
      <c r="O4" s="26">
        <f t="shared" si="1"/>
        <v>8</v>
      </c>
      <c r="P4" s="149">
        <f t="shared" si="2"/>
        <v>710</v>
      </c>
      <c r="Q4" s="27"/>
      <c r="R4" s="28">
        <v>2310</v>
      </c>
      <c r="S4" s="29" t="s">
        <v>169</v>
      </c>
      <c r="T4" s="30">
        <f t="shared" ref="T4:T64" si="3">SUMIF($C$3:$C$108,R4,$P$3:$P$108)</f>
        <v>586</v>
      </c>
      <c r="U4" s="31"/>
      <c r="V4" s="32">
        <f t="shared" ref="V4:V64" si="4">SUMIF($C$3:$C$108,R4,$N$3:$N$108)</f>
        <v>568</v>
      </c>
      <c r="W4" s="19"/>
      <c r="X4" s="33"/>
      <c r="Y4" s="33"/>
      <c r="Z4" s="33"/>
      <c r="AA4" s="33"/>
    </row>
    <row r="5" spans="1:27" ht="30.75" customHeight="1" thickBot="1" x14ac:dyDescent="0.45">
      <c r="A5" s="154" t="s">
        <v>175</v>
      </c>
      <c r="B5" s="193" t="s">
        <v>125</v>
      </c>
      <c r="C5" s="193" t="s">
        <v>126</v>
      </c>
      <c r="D5" s="193" t="s">
        <v>166</v>
      </c>
      <c r="E5" s="175">
        <v>50</v>
      </c>
      <c r="F5" s="175">
        <v>90</v>
      </c>
      <c r="G5" s="178">
        <v>60</v>
      </c>
      <c r="H5" s="178"/>
      <c r="I5" s="178"/>
      <c r="J5" s="178">
        <v>100</v>
      </c>
      <c r="K5" s="178">
        <v>100</v>
      </c>
      <c r="L5" s="178">
        <v>80</v>
      </c>
      <c r="M5" s="171"/>
      <c r="N5" s="172">
        <f t="shared" si="0"/>
        <v>480</v>
      </c>
      <c r="O5" s="26">
        <f t="shared" si="1"/>
        <v>6</v>
      </c>
      <c r="P5" s="149">
        <f t="shared" si="2"/>
        <v>480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131</v>
      </c>
      <c r="C6" s="193" t="s">
        <v>132</v>
      </c>
      <c r="D6" s="193" t="s">
        <v>114</v>
      </c>
      <c r="E6" s="156">
        <v>60</v>
      </c>
      <c r="F6" s="175">
        <v>60</v>
      </c>
      <c r="G6" s="23">
        <v>80</v>
      </c>
      <c r="H6" s="23">
        <v>20</v>
      </c>
      <c r="I6" s="23">
        <v>80</v>
      </c>
      <c r="J6" s="178">
        <v>12</v>
      </c>
      <c r="K6" s="23">
        <v>90</v>
      </c>
      <c r="L6" s="23">
        <v>5</v>
      </c>
      <c r="M6" s="24"/>
      <c r="N6" s="25">
        <f t="shared" si="0"/>
        <v>402</v>
      </c>
      <c r="O6" s="26">
        <f t="shared" si="1"/>
        <v>8</v>
      </c>
      <c r="P6" s="149">
        <f t="shared" si="2"/>
        <v>407</v>
      </c>
      <c r="Q6" s="27"/>
      <c r="R6" s="28">
        <v>1180</v>
      </c>
      <c r="S6" s="29" t="s">
        <v>14</v>
      </c>
      <c r="T6" s="30">
        <f t="shared" si="3"/>
        <v>70</v>
      </c>
      <c r="U6" s="31"/>
      <c r="V6" s="32">
        <f t="shared" si="4"/>
        <v>80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136</v>
      </c>
      <c r="C7" s="193" t="s">
        <v>137</v>
      </c>
      <c r="D7" s="193" t="s">
        <v>169</v>
      </c>
      <c r="E7" s="156">
        <v>40</v>
      </c>
      <c r="F7" s="175">
        <v>8</v>
      </c>
      <c r="G7" s="23">
        <v>40</v>
      </c>
      <c r="H7" s="23">
        <v>80</v>
      </c>
      <c r="I7" s="23">
        <v>60</v>
      </c>
      <c r="J7" s="178">
        <v>15</v>
      </c>
      <c r="K7" s="23">
        <v>50</v>
      </c>
      <c r="L7" s="23">
        <v>50</v>
      </c>
      <c r="M7" s="24"/>
      <c r="N7" s="25">
        <f t="shared" si="0"/>
        <v>335</v>
      </c>
      <c r="O7" s="26">
        <f t="shared" si="1"/>
        <v>8</v>
      </c>
      <c r="P7" s="149">
        <f t="shared" si="2"/>
        <v>343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3" t="s">
        <v>492</v>
      </c>
      <c r="C8" s="193" t="s">
        <v>140</v>
      </c>
      <c r="D8" s="193" t="s">
        <v>171</v>
      </c>
      <c r="E8" s="156">
        <v>80</v>
      </c>
      <c r="F8" s="175">
        <v>40</v>
      </c>
      <c r="G8" s="23">
        <v>50</v>
      </c>
      <c r="H8" s="23"/>
      <c r="I8" s="23"/>
      <c r="J8" s="178"/>
      <c r="K8" s="23">
        <v>60</v>
      </c>
      <c r="L8" s="23">
        <v>90</v>
      </c>
      <c r="M8" s="24"/>
      <c r="N8" s="25">
        <f t="shared" si="0"/>
        <v>320</v>
      </c>
      <c r="O8" s="26">
        <f t="shared" si="1"/>
        <v>5</v>
      </c>
      <c r="P8" s="149">
        <f t="shared" si="2"/>
        <v>320</v>
      </c>
      <c r="Q8" s="27"/>
      <c r="R8" s="28">
        <v>10</v>
      </c>
      <c r="S8" s="29" t="s">
        <v>16</v>
      </c>
      <c r="T8" s="30">
        <f t="shared" si="3"/>
        <v>341</v>
      </c>
      <c r="U8" s="31"/>
      <c r="V8" s="32">
        <f t="shared" si="4"/>
        <v>332</v>
      </c>
      <c r="W8" s="19"/>
      <c r="X8" s="33"/>
      <c r="Y8" s="33"/>
      <c r="Z8" s="33"/>
      <c r="AA8" s="33"/>
    </row>
    <row r="9" spans="1:27" ht="26.25" thickBot="1" x14ac:dyDescent="0.4">
      <c r="A9" s="154" t="s">
        <v>175</v>
      </c>
      <c r="B9" s="193" t="s">
        <v>128</v>
      </c>
      <c r="C9" s="193" t="s">
        <v>129</v>
      </c>
      <c r="D9" s="193" t="s">
        <v>167</v>
      </c>
      <c r="E9" s="156">
        <v>12</v>
      </c>
      <c r="F9" s="175">
        <v>30</v>
      </c>
      <c r="G9" s="23">
        <v>15</v>
      </c>
      <c r="H9" s="23">
        <v>60</v>
      </c>
      <c r="I9" s="23">
        <v>50</v>
      </c>
      <c r="J9" s="178">
        <v>60</v>
      </c>
      <c r="K9" s="23">
        <v>40</v>
      </c>
      <c r="L9" s="23">
        <v>9</v>
      </c>
      <c r="M9" s="24"/>
      <c r="N9" s="25">
        <f t="shared" si="0"/>
        <v>267</v>
      </c>
      <c r="O9" s="26">
        <f t="shared" si="1"/>
        <v>8</v>
      </c>
      <c r="P9" s="149">
        <f t="shared" si="2"/>
        <v>276</v>
      </c>
      <c r="Q9" s="27"/>
      <c r="R9" s="28">
        <v>1589</v>
      </c>
      <c r="S9" s="29" t="s">
        <v>18</v>
      </c>
      <c r="T9" s="30">
        <f t="shared" si="3"/>
        <v>220</v>
      </c>
      <c r="U9" s="31"/>
      <c r="V9" s="32">
        <f t="shared" si="4"/>
        <v>215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493</v>
      </c>
      <c r="C10" s="193" t="s">
        <v>363</v>
      </c>
      <c r="D10" s="193" t="s">
        <v>364</v>
      </c>
      <c r="E10" s="156">
        <v>20</v>
      </c>
      <c r="F10" s="175">
        <v>50</v>
      </c>
      <c r="G10" s="23">
        <v>9</v>
      </c>
      <c r="H10" s="23">
        <v>50</v>
      </c>
      <c r="I10" s="23">
        <v>20</v>
      </c>
      <c r="J10" s="178">
        <v>50</v>
      </c>
      <c r="K10" s="23">
        <v>6</v>
      </c>
      <c r="L10" s="23">
        <v>30</v>
      </c>
      <c r="M10" s="24"/>
      <c r="N10" s="25">
        <f t="shared" si="0"/>
        <v>229</v>
      </c>
      <c r="O10" s="26">
        <f t="shared" si="1"/>
        <v>8</v>
      </c>
      <c r="P10" s="149">
        <f t="shared" si="2"/>
        <v>235</v>
      </c>
      <c r="Q10" s="27"/>
      <c r="R10" s="28">
        <v>2074</v>
      </c>
      <c r="S10" s="29" t="s">
        <v>309</v>
      </c>
      <c r="T10" s="30">
        <f t="shared" si="3"/>
        <v>59</v>
      </c>
      <c r="U10" s="31"/>
      <c r="V10" s="32">
        <f t="shared" si="4"/>
        <v>59</v>
      </c>
      <c r="W10" s="19"/>
      <c r="X10" s="33"/>
      <c r="Y10" s="33"/>
      <c r="Z10" s="33"/>
      <c r="AA10" s="33"/>
    </row>
    <row r="11" spans="1:27" ht="29.1" customHeight="1" thickBot="1" x14ac:dyDescent="0.45">
      <c r="A11" s="154" t="s">
        <v>175</v>
      </c>
      <c r="B11" s="193" t="s">
        <v>354</v>
      </c>
      <c r="C11" s="193" t="s">
        <v>126</v>
      </c>
      <c r="D11" s="193" t="s">
        <v>166</v>
      </c>
      <c r="E11" s="175">
        <v>30</v>
      </c>
      <c r="F11" s="175">
        <v>20</v>
      </c>
      <c r="G11" s="178">
        <v>12</v>
      </c>
      <c r="H11" s="178"/>
      <c r="I11" s="178">
        <v>30</v>
      </c>
      <c r="J11" s="178">
        <v>40</v>
      </c>
      <c r="K11" s="178">
        <v>30</v>
      </c>
      <c r="L11" s="178">
        <v>40</v>
      </c>
      <c r="M11" s="171"/>
      <c r="N11" s="172">
        <f t="shared" si="0"/>
        <v>202</v>
      </c>
      <c r="O11" s="26">
        <f t="shared" si="1"/>
        <v>7</v>
      </c>
      <c r="P11" s="149">
        <f t="shared" si="2"/>
        <v>202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509</v>
      </c>
      <c r="C12" s="193" t="s">
        <v>137</v>
      </c>
      <c r="D12" s="193" t="s">
        <v>169</v>
      </c>
      <c r="E12" s="156">
        <v>5</v>
      </c>
      <c r="F12" s="175">
        <v>5</v>
      </c>
      <c r="G12" s="23">
        <v>30</v>
      </c>
      <c r="H12" s="23">
        <v>30</v>
      </c>
      <c r="I12" s="23">
        <v>15</v>
      </c>
      <c r="J12" s="23">
        <v>9</v>
      </c>
      <c r="K12" s="23">
        <v>12</v>
      </c>
      <c r="L12" s="23">
        <v>20</v>
      </c>
      <c r="M12" s="24"/>
      <c r="N12" s="25">
        <f t="shared" si="0"/>
        <v>121</v>
      </c>
      <c r="O12" s="26">
        <f t="shared" si="1"/>
        <v>8</v>
      </c>
      <c r="P12" s="149">
        <f t="shared" si="2"/>
        <v>126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159</v>
      </c>
      <c r="C13" s="193" t="s">
        <v>142</v>
      </c>
      <c r="D13" s="193" t="s">
        <v>172</v>
      </c>
      <c r="E13" s="156">
        <v>5</v>
      </c>
      <c r="F13" s="156">
        <v>9</v>
      </c>
      <c r="G13" s="23">
        <v>7</v>
      </c>
      <c r="H13" s="23">
        <v>9</v>
      </c>
      <c r="I13" s="23">
        <v>40</v>
      </c>
      <c r="J13" s="178">
        <v>8</v>
      </c>
      <c r="K13" s="23">
        <v>20</v>
      </c>
      <c r="L13" s="23">
        <v>5</v>
      </c>
      <c r="M13" s="24"/>
      <c r="N13" s="25">
        <f t="shared" si="0"/>
        <v>98</v>
      </c>
      <c r="O13" s="26">
        <f t="shared" si="1"/>
        <v>8</v>
      </c>
      <c r="P13" s="149">
        <f t="shared" si="2"/>
        <v>103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494</v>
      </c>
      <c r="C14" s="193" t="s">
        <v>363</v>
      </c>
      <c r="D14" s="193" t="s">
        <v>364</v>
      </c>
      <c r="E14" s="156">
        <v>8</v>
      </c>
      <c r="F14" s="175">
        <v>15</v>
      </c>
      <c r="G14" s="23">
        <v>8</v>
      </c>
      <c r="H14" s="23">
        <v>8</v>
      </c>
      <c r="I14" s="23">
        <v>7</v>
      </c>
      <c r="J14" s="178">
        <v>30</v>
      </c>
      <c r="K14" s="23">
        <v>15</v>
      </c>
      <c r="L14" s="23">
        <v>7</v>
      </c>
      <c r="M14" s="24"/>
      <c r="N14" s="25">
        <f t="shared" si="0"/>
        <v>91</v>
      </c>
      <c r="O14" s="26">
        <f t="shared" si="1"/>
        <v>8</v>
      </c>
      <c r="P14" s="149">
        <f t="shared" si="2"/>
        <v>98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144</v>
      </c>
      <c r="C15" s="193" t="s">
        <v>145</v>
      </c>
      <c r="D15" s="193" t="s">
        <v>173</v>
      </c>
      <c r="E15" s="156">
        <v>9</v>
      </c>
      <c r="F15" s="175">
        <v>7</v>
      </c>
      <c r="G15" s="23">
        <v>20</v>
      </c>
      <c r="H15" s="23">
        <v>40</v>
      </c>
      <c r="I15" s="23">
        <v>5</v>
      </c>
      <c r="J15" s="178"/>
      <c r="K15" s="23"/>
      <c r="L15" s="23">
        <v>8</v>
      </c>
      <c r="M15" s="24"/>
      <c r="N15" s="25">
        <f t="shared" si="0"/>
        <v>89</v>
      </c>
      <c r="O15" s="26">
        <f t="shared" si="1"/>
        <v>6</v>
      </c>
      <c r="P15" s="149">
        <f t="shared" si="2"/>
        <v>89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495</v>
      </c>
      <c r="C16" s="193" t="s">
        <v>152</v>
      </c>
      <c r="D16" s="193" t="s">
        <v>20</v>
      </c>
      <c r="E16" s="156">
        <v>5</v>
      </c>
      <c r="F16" s="156">
        <v>5</v>
      </c>
      <c r="G16" s="23">
        <v>5</v>
      </c>
      <c r="H16" s="23">
        <v>15</v>
      </c>
      <c r="I16" s="23"/>
      <c r="J16" s="178">
        <v>20</v>
      </c>
      <c r="K16" s="23">
        <v>9</v>
      </c>
      <c r="L16" s="23">
        <v>20</v>
      </c>
      <c r="M16" s="24"/>
      <c r="N16" s="25">
        <f t="shared" si="0"/>
        <v>79</v>
      </c>
      <c r="O16" s="26">
        <f t="shared" si="1"/>
        <v>7</v>
      </c>
      <c r="P16" s="149">
        <f t="shared" si="2"/>
        <v>79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355</v>
      </c>
      <c r="C17" s="193" t="s">
        <v>402</v>
      </c>
      <c r="D17" s="193" t="s">
        <v>312</v>
      </c>
      <c r="E17" s="156">
        <v>15</v>
      </c>
      <c r="F17" s="175">
        <v>12</v>
      </c>
      <c r="G17" s="23">
        <v>5</v>
      </c>
      <c r="H17" s="23">
        <v>12</v>
      </c>
      <c r="I17" s="23">
        <v>9</v>
      </c>
      <c r="J17" s="23">
        <v>7</v>
      </c>
      <c r="K17" s="23">
        <v>5</v>
      </c>
      <c r="L17" s="23">
        <v>5</v>
      </c>
      <c r="M17" s="24"/>
      <c r="N17" s="25">
        <f t="shared" si="0"/>
        <v>65</v>
      </c>
      <c r="O17" s="26">
        <f t="shared" si="1"/>
        <v>8</v>
      </c>
      <c r="P17" s="149">
        <f t="shared" si="2"/>
        <v>70</v>
      </c>
      <c r="Q17" s="27"/>
      <c r="R17" s="28">
        <v>2521</v>
      </c>
      <c r="S17" s="29" t="s">
        <v>370</v>
      </c>
      <c r="T17" s="30">
        <f t="shared" si="3"/>
        <v>343</v>
      </c>
      <c r="U17" s="31"/>
      <c r="V17" s="32">
        <f t="shared" si="4"/>
        <v>330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149</v>
      </c>
      <c r="C18" s="193" t="s">
        <v>137</v>
      </c>
      <c r="D18" s="193" t="s">
        <v>169</v>
      </c>
      <c r="E18" s="156">
        <v>5</v>
      </c>
      <c r="F18" s="175">
        <v>5</v>
      </c>
      <c r="G18" s="23">
        <v>5</v>
      </c>
      <c r="H18" s="23">
        <v>5</v>
      </c>
      <c r="I18" s="23">
        <v>5</v>
      </c>
      <c r="J18" s="23">
        <v>5</v>
      </c>
      <c r="K18" s="23">
        <v>7</v>
      </c>
      <c r="L18" s="23"/>
      <c r="M18" s="24"/>
      <c r="N18" s="25">
        <f t="shared" si="0"/>
        <v>37</v>
      </c>
      <c r="O18" s="26">
        <f t="shared" si="1"/>
        <v>7</v>
      </c>
      <c r="P18" s="149">
        <f t="shared" si="2"/>
        <v>37</v>
      </c>
      <c r="Q18" s="27"/>
      <c r="R18" s="28">
        <v>2144</v>
      </c>
      <c r="S18" s="146" t="s">
        <v>107</v>
      </c>
      <c r="T18" s="30">
        <f t="shared" si="3"/>
        <v>124</v>
      </c>
      <c r="U18" s="31"/>
      <c r="V18" s="32">
        <f t="shared" si="4"/>
        <v>124</v>
      </c>
      <c r="W18" s="19"/>
      <c r="X18" s="33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497</v>
      </c>
      <c r="C19" s="193" t="s">
        <v>142</v>
      </c>
      <c r="D19" s="193" t="s">
        <v>172</v>
      </c>
      <c r="E19" s="156">
        <v>5</v>
      </c>
      <c r="F19" s="175">
        <v>5</v>
      </c>
      <c r="G19" s="23">
        <v>5</v>
      </c>
      <c r="H19" s="23">
        <v>5</v>
      </c>
      <c r="I19" s="23">
        <v>6</v>
      </c>
      <c r="J19" s="178">
        <v>5</v>
      </c>
      <c r="K19" s="23">
        <v>5</v>
      </c>
      <c r="L19" s="23">
        <v>6</v>
      </c>
      <c r="M19" s="24"/>
      <c r="N19" s="25">
        <f t="shared" si="0"/>
        <v>37</v>
      </c>
      <c r="O19" s="26">
        <f t="shared" si="1"/>
        <v>8</v>
      </c>
      <c r="P19" s="149">
        <f t="shared" si="2"/>
        <v>42</v>
      </c>
      <c r="Q19" s="27"/>
      <c r="R19" s="28">
        <v>2460</v>
      </c>
      <c r="S19" s="29" t="s">
        <v>165</v>
      </c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513</v>
      </c>
      <c r="C20" s="193" t="s">
        <v>129</v>
      </c>
      <c r="D20" s="193" t="s">
        <v>167</v>
      </c>
      <c r="E20" s="156">
        <v>5</v>
      </c>
      <c r="F20" s="156">
        <v>5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4"/>
      <c r="N20" s="25">
        <f t="shared" si="0"/>
        <v>35</v>
      </c>
      <c r="O20" s="26">
        <f t="shared" si="1"/>
        <v>8</v>
      </c>
      <c r="P20" s="149">
        <f t="shared" si="2"/>
        <v>40</v>
      </c>
      <c r="Q20" s="27"/>
      <c r="R20" s="28">
        <v>1298</v>
      </c>
      <c r="S20" s="29" t="s">
        <v>35</v>
      </c>
      <c r="T20" s="30">
        <f t="shared" si="3"/>
        <v>43</v>
      </c>
      <c r="U20" s="31"/>
      <c r="V20" s="32">
        <f t="shared" si="4"/>
        <v>43</v>
      </c>
      <c r="W20" s="19"/>
      <c r="X20" s="33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499</v>
      </c>
      <c r="C21" s="193" t="s">
        <v>137</v>
      </c>
      <c r="D21" s="193" t="s">
        <v>169</v>
      </c>
      <c r="E21" s="156">
        <v>5</v>
      </c>
      <c r="F21" s="175">
        <v>5</v>
      </c>
      <c r="G21" s="23">
        <v>5</v>
      </c>
      <c r="H21" s="23">
        <v>5</v>
      </c>
      <c r="I21" s="23">
        <v>5</v>
      </c>
      <c r="J21" s="23">
        <v>5</v>
      </c>
      <c r="K21" s="23">
        <v>5</v>
      </c>
      <c r="L21" s="23">
        <v>5</v>
      </c>
      <c r="M21" s="24"/>
      <c r="N21" s="25">
        <f t="shared" si="0"/>
        <v>35</v>
      </c>
      <c r="O21" s="26">
        <f t="shared" si="1"/>
        <v>8</v>
      </c>
      <c r="P21" s="149">
        <f t="shared" si="2"/>
        <v>40</v>
      </c>
      <c r="Q21" s="27"/>
      <c r="R21" s="28">
        <v>2271</v>
      </c>
      <c r="S21" s="29" t="s">
        <v>120</v>
      </c>
      <c r="T21" s="30">
        <f t="shared" si="3"/>
        <v>2074</v>
      </c>
      <c r="U21" s="31"/>
      <c r="V21" s="32">
        <f t="shared" si="4"/>
        <v>1994</v>
      </c>
      <c r="W21" s="19"/>
      <c r="X21" s="33"/>
      <c r="Y21" s="33"/>
      <c r="Z21" s="33"/>
      <c r="AA21" s="33"/>
    </row>
    <row r="22" spans="1:27" ht="29.1" customHeight="1" thickBot="1" x14ac:dyDescent="0.4">
      <c r="A22" s="154" t="s">
        <v>175</v>
      </c>
      <c r="B22" s="193" t="s">
        <v>510</v>
      </c>
      <c r="C22" s="193" t="s">
        <v>139</v>
      </c>
      <c r="D22" s="193" t="s">
        <v>170</v>
      </c>
      <c r="E22" s="156">
        <v>5</v>
      </c>
      <c r="F22" s="156">
        <v>5</v>
      </c>
      <c r="G22" s="23">
        <v>5</v>
      </c>
      <c r="H22" s="23">
        <v>5</v>
      </c>
      <c r="I22" s="23">
        <v>5</v>
      </c>
      <c r="J22" s="23">
        <v>5</v>
      </c>
      <c r="K22" s="23"/>
      <c r="L22" s="23">
        <v>5</v>
      </c>
      <c r="M22" s="24"/>
      <c r="N22" s="25">
        <f t="shared" si="0"/>
        <v>35</v>
      </c>
      <c r="O22" s="26">
        <f t="shared" si="1"/>
        <v>7</v>
      </c>
      <c r="P22" s="149">
        <f t="shared" si="2"/>
        <v>35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4" t="s">
        <v>175</v>
      </c>
      <c r="B23" s="193" t="s">
        <v>508</v>
      </c>
      <c r="C23" s="193" t="s">
        <v>145</v>
      </c>
      <c r="D23" s="193" t="s">
        <v>173</v>
      </c>
      <c r="E23" s="156">
        <v>5</v>
      </c>
      <c r="F23" s="175">
        <v>5</v>
      </c>
      <c r="G23" s="23">
        <v>5</v>
      </c>
      <c r="H23" s="23">
        <v>5</v>
      </c>
      <c r="I23" s="23">
        <v>5</v>
      </c>
      <c r="J23" s="23"/>
      <c r="K23" s="23">
        <v>5</v>
      </c>
      <c r="L23" s="23">
        <v>5</v>
      </c>
      <c r="M23" s="24"/>
      <c r="N23" s="25">
        <f t="shared" si="0"/>
        <v>35</v>
      </c>
      <c r="O23" s="26">
        <f t="shared" si="1"/>
        <v>7</v>
      </c>
      <c r="P23" s="149">
        <f t="shared" si="2"/>
        <v>35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4" t="s">
        <v>175</v>
      </c>
      <c r="B24" s="193" t="s">
        <v>161</v>
      </c>
      <c r="C24" s="193" t="s">
        <v>142</v>
      </c>
      <c r="D24" s="193" t="s">
        <v>172</v>
      </c>
      <c r="E24" s="156">
        <v>5</v>
      </c>
      <c r="F24" s="175"/>
      <c r="G24" s="23">
        <v>5</v>
      </c>
      <c r="H24" s="23">
        <v>5</v>
      </c>
      <c r="I24" s="23">
        <v>5</v>
      </c>
      <c r="J24" s="23">
        <v>5</v>
      </c>
      <c r="K24" s="23">
        <v>5</v>
      </c>
      <c r="L24" s="23">
        <v>5</v>
      </c>
      <c r="M24" s="24"/>
      <c r="N24" s="25">
        <f t="shared" si="0"/>
        <v>35</v>
      </c>
      <c r="O24" s="26">
        <f t="shared" si="1"/>
        <v>7</v>
      </c>
      <c r="P24" s="149">
        <f t="shared" si="2"/>
        <v>35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">
        <v>175</v>
      </c>
      <c r="B25" s="193" t="s">
        <v>498</v>
      </c>
      <c r="C25" s="193" t="s">
        <v>185</v>
      </c>
      <c r="D25" s="193" t="s">
        <v>186</v>
      </c>
      <c r="E25" s="156">
        <v>5</v>
      </c>
      <c r="F25" s="175">
        <v>5</v>
      </c>
      <c r="G25" s="23">
        <v>6</v>
      </c>
      <c r="H25" s="23"/>
      <c r="I25" s="23">
        <v>5</v>
      </c>
      <c r="J25" s="178"/>
      <c r="K25" s="23">
        <v>8</v>
      </c>
      <c r="L25" s="23">
        <v>5</v>
      </c>
      <c r="M25" s="24"/>
      <c r="N25" s="25">
        <f t="shared" si="0"/>
        <v>34</v>
      </c>
      <c r="O25" s="26">
        <f t="shared" si="1"/>
        <v>6</v>
      </c>
      <c r="P25" s="149">
        <f t="shared" si="2"/>
        <v>34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">
        <v>175</v>
      </c>
      <c r="B26" s="193" t="s">
        <v>147</v>
      </c>
      <c r="C26" s="193" t="s">
        <v>132</v>
      </c>
      <c r="D26" s="193" t="s">
        <v>114</v>
      </c>
      <c r="E26" s="156">
        <v>5</v>
      </c>
      <c r="F26" s="175">
        <v>5</v>
      </c>
      <c r="G26" s="23"/>
      <c r="H26" s="23">
        <v>5</v>
      </c>
      <c r="I26" s="23">
        <v>5</v>
      </c>
      <c r="J26" s="23">
        <v>5</v>
      </c>
      <c r="K26" s="23">
        <v>5</v>
      </c>
      <c r="L26" s="23"/>
      <c r="M26" s="24"/>
      <c r="N26" s="25">
        <f t="shared" si="0"/>
        <v>30</v>
      </c>
      <c r="O26" s="26">
        <f t="shared" si="1"/>
        <v>6</v>
      </c>
      <c r="P26" s="149">
        <f t="shared" si="2"/>
        <v>30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">
        <v>175</v>
      </c>
      <c r="B27" s="193" t="s">
        <v>514</v>
      </c>
      <c r="C27" s="193" t="s">
        <v>142</v>
      </c>
      <c r="D27" s="193" t="s">
        <v>172</v>
      </c>
      <c r="E27" s="156">
        <v>5</v>
      </c>
      <c r="F27" s="175"/>
      <c r="G27" s="23">
        <v>5</v>
      </c>
      <c r="H27" s="23">
        <v>5</v>
      </c>
      <c r="I27" s="23">
        <v>5</v>
      </c>
      <c r="J27" s="23"/>
      <c r="K27" s="23">
        <v>5</v>
      </c>
      <c r="L27" s="23">
        <v>5</v>
      </c>
      <c r="M27" s="24"/>
      <c r="N27" s="25">
        <f t="shared" si="0"/>
        <v>30</v>
      </c>
      <c r="O27" s="26">
        <f t="shared" si="1"/>
        <v>6</v>
      </c>
      <c r="P27" s="149">
        <f t="shared" si="2"/>
        <v>30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">
        <v>175</v>
      </c>
      <c r="B28" s="193" t="s">
        <v>143</v>
      </c>
      <c r="C28" s="193" t="s">
        <v>133</v>
      </c>
      <c r="D28" s="193" t="s">
        <v>168</v>
      </c>
      <c r="E28" s="156">
        <v>5</v>
      </c>
      <c r="F28" s="175">
        <v>5</v>
      </c>
      <c r="G28" s="23">
        <v>5</v>
      </c>
      <c r="H28" s="23">
        <v>7</v>
      </c>
      <c r="I28" s="23"/>
      <c r="J28" s="23"/>
      <c r="K28" s="23">
        <v>5</v>
      </c>
      <c r="L28" s="23"/>
      <c r="M28" s="24"/>
      <c r="N28" s="25">
        <f t="shared" si="0"/>
        <v>27</v>
      </c>
      <c r="O28" s="26">
        <f t="shared" si="1"/>
        <v>5</v>
      </c>
      <c r="P28" s="149">
        <f t="shared" si="2"/>
        <v>27</v>
      </c>
      <c r="Q28" s="27"/>
      <c r="R28" s="28">
        <v>1174</v>
      </c>
      <c r="S28" s="29" t="s">
        <v>121</v>
      </c>
      <c r="T28" s="30">
        <f t="shared" si="3"/>
        <v>65</v>
      </c>
      <c r="U28" s="31"/>
      <c r="V28" s="32">
        <f t="shared" si="4"/>
        <v>70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153</v>
      </c>
      <c r="C29" s="193" t="s">
        <v>132</v>
      </c>
      <c r="D29" s="193" t="s">
        <v>114</v>
      </c>
      <c r="E29" s="156">
        <v>7</v>
      </c>
      <c r="F29" s="175"/>
      <c r="G29" s="23"/>
      <c r="H29" s="23"/>
      <c r="I29" s="23">
        <v>8</v>
      </c>
      <c r="J29" s="178"/>
      <c r="K29" s="23"/>
      <c r="L29" s="23">
        <v>12</v>
      </c>
      <c r="M29" s="24"/>
      <c r="N29" s="25">
        <f t="shared" si="0"/>
        <v>27</v>
      </c>
      <c r="O29" s="26">
        <f t="shared" si="1"/>
        <v>3</v>
      </c>
      <c r="P29" s="149">
        <f t="shared" si="2"/>
        <v>27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164</v>
      </c>
      <c r="C30" s="193" t="s">
        <v>126</v>
      </c>
      <c r="D30" s="193" t="s">
        <v>166</v>
      </c>
      <c r="E30" s="156">
        <v>5</v>
      </c>
      <c r="F30" s="175">
        <v>6</v>
      </c>
      <c r="G30" s="23">
        <v>5</v>
      </c>
      <c r="H30" s="23">
        <v>5</v>
      </c>
      <c r="I30" s="23"/>
      <c r="J30" s="178">
        <v>5</v>
      </c>
      <c r="K30" s="23"/>
      <c r="L30" s="23"/>
      <c r="M30" s="24"/>
      <c r="N30" s="25">
        <f t="shared" si="0"/>
        <v>26</v>
      </c>
      <c r="O30" s="26">
        <f t="shared" si="1"/>
        <v>5</v>
      </c>
      <c r="P30" s="149">
        <f t="shared" si="2"/>
        <v>26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515</v>
      </c>
      <c r="C31" s="193" t="s">
        <v>129</v>
      </c>
      <c r="D31" s="193" t="s">
        <v>167</v>
      </c>
      <c r="E31" s="156">
        <v>5</v>
      </c>
      <c r="F31" s="175">
        <v>5</v>
      </c>
      <c r="G31" s="23">
        <v>5</v>
      </c>
      <c r="H31" s="23">
        <v>5</v>
      </c>
      <c r="I31" s="23">
        <v>5</v>
      </c>
      <c r="J31" s="23"/>
      <c r="K31" s="23"/>
      <c r="L31" s="23"/>
      <c r="M31" s="24"/>
      <c r="N31" s="25">
        <f t="shared" si="0"/>
        <v>25</v>
      </c>
      <c r="O31" s="26">
        <f t="shared" si="1"/>
        <v>5</v>
      </c>
      <c r="P31" s="149">
        <f t="shared" si="2"/>
        <v>25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158</v>
      </c>
      <c r="C32" s="193" t="s">
        <v>132</v>
      </c>
      <c r="D32" s="193" t="s">
        <v>114</v>
      </c>
      <c r="E32" s="156">
        <v>5</v>
      </c>
      <c r="F32" s="175">
        <v>5</v>
      </c>
      <c r="G32" s="23">
        <v>5</v>
      </c>
      <c r="H32" s="23">
        <v>5</v>
      </c>
      <c r="I32" s="23"/>
      <c r="J32" s="23"/>
      <c r="K32" s="23">
        <v>5</v>
      </c>
      <c r="L32" s="23"/>
      <c r="M32" s="24"/>
      <c r="N32" s="25">
        <f t="shared" si="0"/>
        <v>25</v>
      </c>
      <c r="O32" s="26">
        <f t="shared" si="1"/>
        <v>5</v>
      </c>
      <c r="P32" s="149">
        <f t="shared" si="2"/>
        <v>25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567</v>
      </c>
      <c r="C33" s="193" t="s">
        <v>137</v>
      </c>
      <c r="D33" s="193" t="s">
        <v>169</v>
      </c>
      <c r="E33" s="156"/>
      <c r="F33" s="175">
        <v>5</v>
      </c>
      <c r="G33" s="23">
        <v>5</v>
      </c>
      <c r="H33" s="23">
        <v>5</v>
      </c>
      <c r="I33" s="23">
        <v>5</v>
      </c>
      <c r="J33" s="23"/>
      <c r="K33" s="23"/>
      <c r="L33" s="23">
        <v>5</v>
      </c>
      <c r="M33" s="24"/>
      <c r="N33" s="25">
        <f t="shared" si="0"/>
        <v>25</v>
      </c>
      <c r="O33" s="26">
        <f t="shared" si="1"/>
        <v>5</v>
      </c>
      <c r="P33" s="149">
        <f t="shared" si="2"/>
        <v>25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501</v>
      </c>
      <c r="C34" s="193" t="s">
        <v>381</v>
      </c>
      <c r="D34" s="193" t="s">
        <v>338</v>
      </c>
      <c r="E34" s="156">
        <v>5</v>
      </c>
      <c r="F34" s="175"/>
      <c r="G34" s="23">
        <v>5</v>
      </c>
      <c r="H34" s="23">
        <v>5</v>
      </c>
      <c r="I34" s="23">
        <v>5</v>
      </c>
      <c r="J34" s="178"/>
      <c r="K34" s="23"/>
      <c r="L34" s="23">
        <v>5</v>
      </c>
      <c r="M34" s="24"/>
      <c r="N34" s="25">
        <f t="shared" si="0"/>
        <v>25</v>
      </c>
      <c r="O34" s="26">
        <f t="shared" si="1"/>
        <v>5</v>
      </c>
      <c r="P34" s="149">
        <f t="shared" si="2"/>
        <v>25</v>
      </c>
      <c r="Q34" s="27"/>
      <c r="R34" s="28">
        <v>2072</v>
      </c>
      <c r="S34" s="29" t="s">
        <v>109</v>
      </c>
      <c r="T34" s="30">
        <f t="shared" si="3"/>
        <v>70</v>
      </c>
      <c r="U34" s="31"/>
      <c r="V34" s="32">
        <f t="shared" si="4"/>
        <v>65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504</v>
      </c>
      <c r="C35" s="193" t="s">
        <v>185</v>
      </c>
      <c r="D35" s="193" t="s">
        <v>186</v>
      </c>
      <c r="E35" s="156">
        <v>5</v>
      </c>
      <c r="F35" s="175"/>
      <c r="G35" s="23">
        <v>5</v>
      </c>
      <c r="H35" s="23">
        <v>5</v>
      </c>
      <c r="I35" s="23">
        <v>5</v>
      </c>
      <c r="J35" s="23"/>
      <c r="K35" s="23"/>
      <c r="L35" s="23">
        <v>5</v>
      </c>
      <c r="M35" s="24"/>
      <c r="N35" s="25">
        <f t="shared" ref="N35:N62" si="5">IF(O35=9,SUM(E35:M35)-SMALL(E35:M35,1)-SMALL(E35:M35,2),IF(O35=8,SUM(E35:M35)-SMALL(E35:M35,1),SUM(E35:M35)))</f>
        <v>25</v>
      </c>
      <c r="O35" s="26">
        <f t="shared" ref="O35:O62" si="6">COUNTA(E35:M35)</f>
        <v>5</v>
      </c>
      <c r="P35" s="149">
        <f t="shared" ref="P35:P51" si="7">SUM(E35:M35)</f>
        <v>25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162</v>
      </c>
      <c r="C36" s="193" t="s">
        <v>139</v>
      </c>
      <c r="D36" s="193" t="s">
        <v>170</v>
      </c>
      <c r="E36" s="156">
        <v>5</v>
      </c>
      <c r="F36" s="175">
        <v>5</v>
      </c>
      <c r="G36" s="23">
        <v>5</v>
      </c>
      <c r="H36" s="23">
        <v>5</v>
      </c>
      <c r="I36" s="23"/>
      <c r="J36" s="23"/>
      <c r="K36" s="23"/>
      <c r="L36" s="23"/>
      <c r="M36" s="24"/>
      <c r="N36" s="25">
        <f t="shared" si="5"/>
        <v>20</v>
      </c>
      <c r="O36" s="26">
        <f t="shared" si="6"/>
        <v>4</v>
      </c>
      <c r="P36" s="149">
        <f t="shared" si="7"/>
        <v>20</v>
      </c>
      <c r="Q36" s="27"/>
      <c r="R36" s="28">
        <v>48</v>
      </c>
      <c r="S36" s="29" t="s">
        <v>111</v>
      </c>
      <c r="T36" s="30">
        <f t="shared" si="3"/>
        <v>15</v>
      </c>
      <c r="U36" s="31"/>
      <c r="V36" s="32">
        <f t="shared" si="4"/>
        <v>15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503</v>
      </c>
      <c r="C37" s="193" t="s">
        <v>132</v>
      </c>
      <c r="D37" s="193" t="s">
        <v>114</v>
      </c>
      <c r="E37" s="156">
        <v>5</v>
      </c>
      <c r="F37" s="175"/>
      <c r="G37" s="23"/>
      <c r="H37" s="23"/>
      <c r="I37" s="23">
        <v>12</v>
      </c>
      <c r="J37" s="178"/>
      <c r="K37" s="23"/>
      <c r="L37" s="23"/>
      <c r="M37" s="24"/>
      <c r="N37" s="25">
        <f t="shared" si="5"/>
        <v>17</v>
      </c>
      <c r="O37" s="26">
        <f t="shared" si="6"/>
        <v>2</v>
      </c>
      <c r="P37" s="149">
        <f t="shared" si="7"/>
        <v>17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3" t="s">
        <v>564</v>
      </c>
      <c r="C38" s="193" t="s">
        <v>133</v>
      </c>
      <c r="D38" s="193" t="s">
        <v>168</v>
      </c>
      <c r="E38" s="156"/>
      <c r="F38" s="156">
        <v>5</v>
      </c>
      <c r="G38" s="23">
        <v>5</v>
      </c>
      <c r="H38" s="23">
        <v>6</v>
      </c>
      <c r="I38" s="23"/>
      <c r="J38" s="23"/>
      <c r="K38" s="23"/>
      <c r="L38" s="23"/>
      <c r="M38" s="24"/>
      <c r="N38" s="25">
        <f t="shared" si="5"/>
        <v>16</v>
      </c>
      <c r="O38" s="26">
        <f t="shared" si="6"/>
        <v>3</v>
      </c>
      <c r="P38" s="149">
        <f t="shared" si="7"/>
        <v>16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93" t="s">
        <v>688</v>
      </c>
      <c r="C39" s="193" t="s">
        <v>126</v>
      </c>
      <c r="D39" s="193" t="s">
        <v>166</v>
      </c>
      <c r="E39" s="156"/>
      <c r="F39" s="156"/>
      <c r="G39" s="23"/>
      <c r="H39" s="23"/>
      <c r="I39" s="23"/>
      <c r="J39" s="23">
        <v>6</v>
      </c>
      <c r="K39" s="23">
        <v>5</v>
      </c>
      <c r="L39" s="23">
        <v>5</v>
      </c>
      <c r="M39" s="24"/>
      <c r="N39" s="25">
        <f t="shared" si="5"/>
        <v>16</v>
      </c>
      <c r="O39" s="26">
        <f t="shared" si="6"/>
        <v>3</v>
      </c>
      <c r="P39" s="149">
        <f t="shared" si="7"/>
        <v>16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175</v>
      </c>
      <c r="B40" s="193" t="s">
        <v>507</v>
      </c>
      <c r="C40" s="193" t="s">
        <v>381</v>
      </c>
      <c r="D40" s="193" t="s">
        <v>338</v>
      </c>
      <c r="E40" s="156">
        <v>5</v>
      </c>
      <c r="F40" s="156"/>
      <c r="G40" s="23">
        <v>5</v>
      </c>
      <c r="H40" s="23">
        <v>5</v>
      </c>
      <c r="I40" s="23"/>
      <c r="J40" s="178"/>
      <c r="K40" s="23"/>
      <c r="L40" s="23"/>
      <c r="M40" s="24"/>
      <c r="N40" s="25">
        <f t="shared" si="5"/>
        <v>15</v>
      </c>
      <c r="O40" s="26">
        <f t="shared" si="6"/>
        <v>3</v>
      </c>
      <c r="P40" s="149">
        <f t="shared" si="7"/>
        <v>15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175</v>
      </c>
      <c r="B41" s="193" t="s">
        <v>565</v>
      </c>
      <c r="C41" s="201">
        <v>48</v>
      </c>
      <c r="D41" s="193" t="s">
        <v>541</v>
      </c>
      <c r="E41" s="156"/>
      <c r="F41" s="156">
        <v>5</v>
      </c>
      <c r="G41" s="23">
        <v>5</v>
      </c>
      <c r="H41" s="23">
        <v>5</v>
      </c>
      <c r="I41" s="23"/>
      <c r="J41" s="23"/>
      <c r="K41" s="23"/>
      <c r="L41" s="23"/>
      <c r="M41" s="24"/>
      <c r="N41" s="25">
        <f t="shared" si="5"/>
        <v>15</v>
      </c>
      <c r="O41" s="26">
        <f t="shared" si="6"/>
        <v>3</v>
      </c>
      <c r="P41" s="149">
        <f t="shared" si="7"/>
        <v>15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">
        <v>175</v>
      </c>
      <c r="B42" s="193" t="s">
        <v>511</v>
      </c>
      <c r="C42" s="193" t="s">
        <v>139</v>
      </c>
      <c r="D42" s="193" t="s">
        <v>170</v>
      </c>
      <c r="E42" s="156">
        <v>5</v>
      </c>
      <c r="F42" s="175"/>
      <c r="G42" s="23"/>
      <c r="H42" s="23">
        <v>5</v>
      </c>
      <c r="I42" s="23">
        <v>5</v>
      </c>
      <c r="J42" s="23"/>
      <c r="K42" s="23"/>
      <c r="L42" s="23"/>
      <c r="M42" s="24"/>
      <c r="N42" s="25">
        <f t="shared" si="5"/>
        <v>15</v>
      </c>
      <c r="O42" s="26">
        <f t="shared" si="6"/>
        <v>3</v>
      </c>
      <c r="P42" s="149">
        <f t="shared" si="7"/>
        <v>15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">
        <v>175</v>
      </c>
      <c r="B43" s="193" t="s">
        <v>502</v>
      </c>
      <c r="C43" s="193" t="s">
        <v>381</v>
      </c>
      <c r="D43" s="193" t="s">
        <v>338</v>
      </c>
      <c r="E43" s="156">
        <v>5</v>
      </c>
      <c r="F43" s="175"/>
      <c r="G43" s="23"/>
      <c r="H43" s="23">
        <v>5</v>
      </c>
      <c r="I43" s="23">
        <v>5</v>
      </c>
      <c r="J43" s="23"/>
      <c r="K43" s="23"/>
      <c r="L43" s="23"/>
      <c r="M43" s="24"/>
      <c r="N43" s="25">
        <f t="shared" si="5"/>
        <v>15</v>
      </c>
      <c r="O43" s="26">
        <f t="shared" si="6"/>
        <v>3</v>
      </c>
      <c r="P43" s="149">
        <f t="shared" si="7"/>
        <v>15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">
        <v>175</v>
      </c>
      <c r="B44" s="193" t="s">
        <v>512</v>
      </c>
      <c r="C44" s="193" t="s">
        <v>137</v>
      </c>
      <c r="D44" s="193" t="s">
        <v>169</v>
      </c>
      <c r="E44" s="156">
        <v>5</v>
      </c>
      <c r="F44" s="175">
        <v>5</v>
      </c>
      <c r="G44" s="23">
        <v>5</v>
      </c>
      <c r="H44" s="23"/>
      <c r="I44" s="23"/>
      <c r="J44" s="23"/>
      <c r="K44" s="23"/>
      <c r="L44" s="23"/>
      <c r="M44" s="24"/>
      <c r="N44" s="25">
        <f t="shared" si="5"/>
        <v>15</v>
      </c>
      <c r="O44" s="26">
        <f t="shared" si="6"/>
        <v>3</v>
      </c>
      <c r="P44" s="149">
        <f t="shared" si="7"/>
        <v>15</v>
      </c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">
        <v>175</v>
      </c>
      <c r="B45" s="193" t="s">
        <v>566</v>
      </c>
      <c r="C45" s="193" t="s">
        <v>140</v>
      </c>
      <c r="D45" s="193" t="s">
        <v>171</v>
      </c>
      <c r="E45" s="156"/>
      <c r="F45" s="156">
        <v>5</v>
      </c>
      <c r="G45" s="23"/>
      <c r="H45" s="23">
        <v>5</v>
      </c>
      <c r="I45" s="23"/>
      <c r="J45" s="23"/>
      <c r="K45" s="23">
        <v>5</v>
      </c>
      <c r="L45" s="23"/>
      <c r="M45" s="24"/>
      <c r="N45" s="25">
        <f t="shared" si="5"/>
        <v>15</v>
      </c>
      <c r="O45" s="26">
        <f t="shared" si="6"/>
        <v>3</v>
      </c>
      <c r="P45" s="149">
        <f t="shared" si="7"/>
        <v>15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">
        <v>175</v>
      </c>
      <c r="B46" s="193" t="s">
        <v>601</v>
      </c>
      <c r="C46" s="201">
        <v>2142</v>
      </c>
      <c r="D46" s="193" t="s">
        <v>600</v>
      </c>
      <c r="E46" s="156"/>
      <c r="F46" s="156"/>
      <c r="G46" s="23">
        <v>5</v>
      </c>
      <c r="H46" s="23">
        <v>5</v>
      </c>
      <c r="I46" s="23"/>
      <c r="J46" s="23"/>
      <c r="K46" s="23">
        <v>5</v>
      </c>
      <c r="L46" s="23"/>
      <c r="M46" s="24"/>
      <c r="N46" s="25">
        <f t="shared" si="5"/>
        <v>15</v>
      </c>
      <c r="O46" s="26">
        <f t="shared" si="6"/>
        <v>3</v>
      </c>
      <c r="P46" s="149">
        <f t="shared" si="7"/>
        <v>15</v>
      </c>
      <c r="Q46" s="35"/>
      <c r="R46" s="28">
        <v>2057</v>
      </c>
      <c r="S46" s="29" t="s">
        <v>56</v>
      </c>
      <c r="T46" s="30">
        <f t="shared" si="3"/>
        <v>335</v>
      </c>
      <c r="U46" s="31"/>
      <c r="V46" s="32">
        <f t="shared" si="4"/>
        <v>360</v>
      </c>
      <c r="W46" s="19"/>
      <c r="X46" s="6"/>
      <c r="Y46" s="6"/>
      <c r="Z46" s="6"/>
      <c r="AA46" s="6"/>
    </row>
    <row r="47" spans="1:27" ht="29.1" customHeight="1" thickBot="1" x14ac:dyDescent="0.4">
      <c r="A47" s="154" t="s">
        <v>175</v>
      </c>
      <c r="B47" s="193" t="s">
        <v>155</v>
      </c>
      <c r="C47" s="193" t="s">
        <v>152</v>
      </c>
      <c r="D47" s="193" t="s">
        <v>20</v>
      </c>
      <c r="E47" s="156">
        <v>5</v>
      </c>
      <c r="F47" s="175"/>
      <c r="G47" s="23">
        <v>5</v>
      </c>
      <c r="H47" s="23"/>
      <c r="I47" s="23"/>
      <c r="J47" s="178"/>
      <c r="K47" s="23">
        <v>5</v>
      </c>
      <c r="L47" s="23"/>
      <c r="M47" s="24"/>
      <c r="N47" s="25">
        <f t="shared" si="5"/>
        <v>15</v>
      </c>
      <c r="O47" s="26">
        <f t="shared" si="6"/>
        <v>3</v>
      </c>
      <c r="P47" s="149">
        <f t="shared" si="7"/>
        <v>15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">
        <v>175</v>
      </c>
      <c r="B48" s="193" t="s">
        <v>500</v>
      </c>
      <c r="C48" s="193" t="s">
        <v>142</v>
      </c>
      <c r="D48" s="193" t="s">
        <v>172</v>
      </c>
      <c r="E48" s="156">
        <v>5</v>
      </c>
      <c r="F48" s="178">
        <v>5</v>
      </c>
      <c r="G48" s="23"/>
      <c r="H48" s="23"/>
      <c r="I48" s="23"/>
      <c r="J48" s="178"/>
      <c r="K48" s="23"/>
      <c r="L48" s="23"/>
      <c r="M48" s="24"/>
      <c r="N48" s="25">
        <f t="shared" si="5"/>
        <v>10</v>
      </c>
      <c r="O48" s="26">
        <f t="shared" si="6"/>
        <v>2</v>
      </c>
      <c r="P48" s="149">
        <f t="shared" si="7"/>
        <v>10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">
        <v>175</v>
      </c>
      <c r="B49" s="193" t="s">
        <v>516</v>
      </c>
      <c r="C49" s="193" t="s">
        <v>381</v>
      </c>
      <c r="D49" s="193" t="s">
        <v>338</v>
      </c>
      <c r="E49" s="23">
        <v>5</v>
      </c>
      <c r="F49" s="178"/>
      <c r="G49" s="23"/>
      <c r="H49" s="23">
        <v>5</v>
      </c>
      <c r="I49" s="23"/>
      <c r="J49" s="23"/>
      <c r="K49" s="23"/>
      <c r="L49" s="23"/>
      <c r="M49" s="24"/>
      <c r="N49" s="25">
        <f t="shared" si="5"/>
        <v>10</v>
      </c>
      <c r="O49" s="26">
        <f t="shared" si="6"/>
        <v>2</v>
      </c>
      <c r="P49" s="149">
        <f t="shared" si="7"/>
        <v>10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4" t="s">
        <v>175</v>
      </c>
      <c r="B50" s="193" t="s">
        <v>637</v>
      </c>
      <c r="C50" s="193" t="s">
        <v>363</v>
      </c>
      <c r="D50" s="193" t="s">
        <v>364</v>
      </c>
      <c r="E50" s="23"/>
      <c r="F50" s="178"/>
      <c r="G50" s="23"/>
      <c r="H50" s="23">
        <v>5</v>
      </c>
      <c r="I50" s="23">
        <v>5</v>
      </c>
      <c r="J50" s="23"/>
      <c r="K50" s="23"/>
      <c r="L50" s="23"/>
      <c r="M50" s="24"/>
      <c r="N50" s="25">
        <f t="shared" si="5"/>
        <v>10</v>
      </c>
      <c r="O50" s="26">
        <f t="shared" si="6"/>
        <v>2</v>
      </c>
      <c r="P50" s="149">
        <f t="shared" si="7"/>
        <v>10</v>
      </c>
      <c r="Q50" s="19"/>
      <c r="R50" s="28">
        <v>2027</v>
      </c>
      <c r="S50" s="29" t="s">
        <v>20</v>
      </c>
      <c r="T50" s="30">
        <f t="shared" si="3"/>
        <v>104</v>
      </c>
      <c r="U50" s="31"/>
      <c r="V50" s="32">
        <f t="shared" si="4"/>
        <v>110</v>
      </c>
      <c r="W50" s="6"/>
      <c r="X50" s="6"/>
      <c r="Y50" s="6"/>
      <c r="Z50" s="6"/>
      <c r="AA50" s="6"/>
    </row>
    <row r="51" spans="1:27" ht="29.1" customHeight="1" thickBot="1" x14ac:dyDescent="0.4">
      <c r="A51" s="154" t="s">
        <v>175</v>
      </c>
      <c r="B51" s="193" t="s">
        <v>496</v>
      </c>
      <c r="C51" s="193" t="s">
        <v>152</v>
      </c>
      <c r="D51" s="193" t="s">
        <v>20</v>
      </c>
      <c r="E51" s="23">
        <v>5</v>
      </c>
      <c r="F51" s="178"/>
      <c r="G51" s="23"/>
      <c r="H51" s="23"/>
      <c r="I51" s="23"/>
      <c r="J51" s="178"/>
      <c r="K51" s="23">
        <v>5</v>
      </c>
      <c r="L51" s="23"/>
      <c r="M51" s="24"/>
      <c r="N51" s="25">
        <f t="shared" si="5"/>
        <v>10</v>
      </c>
      <c r="O51" s="26">
        <f t="shared" si="6"/>
        <v>2</v>
      </c>
      <c r="P51" s="149">
        <f t="shared" si="7"/>
        <v>10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4" t="s">
        <v>175</v>
      </c>
      <c r="B52" s="193" t="s">
        <v>151</v>
      </c>
      <c r="C52" s="193" t="s">
        <v>152</v>
      </c>
      <c r="D52" s="193" t="s">
        <v>20</v>
      </c>
      <c r="E52" s="23">
        <v>6</v>
      </c>
      <c r="F52" s="178"/>
      <c r="G52" s="23"/>
      <c r="H52" s="23"/>
      <c r="I52" s="23"/>
      <c r="J52" s="178"/>
      <c r="K52" s="23"/>
      <c r="L52" s="23"/>
      <c r="M52" s="24"/>
      <c r="N52" s="25">
        <f t="shared" si="5"/>
        <v>6</v>
      </c>
      <c r="O52" s="26">
        <f t="shared" si="6"/>
        <v>1</v>
      </c>
      <c r="P52" s="149"/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4" t="s">
        <v>175</v>
      </c>
      <c r="B53" s="193" t="s">
        <v>599</v>
      </c>
      <c r="C53" s="193" t="s">
        <v>140</v>
      </c>
      <c r="D53" s="193" t="s">
        <v>171</v>
      </c>
      <c r="E53" s="23"/>
      <c r="F53" s="23"/>
      <c r="G53" s="23">
        <v>5</v>
      </c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49"/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4" t="s">
        <v>175</v>
      </c>
      <c r="B54" s="193" t="s">
        <v>603</v>
      </c>
      <c r="C54" s="193" t="s">
        <v>140</v>
      </c>
      <c r="D54" s="193" t="s">
        <v>171</v>
      </c>
      <c r="E54" s="23"/>
      <c r="F54" s="178"/>
      <c r="G54" s="23">
        <v>5</v>
      </c>
      <c r="H54" s="23"/>
      <c r="I54" s="23"/>
      <c r="J54" s="23"/>
      <c r="K54" s="23"/>
      <c r="L54" s="23"/>
      <c r="M54" s="24"/>
      <c r="N54" s="25">
        <f t="shared" si="5"/>
        <v>5</v>
      </c>
      <c r="O54" s="26">
        <f t="shared" si="6"/>
        <v>1</v>
      </c>
      <c r="P54" s="149"/>
      <c r="Q54" s="19"/>
      <c r="R54" s="28">
        <v>2142</v>
      </c>
      <c r="S54" s="29" t="s">
        <v>600</v>
      </c>
      <c r="T54" s="30">
        <f t="shared" si="3"/>
        <v>15</v>
      </c>
      <c r="U54" s="31"/>
      <c r="V54" s="32">
        <f t="shared" si="4"/>
        <v>15</v>
      </c>
      <c r="W54" s="6"/>
      <c r="X54" s="6"/>
      <c r="Y54" s="6"/>
      <c r="Z54" s="6"/>
      <c r="AA54" s="6"/>
    </row>
    <row r="55" spans="1:27" ht="29.1" customHeight="1" thickBot="1" x14ac:dyDescent="0.4">
      <c r="A55" s="154" t="s">
        <v>175</v>
      </c>
      <c r="B55" s="193" t="s">
        <v>602</v>
      </c>
      <c r="C55" s="193" t="s">
        <v>140</v>
      </c>
      <c r="D55" s="193" t="s">
        <v>171</v>
      </c>
      <c r="E55" s="23"/>
      <c r="F55" s="178"/>
      <c r="G55" s="23">
        <v>5</v>
      </c>
      <c r="H55" s="23"/>
      <c r="I55" s="23"/>
      <c r="J55" s="23"/>
      <c r="K55" s="23"/>
      <c r="L55" s="23"/>
      <c r="M55" s="24"/>
      <c r="N55" s="25">
        <f t="shared" si="5"/>
        <v>5</v>
      </c>
      <c r="O55" s="26">
        <f t="shared" si="6"/>
        <v>1</v>
      </c>
      <c r="P55" s="149"/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4" t="s">
        <v>175</v>
      </c>
      <c r="B56" s="193" t="s">
        <v>505</v>
      </c>
      <c r="C56" s="193" t="s">
        <v>140</v>
      </c>
      <c r="D56" s="193" t="s">
        <v>171</v>
      </c>
      <c r="E56" s="23">
        <v>5</v>
      </c>
      <c r="F56" s="178"/>
      <c r="G56" s="23"/>
      <c r="H56" s="23"/>
      <c r="I56" s="23"/>
      <c r="J56" s="23"/>
      <c r="K56" s="23"/>
      <c r="L56" s="23"/>
      <c r="M56" s="24"/>
      <c r="N56" s="25">
        <f t="shared" si="5"/>
        <v>5</v>
      </c>
      <c r="O56" s="26">
        <f t="shared" si="6"/>
        <v>1</v>
      </c>
      <c r="P56" s="149"/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4" t="s">
        <v>175</v>
      </c>
      <c r="B57" s="193" t="s">
        <v>568</v>
      </c>
      <c r="C57" s="193" t="s">
        <v>140</v>
      </c>
      <c r="D57" s="193" t="s">
        <v>171</v>
      </c>
      <c r="E57" s="23"/>
      <c r="F57" s="178">
        <v>5</v>
      </c>
      <c r="G57" s="23"/>
      <c r="H57" s="23"/>
      <c r="I57" s="23"/>
      <c r="J57" s="23"/>
      <c r="K57" s="23"/>
      <c r="L57" s="23"/>
      <c r="M57" s="24"/>
      <c r="N57" s="25">
        <f t="shared" si="5"/>
        <v>5</v>
      </c>
      <c r="O57" s="26">
        <f t="shared" si="6"/>
        <v>1</v>
      </c>
      <c r="P57" s="149"/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4" t="s">
        <v>175</v>
      </c>
      <c r="B58" s="193" t="s">
        <v>517</v>
      </c>
      <c r="C58" s="193" t="s">
        <v>142</v>
      </c>
      <c r="D58" s="193" t="s">
        <v>172</v>
      </c>
      <c r="E58" s="23">
        <v>5</v>
      </c>
      <c r="F58" s="23"/>
      <c r="G58" s="23"/>
      <c r="H58" s="23"/>
      <c r="I58" s="23"/>
      <c r="J58" s="23"/>
      <c r="K58" s="23"/>
      <c r="L58" s="23"/>
      <c r="M58" s="24"/>
      <c r="N58" s="25">
        <f t="shared" si="5"/>
        <v>5</v>
      </c>
      <c r="O58" s="26">
        <f t="shared" si="6"/>
        <v>1</v>
      </c>
      <c r="P58" s="149"/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4" t="s">
        <v>175</v>
      </c>
      <c r="B59" s="193" t="s">
        <v>506</v>
      </c>
      <c r="C59" s="193" t="s">
        <v>139</v>
      </c>
      <c r="D59" s="193" t="s">
        <v>170</v>
      </c>
      <c r="E59" s="23">
        <v>5</v>
      </c>
      <c r="F59" s="178"/>
      <c r="G59" s="23"/>
      <c r="H59" s="23"/>
      <c r="I59" s="23"/>
      <c r="J59" s="23"/>
      <c r="K59" s="23"/>
      <c r="L59" s="23"/>
      <c r="M59" s="24"/>
      <c r="N59" s="25">
        <f t="shared" si="5"/>
        <v>5</v>
      </c>
      <c r="O59" s="26">
        <f t="shared" si="6"/>
        <v>1</v>
      </c>
      <c r="P59" s="149"/>
      <c r="Q59" s="19"/>
      <c r="R59" s="28">
        <v>2075</v>
      </c>
      <c r="S59" s="14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4" t="s">
        <v>175</v>
      </c>
      <c r="B60" s="193" t="s">
        <v>672</v>
      </c>
      <c r="C60" s="193" t="s">
        <v>139</v>
      </c>
      <c r="D60" s="193" t="s">
        <v>170</v>
      </c>
      <c r="E60" s="23"/>
      <c r="F60" s="178"/>
      <c r="G60" s="23"/>
      <c r="H60" s="23"/>
      <c r="I60" s="23">
        <v>5</v>
      </c>
      <c r="J60" s="23"/>
      <c r="K60" s="23"/>
      <c r="L60" s="23"/>
      <c r="M60" s="24"/>
      <c r="N60" s="25">
        <f t="shared" si="5"/>
        <v>5</v>
      </c>
      <c r="O60" s="26">
        <f t="shared" si="6"/>
        <v>1</v>
      </c>
      <c r="P60" s="149"/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4" t="s">
        <v>175</v>
      </c>
      <c r="B61" s="193" t="s">
        <v>673</v>
      </c>
      <c r="C61" s="193" t="s">
        <v>129</v>
      </c>
      <c r="D61" s="193" t="s">
        <v>167</v>
      </c>
      <c r="E61" s="23"/>
      <c r="F61" s="23"/>
      <c r="G61" s="23"/>
      <c r="H61" s="23"/>
      <c r="I61" s="23">
        <v>5</v>
      </c>
      <c r="J61" s="23"/>
      <c r="K61" s="23"/>
      <c r="L61" s="23"/>
      <c r="M61" s="24"/>
      <c r="N61" s="25">
        <f t="shared" si="5"/>
        <v>5</v>
      </c>
      <c r="O61" s="26">
        <f t="shared" si="6"/>
        <v>1</v>
      </c>
      <c r="P61" s="149"/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4" t="s">
        <v>175</v>
      </c>
      <c r="B62" s="193" t="s">
        <v>705</v>
      </c>
      <c r="C62" s="193" t="s">
        <v>381</v>
      </c>
      <c r="D62" s="193" t="s">
        <v>338</v>
      </c>
      <c r="E62" s="23"/>
      <c r="F62" s="23"/>
      <c r="G62" s="23"/>
      <c r="H62" s="23"/>
      <c r="I62" s="23"/>
      <c r="J62" s="23"/>
      <c r="K62" s="23"/>
      <c r="L62" s="23">
        <v>5</v>
      </c>
      <c r="M62" s="24"/>
      <c r="N62" s="25">
        <f t="shared" si="5"/>
        <v>5</v>
      </c>
      <c r="O62" s="26">
        <f t="shared" si="6"/>
        <v>1</v>
      </c>
      <c r="P62" s="149"/>
      <c r="Q62" s="19"/>
      <c r="R62" s="28">
        <v>1216</v>
      </c>
      <c r="S62" s="14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4" t="str">
        <f t="shared" ref="A63:A69" si="8">IF(O63&lt;2,"NO","SI")</f>
        <v>NO</v>
      </c>
      <c r="B63" s="193"/>
      <c r="C63" s="193"/>
      <c r="D63" s="193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ref="N63:N66" si="9">IF(O63=9,SUM(E63:M63)-SMALL(E63:M63,1)-SMALL(E63:M63,2),IF(O63=8,SUM(E63:M63)-SMALL(E63:M63,1),SUM(E63:M63)))</f>
        <v>0</v>
      </c>
      <c r="O63" s="26">
        <f t="shared" ref="O63:O69" si="10">COUNTA(E63:M63)</f>
        <v>0</v>
      </c>
      <c r="P63" s="149">
        <f t="shared" ref="P63:P69" si="11">SUM(E63:M63)</f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4" t="str">
        <f t="shared" si="8"/>
        <v>NO</v>
      </c>
      <c r="B64" s="174"/>
      <c r="C64" s="179"/>
      <c r="D64" s="174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10"/>
        <v>0</v>
      </c>
      <c r="P64" s="149">
        <f t="shared" si="11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4" t="str">
        <f t="shared" si="8"/>
        <v>NO</v>
      </c>
      <c r="B65" s="174"/>
      <c r="C65" s="174"/>
      <c r="D65" s="174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10"/>
        <v>0</v>
      </c>
      <c r="P65" s="149">
        <f t="shared" si="11"/>
        <v>0</v>
      </c>
      <c r="Q65" s="19"/>
      <c r="R65" s="6"/>
      <c r="S65" s="6"/>
      <c r="T65" s="39">
        <f>SUM(T3:T64)</f>
        <v>4970</v>
      </c>
      <c r="U65" s="6"/>
      <c r="V65" s="41">
        <f>SUM(V3:V64)</f>
        <v>4881</v>
      </c>
      <c r="W65" s="6"/>
      <c r="X65" s="6"/>
      <c r="Y65" s="6"/>
      <c r="Z65" s="6"/>
      <c r="AA65" s="6"/>
    </row>
    <row r="66" spans="1:27" ht="29.1" customHeight="1" thickBot="1" x14ac:dyDescent="0.4">
      <c r="A66" s="154" t="str">
        <f t="shared" si="8"/>
        <v>NO</v>
      </c>
      <c r="B66" s="174"/>
      <c r="C66" s="174"/>
      <c r="D66" s="174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10"/>
        <v>0</v>
      </c>
      <c r="P66" s="149">
        <f t="shared" si="11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4" t="str">
        <f t="shared" si="8"/>
        <v>NO</v>
      </c>
      <c r="B67" s="174"/>
      <c r="C67" s="179"/>
      <c r="D67" s="174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9" si="12">IF(O67=9,SUM(E67:M67)-SMALL(E67:M67,1)-SMALL(E67:M67,2),IF(O67=8,SUM(E67:M67)-SMALL(E67:M67,1),SUM(E67:M67)))</f>
        <v>0</v>
      </c>
      <c r="O67" s="26">
        <f t="shared" si="10"/>
        <v>0</v>
      </c>
      <c r="P67" s="149">
        <f t="shared" si="11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4" t="str">
        <f t="shared" si="8"/>
        <v>NO</v>
      </c>
      <c r="B68" s="174"/>
      <c r="C68" s="174"/>
      <c r="D68" s="174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2"/>
        <v>0</v>
      </c>
      <c r="O68" s="26">
        <f t="shared" si="10"/>
        <v>0</v>
      </c>
      <c r="P68" s="149">
        <f t="shared" si="11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4" t="str">
        <f t="shared" si="8"/>
        <v>NO</v>
      </c>
      <c r="B69" s="174"/>
      <c r="C69" s="174"/>
      <c r="D69" s="174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2"/>
        <v>0</v>
      </c>
      <c r="O69" s="26">
        <f t="shared" si="10"/>
        <v>0</v>
      </c>
      <c r="P69" s="149">
        <f t="shared" si="11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4" t="str">
        <f t="shared" ref="A70:A78" si="13">IF(O70&lt;2,"NO","SI")</f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ref="N70:N78" si="14">IF(O70=9,SUM(E70:M70)-SMALL(E70:M70,1)-SMALL(E70:M70,2),IF(O70=8,SUM(E70:M70)-SMALL(E70:M70,1),SUM(E70:M70)))</f>
        <v>0</v>
      </c>
      <c r="O70" s="26">
        <f t="shared" ref="O70:O78" si="15">COUNTA(E70:M70)</f>
        <v>0</v>
      </c>
      <c r="P70" s="149">
        <f t="shared" ref="P70:P78" si="16">SUM(E70:M70)</f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4" t="str">
        <f t="shared" si="13"/>
        <v>NO</v>
      </c>
      <c r="B71" s="62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49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4" t="str">
        <f t="shared" si="13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49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4" t="str">
        <f t="shared" si="13"/>
        <v>NO</v>
      </c>
      <c r="B73" s="20"/>
      <c r="C73" s="157"/>
      <c r="D73" s="16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49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4" t="str">
        <f t="shared" si="13"/>
        <v>NO</v>
      </c>
      <c r="B74" s="161"/>
      <c r="C74" s="164"/>
      <c r="D74" s="163"/>
      <c r="E74" s="156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5"/>
        <v>0</v>
      </c>
      <c r="P74" s="149">
        <f t="shared" si="16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4" t="str">
        <f t="shared" si="13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4"/>
        <v>0</v>
      </c>
      <c r="O75" s="26">
        <f t="shared" si="15"/>
        <v>0</v>
      </c>
      <c r="P75" s="149">
        <f t="shared" si="16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54" t="str">
        <f t="shared" si="13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4"/>
        <v>0</v>
      </c>
      <c r="O76" s="26">
        <f t="shared" si="15"/>
        <v>0</v>
      </c>
      <c r="P76" s="149">
        <f t="shared" si="16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54" t="str">
        <f t="shared" si="13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4"/>
        <v>0</v>
      </c>
      <c r="O77" s="26">
        <f t="shared" si="15"/>
        <v>0</v>
      </c>
      <c r="P77" s="149">
        <f t="shared" si="16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54" t="str">
        <f t="shared" si="13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4"/>
        <v>0</v>
      </c>
      <c r="O78" s="26">
        <f t="shared" si="15"/>
        <v>0</v>
      </c>
      <c r="P78" s="149">
        <f t="shared" si="16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54" t="str">
        <f t="shared" ref="A79:A96" si="17">IF(O79&lt;2,"NO","SI")</f>
        <v>NO</v>
      </c>
      <c r="B79" s="20"/>
      <c r="C79" s="21"/>
      <c r="D79" s="14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ref="N79:N96" si="18">IF(O79=9,SUM(E79:M79)-SMALL(E79:M79,1)-SMALL(E79:M79,2),IF(O79=8,SUM(E79:M79)-SMALL(E79:M79,1),SUM(E79:M79)))</f>
        <v>0</v>
      </c>
      <c r="O79" s="26">
        <f t="shared" ref="O79:O96" si="19">COUNTA(E79:M79)</f>
        <v>0</v>
      </c>
      <c r="P79" s="149">
        <f t="shared" ref="P79:P96" si="20">SUM(E79:M79)</f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54" t="str">
        <f t="shared" si="17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8"/>
        <v>0</v>
      </c>
      <c r="O80" s="26">
        <f t="shared" si="19"/>
        <v>0</v>
      </c>
      <c r="P80" s="149">
        <f t="shared" si="20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54" t="str">
        <f t="shared" si="17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8"/>
        <v>0</v>
      </c>
      <c r="O81" s="26">
        <f t="shared" si="19"/>
        <v>0</v>
      </c>
      <c r="P81" s="149">
        <f t="shared" si="20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54" t="str">
        <f t="shared" si="17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8"/>
        <v>0</v>
      </c>
      <c r="O82" s="26">
        <f t="shared" si="19"/>
        <v>0</v>
      </c>
      <c r="P82" s="149">
        <f t="shared" si="20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54" t="str">
        <f t="shared" si="17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8"/>
        <v>0</v>
      </c>
      <c r="O83" s="26">
        <f t="shared" si="19"/>
        <v>0</v>
      </c>
      <c r="P83" s="149">
        <f t="shared" si="20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54" t="str">
        <f t="shared" si="17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8"/>
        <v>0</v>
      </c>
      <c r="O84" s="26">
        <f t="shared" si="19"/>
        <v>0</v>
      </c>
      <c r="P84" s="149">
        <f t="shared" si="20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54" t="str">
        <f t="shared" si="17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8"/>
        <v>0</v>
      </c>
      <c r="O85" s="26">
        <f t="shared" si="19"/>
        <v>0</v>
      </c>
      <c r="P85" s="149">
        <f t="shared" si="20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54" t="str">
        <f t="shared" si="17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8"/>
        <v>0</v>
      </c>
      <c r="O86" s="26">
        <f t="shared" si="19"/>
        <v>0</v>
      </c>
      <c r="P86" s="149">
        <f t="shared" si="20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54" t="str">
        <f t="shared" si="17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8"/>
        <v>0</v>
      </c>
      <c r="O87" s="26">
        <f t="shared" si="19"/>
        <v>0</v>
      </c>
      <c r="P87" s="149">
        <f t="shared" si="20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54" t="str">
        <f t="shared" si="17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8"/>
        <v>0</v>
      </c>
      <c r="O88" s="26">
        <f t="shared" si="19"/>
        <v>0</v>
      </c>
      <c r="P88" s="149">
        <f t="shared" si="20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54" t="str">
        <f t="shared" si="17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8"/>
        <v>0</v>
      </c>
      <c r="O89" s="26">
        <f t="shared" si="19"/>
        <v>0</v>
      </c>
      <c r="P89" s="149">
        <f t="shared" si="20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54" t="str">
        <f t="shared" si="17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8"/>
        <v>0</v>
      </c>
      <c r="O90" s="26">
        <f t="shared" si="19"/>
        <v>0</v>
      </c>
      <c r="P90" s="149">
        <f t="shared" si="20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54" t="str">
        <f t="shared" si="17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8"/>
        <v>0</v>
      </c>
      <c r="O91" s="26">
        <f t="shared" si="19"/>
        <v>0</v>
      </c>
      <c r="P91" s="149">
        <f t="shared" si="20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54" t="str">
        <f t="shared" si="17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8"/>
        <v>0</v>
      </c>
      <c r="O92" s="26">
        <f t="shared" si="19"/>
        <v>0</v>
      </c>
      <c r="P92" s="149">
        <f t="shared" si="20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54" t="str">
        <f t="shared" si="17"/>
        <v>NO</v>
      </c>
      <c r="B93" s="62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8"/>
        <v>0</v>
      </c>
      <c r="O93" s="26">
        <f t="shared" si="19"/>
        <v>0</v>
      </c>
      <c r="P93" s="149">
        <f t="shared" si="20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54" t="str">
        <f t="shared" si="17"/>
        <v>NO</v>
      </c>
      <c r="B94" s="62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8"/>
        <v>0</v>
      </c>
      <c r="O94" s="26">
        <f t="shared" si="19"/>
        <v>0</v>
      </c>
      <c r="P94" s="149">
        <f t="shared" si="20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54" t="str">
        <f t="shared" si="17"/>
        <v>NO</v>
      </c>
      <c r="B95" s="62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8"/>
        <v>0</v>
      </c>
      <c r="O95" s="26">
        <f t="shared" si="19"/>
        <v>0</v>
      </c>
      <c r="P95" s="149">
        <f t="shared" si="20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54" t="str">
        <f t="shared" si="17"/>
        <v>NO</v>
      </c>
      <c r="B96" s="134"/>
      <c r="C96" s="21"/>
      <c r="D96" s="134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8"/>
        <v>0</v>
      </c>
      <c r="O96" s="26">
        <f t="shared" si="19"/>
        <v>0</v>
      </c>
      <c r="P96" s="149">
        <f t="shared" si="20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2">
        <f>COUNTIF(A3:A96,"SI")</f>
        <v>60</v>
      </c>
      <c r="B97" s="42">
        <f>COUNTA(B3:B96)</f>
        <v>60</v>
      </c>
      <c r="C97" s="42"/>
      <c r="D97" s="42"/>
      <c r="E97" s="44"/>
      <c r="F97" s="44"/>
      <c r="G97" s="42"/>
      <c r="H97" s="42"/>
      <c r="I97" s="42"/>
      <c r="J97" s="42"/>
      <c r="K97" s="42"/>
      <c r="L97" s="42"/>
      <c r="M97" s="64"/>
      <c r="N97" s="65">
        <f>SUM(N3:N96)</f>
        <v>4881</v>
      </c>
      <c r="O97" s="47"/>
      <c r="P97" s="66">
        <f>SUM(P3:P96)</f>
        <v>4970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67"/>
      <c r="B98" s="67"/>
      <c r="C98" s="67"/>
      <c r="D98" s="67"/>
      <c r="E98" s="68"/>
      <c r="F98" s="68"/>
      <c r="G98" s="67"/>
      <c r="H98" s="67"/>
      <c r="I98" s="67"/>
      <c r="J98" s="67"/>
      <c r="K98" s="67"/>
      <c r="L98" s="67"/>
      <c r="M98" s="67"/>
      <c r="N98" s="69"/>
      <c r="O98" s="6"/>
      <c r="P98" s="70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3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autoFilter ref="R1:R102" xr:uid="{00000000-0001-0000-0600-000000000000}"/>
  <sortState xmlns:xlrd2="http://schemas.microsoft.com/office/spreadsheetml/2017/richdata2" ref="B3:P62">
    <sortCondition descending="1" ref="N3:N62"/>
  </sortState>
  <mergeCells count="1">
    <mergeCell ref="A1:F1"/>
  </mergeCells>
  <phoneticPr fontId="20" type="noConversion"/>
  <conditionalFormatting sqref="A3:A53 A63:A96">
    <cfRule type="containsText" dxfId="21" priority="5" stopIfTrue="1" operator="containsText" text="SI">
      <formula>NOT(ISERROR(SEARCH("SI",A3)))</formula>
    </cfRule>
    <cfRule type="containsText" dxfId="20" priority="6" stopIfTrue="1" operator="containsText" text="NO">
      <formula>NOT(ISERROR(SEARCH("NO",A3)))</formula>
    </cfRule>
  </conditionalFormatting>
  <conditionalFormatting sqref="A54:A62">
    <cfRule type="containsText" dxfId="19" priority="3" stopIfTrue="1" operator="containsText" text="SI">
      <formula>NOT(ISERROR(SEARCH("SI",A54)))</formula>
    </cfRule>
    <cfRule type="containsText" dxfId="18" priority="4" stopIfTrue="1" operator="containsText" text="NO">
      <formula>NOT(ISERROR(SEARCH("NO",A54)))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3" sqref="M3"/>
    </sheetView>
  </sheetViews>
  <sheetFormatPr defaultColWidth="11.42578125" defaultRowHeight="18.600000000000001" customHeight="1" x14ac:dyDescent="0.2"/>
  <cols>
    <col min="1" max="1" width="11.42578125" style="1" customWidth="1"/>
    <col min="2" max="2" width="68.7109375" style="1" bestFit="1" customWidth="1"/>
    <col min="3" max="3" width="13.28515625" style="1" customWidth="1"/>
    <col min="4" max="4" width="65.28515625" style="1" customWidth="1"/>
    <col min="5" max="5" width="22.85546875" style="1" customWidth="1"/>
    <col min="6" max="6" width="22.42578125" style="1" customWidth="1"/>
    <col min="7" max="7" width="22.140625" style="1" customWidth="1"/>
    <col min="8" max="11" width="23.140625" style="1" customWidth="1"/>
    <col min="12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6" style="1" customWidth="1"/>
    <col min="26" max="26" width="11.42578125" style="1" customWidth="1"/>
    <col min="27" max="27" width="67" style="1" customWidth="1"/>
    <col min="28" max="259" width="11.42578125" style="1" customWidth="1"/>
  </cols>
  <sheetData>
    <row r="1" spans="1:27" ht="28.5" customHeight="1" thickBot="1" x14ac:dyDescent="0.45">
      <c r="A1" s="233" t="s">
        <v>78</v>
      </c>
      <c r="B1" s="234"/>
      <c r="C1" s="234"/>
      <c r="D1" s="234"/>
      <c r="E1" s="234"/>
      <c r="F1" s="235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706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3" t="s">
        <v>177</v>
      </c>
      <c r="C3" s="193" t="s">
        <v>132</v>
      </c>
      <c r="D3" s="193" t="s">
        <v>114</v>
      </c>
      <c r="E3" s="175">
        <v>100</v>
      </c>
      <c r="F3" s="175">
        <v>90</v>
      </c>
      <c r="G3" s="178">
        <v>90</v>
      </c>
      <c r="H3" s="178">
        <v>100</v>
      </c>
      <c r="I3" s="178">
        <v>100</v>
      </c>
      <c r="J3" s="178">
        <v>100</v>
      </c>
      <c r="K3" s="178">
        <v>100</v>
      </c>
      <c r="L3" s="178">
        <v>100</v>
      </c>
      <c r="M3" s="171"/>
      <c r="N3" s="172">
        <f t="shared" ref="N3:N44" si="0">IF(O3=9,SUM(E3:M3)-SMALL(E3:M3,1)-SMALL(E3:M3,2),IF(O3=8,SUM(E3:M3)-SMALL(E3:M3,1),SUM(E3:M3)))</f>
        <v>690</v>
      </c>
      <c r="O3" s="26">
        <f t="shared" ref="O3:O44" si="1">COUNTA(E3:M3)</f>
        <v>8</v>
      </c>
      <c r="P3" s="149">
        <f t="shared" ref="P3:P41" si="2">SUM(E3:M3)</f>
        <v>780</v>
      </c>
      <c r="Q3" s="27"/>
      <c r="R3" s="28">
        <v>1213</v>
      </c>
      <c r="S3" s="29" t="s">
        <v>114</v>
      </c>
      <c r="T3" s="30">
        <f>SUMIF($C$3:$C$105,R3,$P$3:$P$105)</f>
        <v>1740</v>
      </c>
      <c r="U3" s="31"/>
      <c r="V3" s="32">
        <f>SUMIF($C$3:$C$105,R3,$N$3:$N$105)</f>
        <v>1643</v>
      </c>
      <c r="W3" s="19"/>
      <c r="X3" s="33"/>
      <c r="Y3" s="33"/>
      <c r="Z3" s="33"/>
      <c r="AA3" s="33"/>
    </row>
    <row r="4" spans="1:27" ht="29.1" customHeight="1" thickBot="1" x14ac:dyDescent="0.4">
      <c r="A4" s="154" t="s">
        <v>175</v>
      </c>
      <c r="B4" s="193" t="s">
        <v>182</v>
      </c>
      <c r="C4" s="193" t="s">
        <v>132</v>
      </c>
      <c r="D4" s="193" t="s">
        <v>114</v>
      </c>
      <c r="E4" s="156">
        <v>60</v>
      </c>
      <c r="F4" s="175">
        <v>100</v>
      </c>
      <c r="G4" s="23">
        <v>100</v>
      </c>
      <c r="H4" s="23">
        <v>90</v>
      </c>
      <c r="I4" s="23">
        <v>60</v>
      </c>
      <c r="J4" s="23">
        <v>90</v>
      </c>
      <c r="K4" s="23">
        <v>90</v>
      </c>
      <c r="L4" s="23">
        <v>12</v>
      </c>
      <c r="M4" s="24"/>
      <c r="N4" s="25">
        <f t="shared" si="0"/>
        <v>590</v>
      </c>
      <c r="O4" s="26">
        <f t="shared" si="1"/>
        <v>8</v>
      </c>
      <c r="P4" s="149">
        <f t="shared" si="2"/>
        <v>602</v>
      </c>
      <c r="Q4" s="27"/>
      <c r="R4" s="28">
        <v>2310</v>
      </c>
      <c r="S4" s="29" t="s">
        <v>169</v>
      </c>
      <c r="T4" s="30">
        <f t="shared" ref="T4:T64" si="3">SUMIF($C$3:$C$105,R4,$P$3:$P$105)</f>
        <v>20</v>
      </c>
      <c r="U4" s="31"/>
      <c r="V4" s="32">
        <f t="shared" ref="V4:V64" si="4">SUMIF($C$3:$C$105,R4,$N$3:$N$105)</f>
        <v>20</v>
      </c>
      <c r="W4" s="19"/>
      <c r="X4" s="33"/>
      <c r="Y4" s="33"/>
      <c r="Z4" s="33"/>
      <c r="AA4" s="33"/>
    </row>
    <row r="5" spans="1:27" ht="29.1" customHeight="1" thickBot="1" x14ac:dyDescent="0.4">
      <c r="A5" s="154" t="s">
        <v>175</v>
      </c>
      <c r="B5" s="193" t="s">
        <v>183</v>
      </c>
      <c r="C5" s="193" t="s">
        <v>132</v>
      </c>
      <c r="D5" s="193" t="s">
        <v>114</v>
      </c>
      <c r="E5" s="156">
        <v>80</v>
      </c>
      <c r="F5" s="175">
        <v>80</v>
      </c>
      <c r="G5" s="23">
        <v>60</v>
      </c>
      <c r="H5" s="23">
        <v>40</v>
      </c>
      <c r="I5" s="23">
        <v>40</v>
      </c>
      <c r="J5" s="23">
        <v>8</v>
      </c>
      <c r="K5" s="23"/>
      <c r="L5" s="23">
        <v>50</v>
      </c>
      <c r="M5" s="24"/>
      <c r="N5" s="25">
        <f t="shared" si="0"/>
        <v>358</v>
      </c>
      <c r="O5" s="26">
        <f t="shared" si="1"/>
        <v>7</v>
      </c>
      <c r="P5" s="149">
        <f t="shared" si="2"/>
        <v>358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570</v>
      </c>
      <c r="C6" s="193" t="s">
        <v>139</v>
      </c>
      <c r="D6" s="193" t="s">
        <v>170</v>
      </c>
      <c r="E6" s="156"/>
      <c r="F6" s="175">
        <v>15</v>
      </c>
      <c r="G6" s="23">
        <v>50</v>
      </c>
      <c r="H6" s="23">
        <v>60</v>
      </c>
      <c r="I6" s="23">
        <v>80</v>
      </c>
      <c r="J6" s="23">
        <v>30</v>
      </c>
      <c r="K6" s="23">
        <v>20</v>
      </c>
      <c r="L6" s="23">
        <v>80</v>
      </c>
      <c r="M6" s="24"/>
      <c r="N6" s="25">
        <f t="shared" si="0"/>
        <v>335</v>
      </c>
      <c r="O6" s="26">
        <f t="shared" si="1"/>
        <v>7</v>
      </c>
      <c r="P6" s="149">
        <f t="shared" si="2"/>
        <v>335</v>
      </c>
      <c r="Q6" s="27"/>
      <c r="R6" s="28">
        <v>1180</v>
      </c>
      <c r="S6" s="29" t="s">
        <v>14</v>
      </c>
      <c r="T6" s="30">
        <f t="shared" si="3"/>
        <v>974</v>
      </c>
      <c r="U6" s="31"/>
      <c r="V6" s="32">
        <f t="shared" si="4"/>
        <v>956</v>
      </c>
      <c r="W6" s="19"/>
      <c r="X6" s="33"/>
      <c r="Y6" s="33"/>
      <c r="Z6" s="33"/>
      <c r="AA6" s="33"/>
    </row>
    <row r="7" spans="1:27" ht="29.1" customHeight="1" thickBot="1" x14ac:dyDescent="0.45">
      <c r="A7" s="154" t="s">
        <v>175</v>
      </c>
      <c r="B7" s="193" t="s">
        <v>189</v>
      </c>
      <c r="C7" s="193" t="s">
        <v>129</v>
      </c>
      <c r="D7" s="193" t="s">
        <v>167</v>
      </c>
      <c r="E7" s="175">
        <v>90</v>
      </c>
      <c r="F7" s="175">
        <v>60</v>
      </c>
      <c r="G7" s="178"/>
      <c r="H7" s="178">
        <v>50</v>
      </c>
      <c r="I7" s="178"/>
      <c r="J7" s="23"/>
      <c r="K7" s="178">
        <v>30</v>
      </c>
      <c r="L7" s="178">
        <v>90</v>
      </c>
      <c r="M7" s="171"/>
      <c r="N7" s="172">
        <f t="shared" si="0"/>
        <v>320</v>
      </c>
      <c r="O7" s="26">
        <f t="shared" si="1"/>
        <v>5</v>
      </c>
      <c r="P7" s="149">
        <f t="shared" si="2"/>
        <v>320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3" t="s">
        <v>179</v>
      </c>
      <c r="C8" s="193" t="s">
        <v>139</v>
      </c>
      <c r="D8" s="193" t="s">
        <v>170</v>
      </c>
      <c r="E8" s="156">
        <v>50</v>
      </c>
      <c r="F8" s="175">
        <v>30</v>
      </c>
      <c r="G8" s="23">
        <v>12</v>
      </c>
      <c r="H8" s="23">
        <v>30</v>
      </c>
      <c r="I8" s="23">
        <v>90</v>
      </c>
      <c r="J8" s="23">
        <v>6</v>
      </c>
      <c r="K8" s="23">
        <v>40</v>
      </c>
      <c r="L8" s="23">
        <v>40</v>
      </c>
      <c r="M8" s="24"/>
      <c r="N8" s="25">
        <f t="shared" si="0"/>
        <v>292</v>
      </c>
      <c r="O8" s="26">
        <f t="shared" si="1"/>
        <v>8</v>
      </c>
      <c r="P8" s="149">
        <f t="shared" si="2"/>
        <v>298</v>
      </c>
      <c r="Q8" s="27"/>
      <c r="R8" s="28">
        <v>10</v>
      </c>
      <c r="S8" s="29" t="s">
        <v>16</v>
      </c>
      <c r="T8" s="30">
        <f t="shared" si="3"/>
        <v>364</v>
      </c>
      <c r="U8" s="31"/>
      <c r="V8" s="32">
        <f t="shared" si="4"/>
        <v>364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3" t="s">
        <v>193</v>
      </c>
      <c r="C9" s="193" t="s">
        <v>139</v>
      </c>
      <c r="D9" s="193" t="s">
        <v>170</v>
      </c>
      <c r="E9" s="156">
        <v>12</v>
      </c>
      <c r="F9" s="175">
        <v>12</v>
      </c>
      <c r="G9" s="23">
        <v>40</v>
      </c>
      <c r="H9" s="23">
        <v>80</v>
      </c>
      <c r="I9" s="23">
        <v>50</v>
      </c>
      <c r="J9" s="23">
        <v>12</v>
      </c>
      <c r="K9" s="23">
        <v>60</v>
      </c>
      <c r="L9" s="23">
        <v>30</v>
      </c>
      <c r="M9" s="24"/>
      <c r="N9" s="25">
        <f t="shared" si="0"/>
        <v>284</v>
      </c>
      <c r="O9" s="26">
        <f t="shared" si="1"/>
        <v>8</v>
      </c>
      <c r="P9" s="149">
        <f t="shared" si="2"/>
        <v>296</v>
      </c>
      <c r="Q9" s="27"/>
      <c r="R9" s="28">
        <v>1589</v>
      </c>
      <c r="S9" s="29" t="s">
        <v>18</v>
      </c>
      <c r="T9" s="30">
        <f t="shared" si="3"/>
        <v>70</v>
      </c>
      <c r="U9" s="31"/>
      <c r="V9" s="32">
        <f t="shared" si="4"/>
        <v>70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569</v>
      </c>
      <c r="C10" s="193" t="s">
        <v>402</v>
      </c>
      <c r="D10" s="193" t="s">
        <v>312</v>
      </c>
      <c r="E10" s="156"/>
      <c r="F10" s="175">
        <v>50</v>
      </c>
      <c r="G10" s="23">
        <v>80</v>
      </c>
      <c r="H10" s="23"/>
      <c r="I10" s="23"/>
      <c r="J10" s="23">
        <v>80</v>
      </c>
      <c r="K10" s="23"/>
      <c r="L10" s="23"/>
      <c r="M10" s="24"/>
      <c r="N10" s="25">
        <f t="shared" si="0"/>
        <v>210</v>
      </c>
      <c r="O10" s="26">
        <f t="shared" si="1"/>
        <v>3</v>
      </c>
      <c r="P10" s="149">
        <f t="shared" si="2"/>
        <v>210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194</v>
      </c>
      <c r="C11" s="193" t="s">
        <v>126</v>
      </c>
      <c r="D11" s="193" t="s">
        <v>166</v>
      </c>
      <c r="E11" s="156">
        <v>9</v>
      </c>
      <c r="F11" s="156">
        <v>8</v>
      </c>
      <c r="G11" s="23">
        <v>9</v>
      </c>
      <c r="H11" s="23">
        <v>15</v>
      </c>
      <c r="I11" s="23">
        <v>20</v>
      </c>
      <c r="J11" s="23">
        <v>50</v>
      </c>
      <c r="K11" s="23">
        <v>80</v>
      </c>
      <c r="L11" s="23">
        <v>20</v>
      </c>
      <c r="M11" s="24"/>
      <c r="N11" s="25">
        <f t="shared" si="0"/>
        <v>203</v>
      </c>
      <c r="O11" s="26">
        <f t="shared" si="1"/>
        <v>8</v>
      </c>
      <c r="P11" s="149">
        <f t="shared" si="2"/>
        <v>211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190</v>
      </c>
      <c r="C12" s="193" t="s">
        <v>363</v>
      </c>
      <c r="D12" s="193" t="s">
        <v>364</v>
      </c>
      <c r="E12" s="156">
        <v>8</v>
      </c>
      <c r="F12" s="175">
        <v>20</v>
      </c>
      <c r="G12" s="23">
        <v>20</v>
      </c>
      <c r="H12" s="23">
        <v>20</v>
      </c>
      <c r="I12" s="23">
        <v>9</v>
      </c>
      <c r="J12" s="23">
        <v>20</v>
      </c>
      <c r="K12" s="23">
        <v>15</v>
      </c>
      <c r="L12" s="23">
        <v>60</v>
      </c>
      <c r="M12" s="24"/>
      <c r="N12" s="25">
        <f t="shared" si="0"/>
        <v>164</v>
      </c>
      <c r="O12" s="26">
        <f t="shared" si="1"/>
        <v>8</v>
      </c>
      <c r="P12" s="149">
        <f t="shared" si="2"/>
        <v>172</v>
      </c>
      <c r="Q12" s="27"/>
      <c r="R12" s="28">
        <v>1172</v>
      </c>
      <c r="S12" s="29" t="s">
        <v>314</v>
      </c>
      <c r="T12" s="30">
        <f t="shared" si="3"/>
        <v>50</v>
      </c>
      <c r="U12" s="31"/>
      <c r="V12" s="32">
        <f t="shared" si="4"/>
        <v>50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203</v>
      </c>
      <c r="C13" s="193" t="s">
        <v>363</v>
      </c>
      <c r="D13" s="193" t="s">
        <v>364</v>
      </c>
      <c r="E13" s="156">
        <v>30</v>
      </c>
      <c r="F13" s="156">
        <v>40</v>
      </c>
      <c r="G13" s="23">
        <v>15</v>
      </c>
      <c r="H13" s="23">
        <v>12</v>
      </c>
      <c r="I13" s="23">
        <v>30</v>
      </c>
      <c r="J13" s="23">
        <v>5</v>
      </c>
      <c r="K13" s="23">
        <v>12</v>
      </c>
      <c r="L13" s="23">
        <v>15</v>
      </c>
      <c r="M13" s="24"/>
      <c r="N13" s="25">
        <f t="shared" si="0"/>
        <v>154</v>
      </c>
      <c r="O13" s="26">
        <f t="shared" si="1"/>
        <v>8</v>
      </c>
      <c r="P13" s="149">
        <f t="shared" si="2"/>
        <v>159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571</v>
      </c>
      <c r="C14" s="193" t="s">
        <v>145</v>
      </c>
      <c r="D14" s="193" t="s">
        <v>173</v>
      </c>
      <c r="E14" s="156"/>
      <c r="F14" s="156">
        <v>9</v>
      </c>
      <c r="G14" s="23">
        <v>30</v>
      </c>
      <c r="H14" s="23">
        <v>8</v>
      </c>
      <c r="I14" s="23">
        <v>6</v>
      </c>
      <c r="J14" s="23">
        <v>40</v>
      </c>
      <c r="K14" s="23">
        <v>50</v>
      </c>
      <c r="L14" s="23">
        <v>5</v>
      </c>
      <c r="M14" s="24"/>
      <c r="N14" s="25">
        <f t="shared" si="0"/>
        <v>148</v>
      </c>
      <c r="O14" s="26">
        <f t="shared" si="1"/>
        <v>7</v>
      </c>
      <c r="P14" s="149">
        <f t="shared" si="2"/>
        <v>148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518</v>
      </c>
      <c r="C15" s="193" t="s">
        <v>152</v>
      </c>
      <c r="D15" s="193" t="s">
        <v>20</v>
      </c>
      <c r="E15" s="156">
        <v>20</v>
      </c>
      <c r="F15" s="175">
        <v>6</v>
      </c>
      <c r="G15" s="23">
        <v>8</v>
      </c>
      <c r="H15" s="23">
        <v>9</v>
      </c>
      <c r="I15" s="23"/>
      <c r="J15" s="23">
        <v>60</v>
      </c>
      <c r="K15" s="23">
        <v>8</v>
      </c>
      <c r="L15" s="23">
        <v>7</v>
      </c>
      <c r="M15" s="24"/>
      <c r="N15" s="25">
        <f t="shared" si="0"/>
        <v>118</v>
      </c>
      <c r="O15" s="26">
        <f t="shared" si="1"/>
        <v>7</v>
      </c>
      <c r="P15" s="149">
        <f t="shared" si="2"/>
        <v>118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5">
      <c r="A16" s="154" t="s">
        <v>175</v>
      </c>
      <c r="B16" s="193" t="s">
        <v>345</v>
      </c>
      <c r="C16" s="193" t="s">
        <v>402</v>
      </c>
      <c r="D16" s="193" t="s">
        <v>312</v>
      </c>
      <c r="E16" s="175">
        <v>40</v>
      </c>
      <c r="F16" s="175"/>
      <c r="G16" s="178">
        <v>7</v>
      </c>
      <c r="H16" s="178">
        <v>5</v>
      </c>
      <c r="I16" s="178"/>
      <c r="J16" s="23">
        <v>7</v>
      </c>
      <c r="K16" s="178">
        <v>9</v>
      </c>
      <c r="L16" s="178">
        <v>5</v>
      </c>
      <c r="M16" s="171"/>
      <c r="N16" s="172">
        <f t="shared" si="0"/>
        <v>73</v>
      </c>
      <c r="O16" s="26">
        <f t="shared" si="1"/>
        <v>6</v>
      </c>
      <c r="P16" s="149">
        <f t="shared" si="2"/>
        <v>73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520</v>
      </c>
      <c r="C17" s="193" t="s">
        <v>129</v>
      </c>
      <c r="D17" s="193" t="s">
        <v>167</v>
      </c>
      <c r="E17" s="156">
        <v>5</v>
      </c>
      <c r="F17" s="175">
        <v>5</v>
      </c>
      <c r="G17" s="23">
        <v>5</v>
      </c>
      <c r="H17" s="23"/>
      <c r="I17" s="23">
        <v>15</v>
      </c>
      <c r="J17" s="23"/>
      <c r="K17" s="23">
        <v>5</v>
      </c>
      <c r="L17" s="23">
        <v>9</v>
      </c>
      <c r="M17" s="24"/>
      <c r="N17" s="25">
        <f t="shared" si="0"/>
        <v>44</v>
      </c>
      <c r="O17" s="26">
        <f t="shared" si="1"/>
        <v>6</v>
      </c>
      <c r="P17" s="149">
        <f t="shared" si="2"/>
        <v>44</v>
      </c>
      <c r="Q17" s="27"/>
      <c r="R17" s="28">
        <v>2521</v>
      </c>
      <c r="S17" s="29" t="s">
        <v>370</v>
      </c>
      <c r="T17" s="30">
        <f t="shared" si="3"/>
        <v>407</v>
      </c>
      <c r="U17" s="31"/>
      <c r="V17" s="32">
        <f t="shared" si="4"/>
        <v>394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519</v>
      </c>
      <c r="C18" s="193" t="s">
        <v>126</v>
      </c>
      <c r="D18" s="193" t="s">
        <v>166</v>
      </c>
      <c r="E18" s="156">
        <v>6</v>
      </c>
      <c r="F18" s="175">
        <v>7</v>
      </c>
      <c r="G18" s="23">
        <v>6</v>
      </c>
      <c r="H18" s="23">
        <v>7</v>
      </c>
      <c r="I18" s="23">
        <v>8</v>
      </c>
      <c r="J18" s="23"/>
      <c r="K18" s="23"/>
      <c r="L18" s="23">
        <v>5</v>
      </c>
      <c r="M18" s="24"/>
      <c r="N18" s="25">
        <f t="shared" si="0"/>
        <v>39</v>
      </c>
      <c r="O18" s="26">
        <f t="shared" si="1"/>
        <v>6</v>
      </c>
      <c r="P18" s="149">
        <f t="shared" si="2"/>
        <v>39</v>
      </c>
      <c r="Q18" s="27"/>
      <c r="R18" s="28">
        <v>2144</v>
      </c>
      <c r="S18" s="146" t="s">
        <v>107</v>
      </c>
      <c r="T18" s="30">
        <f t="shared" si="3"/>
        <v>212</v>
      </c>
      <c r="U18" s="31"/>
      <c r="V18" s="32">
        <f t="shared" si="4"/>
        <v>212</v>
      </c>
      <c r="W18" s="19"/>
      <c r="X18" s="33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521</v>
      </c>
      <c r="C19" s="193" t="s">
        <v>145</v>
      </c>
      <c r="D19" s="193" t="s">
        <v>173</v>
      </c>
      <c r="E19" s="156">
        <v>5</v>
      </c>
      <c r="F19" s="175">
        <v>5</v>
      </c>
      <c r="G19" s="23">
        <v>5</v>
      </c>
      <c r="H19" s="23">
        <v>5</v>
      </c>
      <c r="I19" s="23">
        <v>5</v>
      </c>
      <c r="J19" s="23">
        <v>9</v>
      </c>
      <c r="K19" s="23"/>
      <c r="L19" s="23">
        <v>5</v>
      </c>
      <c r="M19" s="24"/>
      <c r="N19" s="25">
        <f t="shared" si="0"/>
        <v>39</v>
      </c>
      <c r="O19" s="26">
        <f t="shared" si="1"/>
        <v>7</v>
      </c>
      <c r="P19" s="149">
        <f t="shared" si="2"/>
        <v>39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638</v>
      </c>
      <c r="C20" s="193" t="s">
        <v>363</v>
      </c>
      <c r="D20" s="193" t="s">
        <v>364</v>
      </c>
      <c r="E20" s="156"/>
      <c r="F20" s="156"/>
      <c r="G20" s="23"/>
      <c r="H20" s="23">
        <v>6</v>
      </c>
      <c r="I20" s="23">
        <v>12</v>
      </c>
      <c r="J20" s="23">
        <v>15</v>
      </c>
      <c r="K20" s="23"/>
      <c r="L20" s="23">
        <v>5</v>
      </c>
      <c r="M20" s="24"/>
      <c r="N20" s="25">
        <f t="shared" si="0"/>
        <v>38</v>
      </c>
      <c r="O20" s="26">
        <f t="shared" si="1"/>
        <v>4</v>
      </c>
      <c r="P20" s="149">
        <f t="shared" si="2"/>
        <v>38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304</v>
      </c>
      <c r="C21" s="193" t="s">
        <v>363</v>
      </c>
      <c r="D21" s="193" t="s">
        <v>364</v>
      </c>
      <c r="E21" s="156">
        <v>5</v>
      </c>
      <c r="F21" s="175">
        <v>5</v>
      </c>
      <c r="G21" s="23">
        <v>5</v>
      </c>
      <c r="H21" s="23">
        <v>5</v>
      </c>
      <c r="I21" s="23">
        <v>7</v>
      </c>
      <c r="J21" s="23"/>
      <c r="K21" s="23">
        <v>5</v>
      </c>
      <c r="L21" s="23">
        <v>6</v>
      </c>
      <c r="M21" s="24"/>
      <c r="N21" s="25">
        <f t="shared" si="0"/>
        <v>38</v>
      </c>
      <c r="O21" s="26">
        <f t="shared" si="1"/>
        <v>7</v>
      </c>
      <c r="P21" s="149">
        <f t="shared" si="2"/>
        <v>38</v>
      </c>
      <c r="Q21" s="27"/>
      <c r="R21" s="28">
        <v>2271</v>
      </c>
      <c r="S21" s="29" t="s">
        <v>120</v>
      </c>
      <c r="T21" s="30">
        <f t="shared" si="3"/>
        <v>358</v>
      </c>
      <c r="U21" s="31"/>
      <c r="V21" s="32">
        <f t="shared" si="4"/>
        <v>345</v>
      </c>
      <c r="W21" s="19"/>
      <c r="X21" s="6"/>
      <c r="Y21" s="6"/>
      <c r="Z21" s="6"/>
      <c r="AA21" s="6"/>
    </row>
    <row r="22" spans="1:27" ht="29.1" customHeight="1" thickBot="1" x14ac:dyDescent="0.4">
      <c r="A22" s="154" t="s">
        <v>175</v>
      </c>
      <c r="B22" s="193" t="s">
        <v>523</v>
      </c>
      <c r="C22" s="193" t="s">
        <v>126</v>
      </c>
      <c r="D22" s="193" t="s">
        <v>166</v>
      </c>
      <c r="E22" s="156">
        <v>5</v>
      </c>
      <c r="F22" s="175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  <c r="M22" s="24"/>
      <c r="N22" s="25">
        <f t="shared" si="0"/>
        <v>35</v>
      </c>
      <c r="O22" s="26">
        <f t="shared" si="1"/>
        <v>8</v>
      </c>
      <c r="P22" s="149">
        <f t="shared" si="2"/>
        <v>40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4" t="s">
        <v>175</v>
      </c>
      <c r="B23" s="193" t="s">
        <v>196</v>
      </c>
      <c r="C23" s="193" t="s">
        <v>126</v>
      </c>
      <c r="D23" s="193" t="s">
        <v>166</v>
      </c>
      <c r="E23" s="156">
        <v>5</v>
      </c>
      <c r="F23" s="175">
        <v>5</v>
      </c>
      <c r="G23" s="23"/>
      <c r="H23" s="23">
        <v>5</v>
      </c>
      <c r="I23" s="23">
        <v>5</v>
      </c>
      <c r="J23" s="23">
        <v>5</v>
      </c>
      <c r="K23" s="23"/>
      <c r="L23" s="23">
        <v>8</v>
      </c>
      <c r="M23" s="24"/>
      <c r="N23" s="25">
        <f t="shared" si="0"/>
        <v>33</v>
      </c>
      <c r="O23" s="26">
        <f t="shared" si="1"/>
        <v>6</v>
      </c>
      <c r="P23" s="149">
        <f t="shared" si="2"/>
        <v>33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4" t="s">
        <v>175</v>
      </c>
      <c r="B24" s="193" t="s">
        <v>305</v>
      </c>
      <c r="C24" s="193" t="s">
        <v>134</v>
      </c>
      <c r="D24" s="193" t="s">
        <v>71</v>
      </c>
      <c r="E24" s="156">
        <v>5</v>
      </c>
      <c r="F24" s="175">
        <v>5</v>
      </c>
      <c r="G24" s="23">
        <v>5</v>
      </c>
      <c r="H24" s="23"/>
      <c r="I24" s="23">
        <v>5</v>
      </c>
      <c r="J24" s="23">
        <v>5</v>
      </c>
      <c r="K24" s="23">
        <v>5</v>
      </c>
      <c r="L24" s="23"/>
      <c r="M24" s="24"/>
      <c r="N24" s="25">
        <f t="shared" si="0"/>
        <v>30</v>
      </c>
      <c r="O24" s="26">
        <f t="shared" si="1"/>
        <v>6</v>
      </c>
      <c r="P24" s="149">
        <f t="shared" si="2"/>
        <v>30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4" t="s">
        <v>175</v>
      </c>
      <c r="B25" s="193" t="s">
        <v>525</v>
      </c>
      <c r="C25" s="193" t="s">
        <v>139</v>
      </c>
      <c r="D25" s="193" t="s">
        <v>170</v>
      </c>
      <c r="E25" s="156">
        <v>5</v>
      </c>
      <c r="F25" s="175">
        <v>5</v>
      </c>
      <c r="G25" s="23">
        <v>5</v>
      </c>
      <c r="H25" s="23">
        <v>5</v>
      </c>
      <c r="I25" s="23">
        <v>5</v>
      </c>
      <c r="J25" s="23"/>
      <c r="K25" s="23"/>
      <c r="L25" s="23">
        <v>5</v>
      </c>
      <c r="M25" s="24"/>
      <c r="N25" s="25">
        <f t="shared" si="0"/>
        <v>30</v>
      </c>
      <c r="O25" s="26">
        <f t="shared" si="1"/>
        <v>6</v>
      </c>
      <c r="P25" s="149">
        <f t="shared" si="2"/>
        <v>30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4" t="s">
        <v>175</v>
      </c>
      <c r="B26" s="193" t="s">
        <v>574</v>
      </c>
      <c r="C26" s="193" t="s">
        <v>142</v>
      </c>
      <c r="D26" s="193" t="s">
        <v>172</v>
      </c>
      <c r="E26" s="156"/>
      <c r="F26" s="156">
        <v>5</v>
      </c>
      <c r="G26" s="23"/>
      <c r="H26" s="23">
        <v>5</v>
      </c>
      <c r="I26" s="23">
        <v>5</v>
      </c>
      <c r="J26" s="23">
        <v>5</v>
      </c>
      <c r="K26" s="23">
        <v>5</v>
      </c>
      <c r="L26" s="23">
        <v>5</v>
      </c>
      <c r="M26" s="24"/>
      <c r="N26" s="25">
        <f t="shared" si="0"/>
        <v>30</v>
      </c>
      <c r="O26" s="26">
        <f t="shared" si="1"/>
        <v>6</v>
      </c>
      <c r="P26" s="149">
        <f t="shared" si="2"/>
        <v>30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4" t="s">
        <v>175</v>
      </c>
      <c r="B27" s="193" t="s">
        <v>195</v>
      </c>
      <c r="C27" s="193" t="s">
        <v>142</v>
      </c>
      <c r="D27" s="193" t="s">
        <v>172</v>
      </c>
      <c r="E27" s="156">
        <v>7</v>
      </c>
      <c r="F27" s="175">
        <v>5</v>
      </c>
      <c r="G27" s="23">
        <v>5</v>
      </c>
      <c r="H27" s="23"/>
      <c r="I27" s="23"/>
      <c r="J27" s="23"/>
      <c r="K27" s="23">
        <v>7</v>
      </c>
      <c r="L27" s="23">
        <v>5</v>
      </c>
      <c r="M27" s="24"/>
      <c r="N27" s="25">
        <f t="shared" si="0"/>
        <v>29</v>
      </c>
      <c r="O27" s="26">
        <f t="shared" si="1"/>
        <v>5</v>
      </c>
      <c r="P27" s="149">
        <f t="shared" si="2"/>
        <v>29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">
        <v>175</v>
      </c>
      <c r="B28" s="193" t="s">
        <v>202</v>
      </c>
      <c r="C28" s="193" t="s">
        <v>145</v>
      </c>
      <c r="D28" s="193" t="s">
        <v>173</v>
      </c>
      <c r="E28" s="156">
        <v>5</v>
      </c>
      <c r="F28" s="156">
        <v>5</v>
      </c>
      <c r="G28" s="23">
        <v>5</v>
      </c>
      <c r="H28" s="23">
        <v>5</v>
      </c>
      <c r="I28" s="23"/>
      <c r="J28" s="23"/>
      <c r="K28" s="23">
        <v>5</v>
      </c>
      <c r="L28" s="23"/>
      <c r="M28" s="24"/>
      <c r="N28" s="25">
        <f t="shared" si="0"/>
        <v>25</v>
      </c>
      <c r="O28" s="26">
        <f t="shared" si="1"/>
        <v>5</v>
      </c>
      <c r="P28" s="149">
        <f t="shared" si="2"/>
        <v>25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522</v>
      </c>
      <c r="C29" s="193" t="s">
        <v>134</v>
      </c>
      <c r="D29" s="193" t="s">
        <v>71</v>
      </c>
      <c r="E29" s="156">
        <v>5</v>
      </c>
      <c r="F29" s="175"/>
      <c r="G29" s="23">
        <v>5</v>
      </c>
      <c r="H29" s="23">
        <v>5</v>
      </c>
      <c r="I29" s="23"/>
      <c r="J29" s="23">
        <v>5</v>
      </c>
      <c r="K29" s="23">
        <v>5</v>
      </c>
      <c r="L29" s="23"/>
      <c r="M29" s="24"/>
      <c r="N29" s="25">
        <f t="shared" si="0"/>
        <v>25</v>
      </c>
      <c r="O29" s="26">
        <f t="shared" si="1"/>
        <v>5</v>
      </c>
      <c r="P29" s="149">
        <f t="shared" si="2"/>
        <v>25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199</v>
      </c>
      <c r="C30" s="193" t="s">
        <v>152</v>
      </c>
      <c r="D30" s="193" t="s">
        <v>20</v>
      </c>
      <c r="E30" s="156">
        <v>5</v>
      </c>
      <c r="F30" s="175">
        <v>5</v>
      </c>
      <c r="G30" s="23">
        <v>5</v>
      </c>
      <c r="H30" s="23"/>
      <c r="I30" s="23"/>
      <c r="J30" s="23">
        <v>5</v>
      </c>
      <c r="K30" s="23">
        <v>5</v>
      </c>
      <c r="L30" s="23"/>
      <c r="M30" s="24"/>
      <c r="N30" s="25">
        <f t="shared" si="0"/>
        <v>25</v>
      </c>
      <c r="O30" s="26">
        <f t="shared" si="1"/>
        <v>5</v>
      </c>
      <c r="P30" s="149">
        <f t="shared" si="2"/>
        <v>25</v>
      </c>
      <c r="Q30" s="27"/>
      <c r="R30" s="28">
        <v>1773</v>
      </c>
      <c r="S30" s="29" t="s">
        <v>71</v>
      </c>
      <c r="T30" s="30">
        <f t="shared" si="3"/>
        <v>65</v>
      </c>
      <c r="U30" s="31"/>
      <c r="V30" s="32">
        <f t="shared" si="4"/>
        <v>65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200</v>
      </c>
      <c r="C31" s="193" t="s">
        <v>126</v>
      </c>
      <c r="D31" s="193" t="s">
        <v>166</v>
      </c>
      <c r="E31" s="156">
        <v>5</v>
      </c>
      <c r="F31" s="175">
        <v>5</v>
      </c>
      <c r="G31" s="23"/>
      <c r="H31" s="23"/>
      <c r="I31" s="23">
        <v>5</v>
      </c>
      <c r="J31" s="23">
        <v>5</v>
      </c>
      <c r="K31" s="23">
        <v>5</v>
      </c>
      <c r="L31" s="23"/>
      <c r="M31" s="24"/>
      <c r="N31" s="25">
        <f t="shared" si="0"/>
        <v>25</v>
      </c>
      <c r="O31" s="26">
        <f t="shared" si="1"/>
        <v>5</v>
      </c>
      <c r="P31" s="149">
        <f t="shared" si="2"/>
        <v>25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597</v>
      </c>
      <c r="C32" s="201">
        <v>1172</v>
      </c>
      <c r="D32" s="193" t="s">
        <v>314</v>
      </c>
      <c r="E32" s="156"/>
      <c r="F32" s="156"/>
      <c r="G32" s="23">
        <v>5</v>
      </c>
      <c r="H32" s="23">
        <v>5</v>
      </c>
      <c r="I32" s="23">
        <v>5</v>
      </c>
      <c r="J32" s="23">
        <v>5</v>
      </c>
      <c r="K32" s="23">
        <v>5</v>
      </c>
      <c r="L32" s="23"/>
      <c r="M32" s="24"/>
      <c r="N32" s="25">
        <f t="shared" si="0"/>
        <v>25</v>
      </c>
      <c r="O32" s="26">
        <f t="shared" si="1"/>
        <v>5</v>
      </c>
      <c r="P32" s="149">
        <f t="shared" si="2"/>
        <v>25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598</v>
      </c>
      <c r="C33" s="201">
        <v>1172</v>
      </c>
      <c r="D33" s="193" t="s">
        <v>314</v>
      </c>
      <c r="E33" s="23"/>
      <c r="F33" s="156"/>
      <c r="G33" s="23">
        <v>5</v>
      </c>
      <c r="H33" s="23">
        <v>5</v>
      </c>
      <c r="I33" s="23">
        <v>5</v>
      </c>
      <c r="J33" s="23">
        <v>5</v>
      </c>
      <c r="K33" s="23">
        <v>5</v>
      </c>
      <c r="L33" s="23"/>
      <c r="M33" s="24"/>
      <c r="N33" s="25">
        <f t="shared" si="0"/>
        <v>25</v>
      </c>
      <c r="O33" s="26">
        <f t="shared" si="1"/>
        <v>5</v>
      </c>
      <c r="P33" s="149">
        <f t="shared" si="2"/>
        <v>25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346</v>
      </c>
      <c r="C34" s="193" t="s">
        <v>152</v>
      </c>
      <c r="D34" s="193" t="s">
        <v>20</v>
      </c>
      <c r="E34" s="23">
        <v>5</v>
      </c>
      <c r="F34" s="178"/>
      <c r="G34" s="23">
        <v>5</v>
      </c>
      <c r="H34" s="23">
        <v>5</v>
      </c>
      <c r="I34" s="23"/>
      <c r="J34" s="23"/>
      <c r="K34" s="23">
        <v>5</v>
      </c>
      <c r="L34" s="23">
        <v>5</v>
      </c>
      <c r="M34" s="24"/>
      <c r="N34" s="25">
        <f t="shared" si="0"/>
        <v>25</v>
      </c>
      <c r="O34" s="26">
        <f t="shared" si="1"/>
        <v>5</v>
      </c>
      <c r="P34" s="149">
        <f t="shared" si="2"/>
        <v>25</v>
      </c>
      <c r="Q34" s="27"/>
      <c r="R34" s="28">
        <v>2072</v>
      </c>
      <c r="S34" s="29" t="s">
        <v>109</v>
      </c>
      <c r="T34" s="30">
        <f t="shared" si="3"/>
        <v>283</v>
      </c>
      <c r="U34" s="31"/>
      <c r="V34" s="32">
        <f t="shared" si="4"/>
        <v>283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360</v>
      </c>
      <c r="C35" s="193" t="s">
        <v>137</v>
      </c>
      <c r="D35" s="193" t="s">
        <v>169</v>
      </c>
      <c r="E35" s="23">
        <v>5</v>
      </c>
      <c r="F35" s="178">
        <v>5</v>
      </c>
      <c r="G35" s="23">
        <v>5</v>
      </c>
      <c r="H35" s="23"/>
      <c r="I35" s="23"/>
      <c r="J35" s="23"/>
      <c r="K35" s="23">
        <v>5</v>
      </c>
      <c r="L35" s="23"/>
      <c r="M35" s="24"/>
      <c r="N35" s="25">
        <f t="shared" si="0"/>
        <v>20</v>
      </c>
      <c r="O35" s="26">
        <f t="shared" si="1"/>
        <v>4</v>
      </c>
      <c r="P35" s="149">
        <f t="shared" si="2"/>
        <v>20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524</v>
      </c>
      <c r="C36" s="193" t="s">
        <v>140</v>
      </c>
      <c r="D36" s="193" t="s">
        <v>171</v>
      </c>
      <c r="E36" s="23">
        <v>5</v>
      </c>
      <c r="F36" s="23">
        <v>5</v>
      </c>
      <c r="G36" s="23">
        <v>5</v>
      </c>
      <c r="H36" s="23"/>
      <c r="I36" s="23"/>
      <c r="J36" s="23"/>
      <c r="K36" s="23">
        <v>5</v>
      </c>
      <c r="L36" s="23"/>
      <c r="M36" s="24"/>
      <c r="N36" s="25">
        <f t="shared" si="0"/>
        <v>20</v>
      </c>
      <c r="O36" s="26">
        <f t="shared" si="1"/>
        <v>4</v>
      </c>
      <c r="P36" s="149">
        <f t="shared" si="2"/>
        <v>20</v>
      </c>
      <c r="Q36" s="27"/>
      <c r="R36" s="28">
        <v>48</v>
      </c>
      <c r="S36" s="29" t="s">
        <v>111</v>
      </c>
      <c r="T36" s="30">
        <f t="shared" si="3"/>
        <v>15</v>
      </c>
      <c r="U36" s="31"/>
      <c r="V36" s="32">
        <f t="shared" si="4"/>
        <v>15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573</v>
      </c>
      <c r="C37" s="201">
        <v>48</v>
      </c>
      <c r="D37" s="193" t="s">
        <v>541</v>
      </c>
      <c r="E37" s="23"/>
      <c r="F37" s="178">
        <v>5</v>
      </c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0"/>
        <v>15</v>
      </c>
      <c r="O37" s="26">
        <f t="shared" si="1"/>
        <v>3</v>
      </c>
      <c r="P37" s="149">
        <f t="shared" si="2"/>
        <v>15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3" t="s">
        <v>572</v>
      </c>
      <c r="C38" s="193" t="s">
        <v>139</v>
      </c>
      <c r="D38" s="193" t="s">
        <v>170</v>
      </c>
      <c r="E38" s="23"/>
      <c r="F38" s="178">
        <v>5</v>
      </c>
      <c r="G38" s="23">
        <v>5</v>
      </c>
      <c r="H38" s="23"/>
      <c r="I38" s="23"/>
      <c r="J38" s="23"/>
      <c r="K38" s="23">
        <v>5</v>
      </c>
      <c r="L38" s="23"/>
      <c r="M38" s="24"/>
      <c r="N38" s="25">
        <f t="shared" si="0"/>
        <v>15</v>
      </c>
      <c r="O38" s="26">
        <f t="shared" si="1"/>
        <v>3</v>
      </c>
      <c r="P38" s="149">
        <f t="shared" si="2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93" t="s">
        <v>198</v>
      </c>
      <c r="C39" s="193" t="s">
        <v>142</v>
      </c>
      <c r="D39" s="193" t="s">
        <v>172</v>
      </c>
      <c r="E39" s="23">
        <v>5</v>
      </c>
      <c r="F39" s="178"/>
      <c r="G39" s="23"/>
      <c r="H39" s="23"/>
      <c r="I39" s="23"/>
      <c r="J39" s="23"/>
      <c r="K39" s="23">
        <v>6</v>
      </c>
      <c r="L39" s="23"/>
      <c r="M39" s="24"/>
      <c r="N39" s="25">
        <f t="shared" si="0"/>
        <v>11</v>
      </c>
      <c r="O39" s="26">
        <f t="shared" si="1"/>
        <v>2</v>
      </c>
      <c r="P39" s="149">
        <f t="shared" si="2"/>
        <v>11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5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175</v>
      </c>
      <c r="B40" s="193" t="s">
        <v>575</v>
      </c>
      <c r="C40" s="193" t="s">
        <v>126</v>
      </c>
      <c r="D40" s="193" t="s">
        <v>166</v>
      </c>
      <c r="E40" s="23"/>
      <c r="F40" s="23">
        <v>5</v>
      </c>
      <c r="G40" s="23">
        <v>5</v>
      </c>
      <c r="H40" s="23"/>
      <c r="I40" s="23"/>
      <c r="J40" s="23"/>
      <c r="K40" s="23"/>
      <c r="L40" s="23"/>
      <c r="M40" s="24"/>
      <c r="N40" s="25">
        <f t="shared" si="0"/>
        <v>10</v>
      </c>
      <c r="O40" s="26">
        <f t="shared" si="1"/>
        <v>2</v>
      </c>
      <c r="P40" s="149">
        <f t="shared" si="2"/>
        <v>10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175</v>
      </c>
      <c r="B41" s="193" t="s">
        <v>328</v>
      </c>
      <c r="C41" s="193" t="s">
        <v>134</v>
      </c>
      <c r="D41" s="193" t="s">
        <v>71</v>
      </c>
      <c r="E41" s="23">
        <v>5</v>
      </c>
      <c r="F41" s="178"/>
      <c r="G41" s="23">
        <v>5</v>
      </c>
      <c r="H41" s="23"/>
      <c r="I41" s="23"/>
      <c r="J41" s="23"/>
      <c r="K41" s="23"/>
      <c r="L41" s="23"/>
      <c r="M41" s="24"/>
      <c r="N41" s="25">
        <f t="shared" si="0"/>
        <v>10</v>
      </c>
      <c r="O41" s="26">
        <f t="shared" si="1"/>
        <v>2</v>
      </c>
      <c r="P41" s="149">
        <f t="shared" si="2"/>
        <v>10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">
        <v>175</v>
      </c>
      <c r="B42" s="193" t="s">
        <v>526</v>
      </c>
      <c r="C42" s="193" t="s">
        <v>140</v>
      </c>
      <c r="D42" s="193" t="s">
        <v>171</v>
      </c>
      <c r="E42" s="23">
        <v>5</v>
      </c>
      <c r="F42" s="178"/>
      <c r="G42" s="23"/>
      <c r="H42" s="23"/>
      <c r="I42" s="23"/>
      <c r="J42" s="23"/>
      <c r="K42" s="23"/>
      <c r="L42" s="23"/>
      <c r="M42" s="24"/>
      <c r="N42" s="25">
        <f t="shared" si="0"/>
        <v>5</v>
      </c>
      <c r="O42" s="26">
        <f t="shared" si="1"/>
        <v>1</v>
      </c>
      <c r="P42" s="149"/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">
        <v>175</v>
      </c>
      <c r="B43" s="193" t="s">
        <v>639</v>
      </c>
      <c r="C43" s="193">
        <v>2438</v>
      </c>
      <c r="D43" s="193" t="s">
        <v>627</v>
      </c>
      <c r="E43" s="23"/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0"/>
        <v>5</v>
      </c>
      <c r="O43" s="26">
        <f t="shared" si="1"/>
        <v>1</v>
      </c>
      <c r="P43" s="149"/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">
        <v>175</v>
      </c>
      <c r="B44" s="193" t="s">
        <v>671</v>
      </c>
      <c r="C44" s="193" t="s">
        <v>132</v>
      </c>
      <c r="D44" s="193" t="s">
        <v>114</v>
      </c>
      <c r="E44" s="23"/>
      <c r="F44" s="178"/>
      <c r="G44" s="23"/>
      <c r="H44" s="23"/>
      <c r="I44" s="23">
        <v>5</v>
      </c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49"/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tr">
        <f t="shared" ref="A45:A50" si="5">IF(O45&lt;2,"NO","SI")</f>
        <v>NO</v>
      </c>
      <c r="B45" s="174"/>
      <c r="C45" s="179"/>
      <c r="D45" s="174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ref="N45:N50" si="6">IF(O45=9,SUM(E45:M45)-SMALL(E45:M45,1)-SMALL(E45:M45,2),IF(O45=8,SUM(E45:M45)-SMALL(E45:M45,1),SUM(E45:M45)))</f>
        <v>0</v>
      </c>
      <c r="O45" s="26">
        <f t="shared" ref="O45:O50" si="7">COUNTA(E45:M45)</f>
        <v>0</v>
      </c>
      <c r="P45" s="149">
        <f t="shared" ref="P45:P50" si="8">SUM(E45:M45)</f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tr">
        <f t="shared" si="5"/>
        <v>NO</v>
      </c>
      <c r="B46" s="174"/>
      <c r="C46" s="179"/>
      <c r="D46" s="174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49">
        <f t="shared" si="8"/>
        <v>0</v>
      </c>
      <c r="Q46" s="35"/>
      <c r="R46" s="28">
        <v>2057</v>
      </c>
      <c r="S46" s="29" t="s">
        <v>56</v>
      </c>
      <c r="T46" s="30">
        <f t="shared" si="3"/>
        <v>20</v>
      </c>
      <c r="U46" s="31"/>
      <c r="V46" s="32">
        <f t="shared" si="4"/>
        <v>25</v>
      </c>
      <c r="W46" s="38"/>
      <c r="X46" s="6"/>
      <c r="Y46" s="6"/>
      <c r="Z46" s="6"/>
      <c r="AA46" s="6"/>
    </row>
    <row r="47" spans="1:27" ht="29.1" customHeight="1" thickBot="1" x14ac:dyDescent="0.4">
      <c r="A47" s="154" t="str">
        <f t="shared" si="5"/>
        <v>NO</v>
      </c>
      <c r="B47" s="174"/>
      <c r="C47" s="174"/>
      <c r="D47" s="174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49">
        <f t="shared" si="8"/>
        <v>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tr">
        <f t="shared" si="5"/>
        <v>NO</v>
      </c>
      <c r="B48" s="174"/>
      <c r="C48" s="179"/>
      <c r="D48" s="174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49">
        <f t="shared" si="8"/>
        <v>0</v>
      </c>
      <c r="Q48" s="35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tr">
        <f t="shared" si="5"/>
        <v>NO</v>
      </c>
      <c r="B49" s="174"/>
      <c r="C49" s="174"/>
      <c r="D49" s="174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49">
        <f t="shared" si="8"/>
        <v>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54" t="str">
        <f t="shared" si="5"/>
        <v>NO</v>
      </c>
      <c r="B50" s="174"/>
      <c r="C50" s="174"/>
      <c r="D50" s="174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49">
        <f t="shared" si="8"/>
        <v>0</v>
      </c>
      <c r="Q50" s="35"/>
      <c r="R50" s="28">
        <v>2027</v>
      </c>
      <c r="S50" s="29" t="s">
        <v>20</v>
      </c>
      <c r="T50" s="30">
        <f t="shared" si="3"/>
        <v>168</v>
      </c>
      <c r="U50" s="31"/>
      <c r="V50" s="32">
        <f t="shared" si="4"/>
        <v>168</v>
      </c>
      <c r="W50" s="38"/>
      <c r="X50" s="6"/>
      <c r="Y50" s="6"/>
      <c r="Z50" s="6"/>
      <c r="AA50" s="6"/>
    </row>
    <row r="51" spans="1:27" ht="29.1" customHeight="1" thickBot="1" x14ac:dyDescent="0.4">
      <c r="A51" s="154" t="str">
        <f t="shared" ref="A51:A67" si="9">IF(O51&lt;2,"NO","SI")</f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6" si="10">IF(O51=9,SUM(E51:M51)-SMALL(E51:M51,1)-SMALL(E51:M51,2),IF(O51=8,SUM(E51:M51)-SMALL(E51:M51,1),SUM(E51:M51)))</f>
        <v>0</v>
      </c>
      <c r="O51" s="26">
        <f t="shared" ref="O51:O66" si="11">COUNTA(E51:M51)</f>
        <v>0</v>
      </c>
      <c r="P51" s="149">
        <f t="shared" ref="P51:P66" si="12">SUM(E51:M51)</f>
        <v>0</v>
      </c>
      <c r="Q51" s="3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38"/>
      <c r="X51" s="6"/>
      <c r="Y51" s="6"/>
      <c r="Z51" s="6"/>
      <c r="AA51" s="6"/>
    </row>
    <row r="52" spans="1:27" ht="29.1" customHeight="1" thickBot="1" x14ac:dyDescent="0.4">
      <c r="A52" s="154" t="str">
        <f t="shared" si="9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10"/>
        <v>0</v>
      </c>
      <c r="O52" s="26">
        <f t="shared" si="11"/>
        <v>0</v>
      </c>
      <c r="P52" s="149">
        <f t="shared" si="12"/>
        <v>0</v>
      </c>
      <c r="Q52" s="3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38"/>
      <c r="X52" s="6"/>
      <c r="Y52" s="6"/>
      <c r="Z52" s="6"/>
      <c r="AA52" s="6"/>
    </row>
    <row r="53" spans="1:27" ht="29.1" customHeight="1" thickBot="1" x14ac:dyDescent="0.4">
      <c r="A53" s="154" t="str">
        <f t="shared" si="9"/>
        <v>NO</v>
      </c>
      <c r="B53" s="134"/>
      <c r="C53" s="21"/>
      <c r="D53" s="63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10"/>
        <v>0</v>
      </c>
      <c r="O53" s="26">
        <f t="shared" si="11"/>
        <v>0</v>
      </c>
      <c r="P53" s="149">
        <f t="shared" si="12"/>
        <v>0</v>
      </c>
      <c r="Q53" s="35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38"/>
      <c r="X53" s="6"/>
      <c r="Y53" s="6"/>
      <c r="Z53" s="6"/>
      <c r="AA53" s="6"/>
    </row>
    <row r="54" spans="1:27" ht="29.1" customHeight="1" thickBot="1" x14ac:dyDescent="0.4">
      <c r="A54" s="154" t="str">
        <f t="shared" si="9"/>
        <v>NO</v>
      </c>
      <c r="B54" s="134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10"/>
        <v>0</v>
      </c>
      <c r="O54" s="26">
        <f t="shared" si="11"/>
        <v>0</v>
      </c>
      <c r="P54" s="149">
        <f t="shared" si="12"/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4" t="str">
        <f t="shared" si="9"/>
        <v>NO</v>
      </c>
      <c r="B55" s="134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0"/>
        <v>0</v>
      </c>
      <c r="O55" s="26">
        <f t="shared" si="11"/>
        <v>0</v>
      </c>
      <c r="P55" s="149">
        <f t="shared" si="12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4" t="str">
        <f t="shared" si="9"/>
        <v>NO</v>
      </c>
      <c r="B56" s="134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0"/>
        <v>0</v>
      </c>
      <c r="O56" s="26">
        <f t="shared" si="11"/>
        <v>0</v>
      </c>
      <c r="P56" s="149">
        <f t="shared" si="12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4" t="str">
        <f t="shared" si="9"/>
        <v>NO</v>
      </c>
      <c r="B57" s="134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0"/>
        <v>0</v>
      </c>
      <c r="O57" s="26">
        <f t="shared" si="11"/>
        <v>0</v>
      </c>
      <c r="P57" s="149">
        <f t="shared" si="12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4" t="str">
        <f t="shared" si="9"/>
        <v>NO</v>
      </c>
      <c r="B58" s="134"/>
      <c r="C58" s="21"/>
      <c r="D58" s="63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0"/>
        <v>0</v>
      </c>
      <c r="O58" s="26">
        <f t="shared" si="11"/>
        <v>0</v>
      </c>
      <c r="P58" s="149">
        <f t="shared" si="12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4" t="str">
        <f t="shared" si="9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49">
        <f t="shared" si="12"/>
        <v>0</v>
      </c>
      <c r="Q59" s="19"/>
      <c r="R59" s="28">
        <v>2075</v>
      </c>
      <c r="S59" s="14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4" t="str">
        <f t="shared" si="9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49">
        <f t="shared" si="12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4" t="str">
        <f t="shared" si="9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49">
        <f t="shared" si="12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4" t="str">
        <f t="shared" si="9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49">
        <f t="shared" si="12"/>
        <v>0</v>
      </c>
      <c r="Q62" s="19"/>
      <c r="R62" s="28">
        <v>1216</v>
      </c>
      <c r="S62" s="14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4" t="str">
        <f t="shared" si="9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49">
        <f t="shared" si="12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4" t="str">
        <f t="shared" si="9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49">
        <f t="shared" si="12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4" t="str">
        <f t="shared" si="9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49">
        <f t="shared" si="12"/>
        <v>0</v>
      </c>
      <c r="Q65" s="19"/>
      <c r="R65" s="6"/>
      <c r="S65" s="6"/>
      <c r="T65" s="39">
        <f>SUM(T3:T64)</f>
        <v>4746</v>
      </c>
      <c r="U65" s="6"/>
      <c r="V65" s="41">
        <f>SUM(V3:V64)</f>
        <v>4615</v>
      </c>
      <c r="W65" s="6"/>
      <c r="X65" s="6"/>
      <c r="Y65" s="6"/>
      <c r="Z65" s="6"/>
      <c r="AA65" s="6"/>
    </row>
    <row r="66" spans="1:27" ht="29.1" customHeight="1" thickBot="1" x14ac:dyDescent="0.4">
      <c r="A66" s="154" t="str">
        <f t="shared" si="9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49">
        <f t="shared" si="12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4" t="str">
        <f t="shared" si="9"/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3">IF(O67=9,SUM(E67:M67)-SMALL(E67:M67,1)-SMALL(E67:M67,2),IF(O67=8,SUM(E67:M67)-SMALL(E67:M67,1),SUM(E67:M67)))</f>
        <v>0</v>
      </c>
      <c r="O67" s="26">
        <f t="shared" ref="O67:O81" si="14">COUNTA(E67:M67)</f>
        <v>0</v>
      </c>
      <c r="P67" s="149">
        <f t="shared" ref="P67:P81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4" t="str">
        <f t="shared" ref="A68:A81" si="16">IF(O68&lt;2,"NO","SI")</f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49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4" t="str">
        <f t="shared" si="16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49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4" t="str">
        <f t="shared" si="16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49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4" t="str">
        <f t="shared" si="16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49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4" t="str">
        <f t="shared" si="16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49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4" t="str">
        <f t="shared" si="16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49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4" t="str">
        <f t="shared" si="16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49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4" t="str">
        <f t="shared" si="16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3"/>
        <v>0</v>
      </c>
      <c r="O75" s="26">
        <f t="shared" si="14"/>
        <v>0</v>
      </c>
      <c r="P75" s="149">
        <f t="shared" si="15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54" t="str">
        <f t="shared" si="16"/>
        <v>NO</v>
      </c>
      <c r="B76" s="62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3"/>
        <v>0</v>
      </c>
      <c r="O76" s="26">
        <f t="shared" si="14"/>
        <v>0</v>
      </c>
      <c r="P76" s="149">
        <f t="shared" si="15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54" t="str">
        <f t="shared" si="16"/>
        <v>NO</v>
      </c>
      <c r="B77" s="62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3"/>
        <v>0</v>
      </c>
      <c r="O77" s="26">
        <f t="shared" si="14"/>
        <v>0</v>
      </c>
      <c r="P77" s="149">
        <f t="shared" si="15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54" t="str">
        <f t="shared" si="16"/>
        <v>NO</v>
      </c>
      <c r="B78" s="62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3"/>
        <v>0</v>
      </c>
      <c r="O78" s="26">
        <f t="shared" si="14"/>
        <v>0</v>
      </c>
      <c r="P78" s="149">
        <f t="shared" si="15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54" t="str">
        <f t="shared" si="16"/>
        <v>NO</v>
      </c>
      <c r="B79" s="134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3"/>
        <v>0</v>
      </c>
      <c r="O79" s="26">
        <f t="shared" si="14"/>
        <v>0</v>
      </c>
      <c r="P79" s="149">
        <f t="shared" si="15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54" t="str">
        <f t="shared" si="16"/>
        <v>NO</v>
      </c>
      <c r="B80" s="134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3"/>
        <v>0</v>
      </c>
      <c r="O80" s="26">
        <f t="shared" si="14"/>
        <v>0</v>
      </c>
      <c r="P80" s="149">
        <f t="shared" si="15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54" t="str">
        <f t="shared" si="16"/>
        <v>NO</v>
      </c>
      <c r="B81" s="62"/>
      <c r="C81" s="21"/>
      <c r="D81" s="62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3"/>
        <v>0</v>
      </c>
      <c r="O81" s="26">
        <f t="shared" si="14"/>
        <v>0</v>
      </c>
      <c r="P81" s="149">
        <f t="shared" si="15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2">
        <f>COUNTIF(A3:A81,"SI")</f>
        <v>42</v>
      </c>
      <c r="B82" s="42">
        <f>COUNTA(B3:B81)</f>
        <v>42</v>
      </c>
      <c r="C82" s="42"/>
      <c r="D82" s="42"/>
      <c r="E82" s="44"/>
      <c r="F82" s="44"/>
      <c r="G82" s="42"/>
      <c r="H82" s="42"/>
      <c r="I82" s="42"/>
      <c r="J82" s="42"/>
      <c r="K82" s="42"/>
      <c r="L82" s="42"/>
      <c r="M82" s="64"/>
      <c r="N82" s="65">
        <f>SUM(N3:N81)</f>
        <v>4615</v>
      </c>
      <c r="O82" s="47"/>
      <c r="P82" s="66">
        <f>SUM(P3:P81)</f>
        <v>4746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67"/>
      <c r="B83" s="67"/>
      <c r="C83" s="67"/>
      <c r="D83" s="67"/>
      <c r="E83" s="68"/>
      <c r="F83" s="68"/>
      <c r="G83" s="67"/>
      <c r="H83" s="67"/>
      <c r="I83" s="67"/>
      <c r="J83" s="67"/>
      <c r="K83" s="67"/>
      <c r="L83" s="67"/>
      <c r="M83" s="67"/>
      <c r="N83" s="69"/>
      <c r="O83" s="6"/>
      <c r="P83" s="70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49"/>
      <c r="C85" s="50"/>
      <c r="D85" s="50"/>
      <c r="E85" s="50"/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53"/>
      <c r="D86" s="53"/>
      <c r="E86" s="53"/>
      <c r="F86" s="53"/>
      <c r="G86" s="50"/>
      <c r="H86" s="50"/>
      <c r="I86" s="50"/>
      <c r="J86" s="50"/>
      <c r="K86" s="50"/>
      <c r="L86" s="50"/>
      <c r="M86" s="50"/>
      <c r="N86" s="5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44">
    <sortCondition descending="1" ref="N3:N44"/>
  </sortState>
  <mergeCells count="1">
    <mergeCell ref="A1:F1"/>
  </mergeCells>
  <conditionalFormatting sqref="A3:A81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Y100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3" sqref="N3"/>
    </sheetView>
  </sheetViews>
  <sheetFormatPr defaultColWidth="11.42578125" defaultRowHeight="18.600000000000001" customHeight="1" x14ac:dyDescent="0.2"/>
  <cols>
    <col min="1" max="1" width="11.42578125" style="1" customWidth="1"/>
    <col min="2" max="2" width="55.7109375" style="1" customWidth="1"/>
    <col min="3" max="3" width="12.7109375" style="1" customWidth="1"/>
    <col min="4" max="4" width="67" style="1" customWidth="1"/>
    <col min="5" max="5" width="22.85546875" style="1" customWidth="1"/>
    <col min="6" max="6" width="23" style="1" customWidth="1"/>
    <col min="7" max="10" width="22.42578125" style="1" customWidth="1"/>
    <col min="11" max="11" width="23" style="1" customWidth="1"/>
    <col min="12" max="13" width="23.1406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7" width="3.5703125" style="1" customWidth="1"/>
    <col min="18" max="18" width="11.42578125" style="1" customWidth="1"/>
    <col min="19" max="19" width="59.7109375" style="1" customWidth="1"/>
    <col min="20" max="20" width="18.570312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67.140625" style="1" customWidth="1"/>
    <col min="28" max="259" width="11.42578125" style="1" customWidth="1"/>
  </cols>
  <sheetData>
    <row r="1" spans="1:27" ht="28.5" customHeight="1" thickBot="1" x14ac:dyDescent="0.45">
      <c r="A1" s="233" t="s">
        <v>79</v>
      </c>
      <c r="B1" s="234"/>
      <c r="C1" s="234"/>
      <c r="D1" s="234"/>
      <c r="E1" s="234"/>
      <c r="F1" s="235"/>
      <c r="G1" s="58"/>
      <c r="H1" s="150"/>
      <c r="I1" s="150"/>
      <c r="J1" s="150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3" t="s">
        <v>1</v>
      </c>
      <c r="C2" s="173" t="s">
        <v>70</v>
      </c>
      <c r="D2" s="173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666</v>
      </c>
      <c r="J2" s="9" t="s">
        <v>674</v>
      </c>
      <c r="K2" s="9" t="s">
        <v>689</v>
      </c>
      <c r="L2" s="9" t="s">
        <v>692</v>
      </c>
      <c r="M2" s="10" t="s">
        <v>707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4" t="s">
        <v>175</v>
      </c>
      <c r="B3" s="193" t="s">
        <v>207</v>
      </c>
      <c r="C3" s="193" t="s">
        <v>139</v>
      </c>
      <c r="D3" s="193" t="s">
        <v>170</v>
      </c>
      <c r="E3" s="175">
        <v>100</v>
      </c>
      <c r="F3" s="175">
        <v>90</v>
      </c>
      <c r="G3" s="178">
        <v>100</v>
      </c>
      <c r="H3" s="178">
        <v>100</v>
      </c>
      <c r="I3" s="178"/>
      <c r="J3" s="23">
        <v>100</v>
      </c>
      <c r="K3" s="178">
        <v>90</v>
      </c>
      <c r="L3" s="169"/>
      <c r="M3" s="223"/>
      <c r="N3" s="172">
        <f t="shared" ref="N3:N34" si="0">IF(O3=9,SUM(E3:M3)-SMALL(E3:M3,1),IF(O3=8,SUM(E3:M3)-SMALL(E3:M3,1),SUM(E3:M3)))</f>
        <v>580</v>
      </c>
      <c r="O3" s="26">
        <f t="shared" ref="O3:O34" si="1">COUNTA(E3:M3)</f>
        <v>6</v>
      </c>
      <c r="P3" s="149">
        <f t="shared" ref="P3:P34" si="2">SUM(E3:M3)</f>
        <v>580</v>
      </c>
      <c r="Q3" s="27"/>
      <c r="R3" s="28">
        <v>1213</v>
      </c>
      <c r="S3" s="29" t="s">
        <v>114</v>
      </c>
      <c r="T3" s="30">
        <f t="shared" ref="T3:T50" si="3">SUMIF($C$3:$C$108,R3,$P$3:$P$108)</f>
        <v>269</v>
      </c>
      <c r="U3" s="31"/>
      <c r="V3" s="32">
        <f t="shared" ref="V3:V34" si="4">SUMIF($C$3:$C$108,R3,$N$3:$N$108)</f>
        <v>274</v>
      </c>
      <c r="W3" s="19"/>
      <c r="X3" s="33"/>
      <c r="Y3" s="33"/>
      <c r="Z3" s="33"/>
      <c r="AA3" s="33"/>
    </row>
    <row r="4" spans="1:27" ht="29.1" customHeight="1" thickBot="1" x14ac:dyDescent="0.4">
      <c r="A4" s="154" t="s">
        <v>175</v>
      </c>
      <c r="B4" s="193" t="s">
        <v>210</v>
      </c>
      <c r="C4" s="193" t="s">
        <v>363</v>
      </c>
      <c r="D4" s="193" t="s">
        <v>364</v>
      </c>
      <c r="E4" s="156">
        <v>60</v>
      </c>
      <c r="F4" s="175">
        <v>15</v>
      </c>
      <c r="G4" s="23">
        <v>60</v>
      </c>
      <c r="H4" s="23">
        <v>50</v>
      </c>
      <c r="I4" s="23">
        <v>80</v>
      </c>
      <c r="J4" s="23">
        <v>60</v>
      </c>
      <c r="K4" s="23">
        <v>40</v>
      </c>
      <c r="L4" s="23">
        <v>100</v>
      </c>
      <c r="M4" s="24">
        <v>80</v>
      </c>
      <c r="N4" s="172">
        <f t="shared" si="0"/>
        <v>530</v>
      </c>
      <c r="O4" s="26">
        <f t="shared" si="1"/>
        <v>9</v>
      </c>
      <c r="P4" s="149">
        <f t="shared" si="2"/>
        <v>545</v>
      </c>
      <c r="Q4" s="27"/>
      <c r="R4" s="28">
        <v>2310</v>
      </c>
      <c r="S4" s="29" t="s">
        <v>169</v>
      </c>
      <c r="T4" s="30">
        <f t="shared" si="3"/>
        <v>104</v>
      </c>
      <c r="U4" s="31"/>
      <c r="V4" s="32">
        <f t="shared" si="4"/>
        <v>104</v>
      </c>
      <c r="W4" s="19"/>
      <c r="X4" s="33"/>
      <c r="Y4" s="33"/>
      <c r="Z4" s="33"/>
      <c r="AA4" s="33"/>
    </row>
    <row r="5" spans="1:27" ht="29.1" customHeight="1" thickBot="1" x14ac:dyDescent="0.4">
      <c r="A5" s="154" t="s">
        <v>175</v>
      </c>
      <c r="B5" s="193" t="s">
        <v>238</v>
      </c>
      <c r="C5" s="193" t="s">
        <v>129</v>
      </c>
      <c r="D5" s="193" t="s">
        <v>167</v>
      </c>
      <c r="E5" s="156">
        <v>50</v>
      </c>
      <c r="F5" s="175">
        <v>80</v>
      </c>
      <c r="G5" s="23">
        <v>40</v>
      </c>
      <c r="H5" s="23">
        <v>80</v>
      </c>
      <c r="I5" s="23">
        <v>20</v>
      </c>
      <c r="J5" s="23">
        <v>12</v>
      </c>
      <c r="K5" s="23">
        <v>100</v>
      </c>
      <c r="L5" s="23">
        <v>20</v>
      </c>
      <c r="M5" s="24">
        <v>100</v>
      </c>
      <c r="N5" s="172">
        <f t="shared" si="0"/>
        <v>490</v>
      </c>
      <c r="O5" s="26">
        <f t="shared" si="1"/>
        <v>9</v>
      </c>
      <c r="P5" s="149">
        <f t="shared" si="2"/>
        <v>502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4" t="s">
        <v>175</v>
      </c>
      <c r="B6" s="193" t="s">
        <v>216</v>
      </c>
      <c r="C6" s="193" t="s">
        <v>140</v>
      </c>
      <c r="D6" s="193" t="s">
        <v>171</v>
      </c>
      <c r="E6" s="175">
        <v>90</v>
      </c>
      <c r="F6" s="175">
        <v>100</v>
      </c>
      <c r="G6" s="178">
        <v>90</v>
      </c>
      <c r="H6" s="178"/>
      <c r="I6" s="178"/>
      <c r="J6" s="23">
        <v>30</v>
      </c>
      <c r="K6" s="178"/>
      <c r="L6" s="178">
        <v>90</v>
      </c>
      <c r="M6" s="223">
        <v>90</v>
      </c>
      <c r="N6" s="172">
        <f t="shared" si="0"/>
        <v>490</v>
      </c>
      <c r="O6" s="26">
        <f t="shared" si="1"/>
        <v>6</v>
      </c>
      <c r="P6" s="149">
        <f t="shared" si="2"/>
        <v>490</v>
      </c>
      <c r="Q6" s="27"/>
      <c r="R6" s="28">
        <v>1180</v>
      </c>
      <c r="S6" s="29" t="s">
        <v>14</v>
      </c>
      <c r="T6" s="30">
        <f t="shared" si="3"/>
        <v>1150</v>
      </c>
      <c r="U6" s="31"/>
      <c r="V6" s="32">
        <f t="shared" si="4"/>
        <v>1139</v>
      </c>
      <c r="W6" s="19"/>
      <c r="X6" s="33"/>
      <c r="Y6" s="33"/>
      <c r="Z6" s="33"/>
      <c r="AA6" s="33"/>
    </row>
    <row r="7" spans="1:27" ht="29.1" customHeight="1" thickBot="1" x14ac:dyDescent="0.4">
      <c r="A7" s="154" t="s">
        <v>175</v>
      </c>
      <c r="B7" s="193" t="s">
        <v>212</v>
      </c>
      <c r="C7" s="193" t="s">
        <v>185</v>
      </c>
      <c r="D7" s="193" t="s">
        <v>186</v>
      </c>
      <c r="E7" s="156">
        <v>7</v>
      </c>
      <c r="F7" s="175">
        <v>50</v>
      </c>
      <c r="G7" s="23">
        <v>8</v>
      </c>
      <c r="H7" s="23">
        <v>60</v>
      </c>
      <c r="I7" s="23">
        <v>100</v>
      </c>
      <c r="J7" s="23">
        <v>80</v>
      </c>
      <c r="K7" s="23">
        <v>50</v>
      </c>
      <c r="L7" s="23">
        <v>60</v>
      </c>
      <c r="M7" s="24">
        <v>30</v>
      </c>
      <c r="N7" s="172">
        <f t="shared" si="0"/>
        <v>438</v>
      </c>
      <c r="O7" s="26">
        <f t="shared" si="1"/>
        <v>9</v>
      </c>
      <c r="P7" s="149">
        <f t="shared" si="2"/>
        <v>445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4" t="s">
        <v>175</v>
      </c>
      <c r="B8" s="193" t="s">
        <v>160</v>
      </c>
      <c r="C8" s="193" t="s">
        <v>363</v>
      </c>
      <c r="D8" s="193" t="s">
        <v>364</v>
      </c>
      <c r="E8" s="156">
        <v>9</v>
      </c>
      <c r="F8" s="156">
        <v>30</v>
      </c>
      <c r="G8" s="23">
        <v>50</v>
      </c>
      <c r="H8" s="23">
        <v>90</v>
      </c>
      <c r="I8" s="23">
        <v>40</v>
      </c>
      <c r="J8" s="23">
        <v>20</v>
      </c>
      <c r="K8" s="23">
        <v>60</v>
      </c>
      <c r="L8" s="23">
        <v>40</v>
      </c>
      <c r="M8" s="24">
        <v>60</v>
      </c>
      <c r="N8" s="172">
        <f t="shared" si="0"/>
        <v>390</v>
      </c>
      <c r="O8" s="26">
        <f t="shared" si="1"/>
        <v>9</v>
      </c>
      <c r="P8" s="149">
        <f t="shared" si="2"/>
        <v>399</v>
      </c>
      <c r="Q8" s="27"/>
      <c r="R8" s="28">
        <v>10</v>
      </c>
      <c r="S8" s="29" t="s">
        <v>16</v>
      </c>
      <c r="T8" s="30">
        <f t="shared" si="3"/>
        <v>578</v>
      </c>
      <c r="U8" s="31"/>
      <c r="V8" s="32">
        <f t="shared" si="4"/>
        <v>566</v>
      </c>
      <c r="W8" s="19"/>
      <c r="X8" s="33"/>
      <c r="Y8" s="33"/>
      <c r="Z8" s="33"/>
      <c r="AA8" s="33"/>
    </row>
    <row r="9" spans="1:27" ht="29.1" customHeight="1" thickBot="1" x14ac:dyDescent="0.4">
      <c r="A9" s="154" t="s">
        <v>175</v>
      </c>
      <c r="B9" s="193" t="s">
        <v>211</v>
      </c>
      <c r="C9" s="193" t="s">
        <v>139</v>
      </c>
      <c r="D9" s="193" t="s">
        <v>170</v>
      </c>
      <c r="E9" s="175">
        <v>80</v>
      </c>
      <c r="F9" s="175">
        <v>8</v>
      </c>
      <c r="G9" s="178">
        <v>80</v>
      </c>
      <c r="H9" s="178">
        <v>15</v>
      </c>
      <c r="I9" s="178">
        <v>60</v>
      </c>
      <c r="J9" s="23">
        <v>6</v>
      </c>
      <c r="K9" s="178"/>
      <c r="L9" s="178">
        <v>12</v>
      </c>
      <c r="M9" s="223">
        <v>50</v>
      </c>
      <c r="N9" s="172">
        <f t="shared" si="0"/>
        <v>305</v>
      </c>
      <c r="O9" s="26">
        <f t="shared" si="1"/>
        <v>8</v>
      </c>
      <c r="P9" s="149">
        <f t="shared" si="2"/>
        <v>311</v>
      </c>
      <c r="Q9" s="27"/>
      <c r="R9" s="28">
        <v>1589</v>
      </c>
      <c r="S9" s="29" t="s">
        <v>18</v>
      </c>
      <c r="T9" s="30">
        <f t="shared" si="3"/>
        <v>304</v>
      </c>
      <c r="U9" s="31"/>
      <c r="V9" s="32">
        <f t="shared" si="4"/>
        <v>314</v>
      </c>
      <c r="W9" s="19"/>
      <c r="X9" s="33"/>
      <c r="Y9" s="33"/>
      <c r="Z9" s="33"/>
      <c r="AA9" s="33"/>
    </row>
    <row r="10" spans="1:27" ht="29.1" customHeight="1" thickBot="1" x14ac:dyDescent="0.4">
      <c r="A10" s="154" t="s">
        <v>175</v>
      </c>
      <c r="B10" s="193" t="s">
        <v>527</v>
      </c>
      <c r="C10" s="193" t="s">
        <v>142</v>
      </c>
      <c r="D10" s="193" t="s">
        <v>172</v>
      </c>
      <c r="E10" s="156">
        <v>30</v>
      </c>
      <c r="F10" s="175">
        <v>40</v>
      </c>
      <c r="G10" s="23"/>
      <c r="H10" s="23"/>
      <c r="I10" s="23"/>
      <c r="J10" s="23">
        <v>50</v>
      </c>
      <c r="K10" s="23">
        <v>20</v>
      </c>
      <c r="L10" s="23">
        <v>30</v>
      </c>
      <c r="M10" s="24"/>
      <c r="N10" s="172">
        <f t="shared" si="0"/>
        <v>170</v>
      </c>
      <c r="O10" s="26">
        <f t="shared" si="1"/>
        <v>5</v>
      </c>
      <c r="P10" s="149">
        <f t="shared" si="2"/>
        <v>170</v>
      </c>
      <c r="Q10" s="27"/>
      <c r="R10" s="28">
        <v>2074</v>
      </c>
      <c r="S10" s="29" t="s">
        <v>309</v>
      </c>
      <c r="T10" s="30">
        <f t="shared" si="3"/>
        <v>445</v>
      </c>
      <c r="U10" s="31"/>
      <c r="V10" s="32">
        <f t="shared" si="4"/>
        <v>438</v>
      </c>
      <c r="W10" s="19"/>
      <c r="X10" s="33"/>
      <c r="Y10" s="33"/>
      <c r="Z10" s="33"/>
      <c r="AA10" s="33"/>
    </row>
    <row r="11" spans="1:27" ht="29.1" customHeight="1" thickBot="1" x14ac:dyDescent="0.4">
      <c r="A11" s="154" t="s">
        <v>175</v>
      </c>
      <c r="B11" s="193" t="s">
        <v>208</v>
      </c>
      <c r="C11" s="193" t="s">
        <v>140</v>
      </c>
      <c r="D11" s="193" t="s">
        <v>171</v>
      </c>
      <c r="E11" s="156">
        <v>20</v>
      </c>
      <c r="F11" s="175">
        <v>60</v>
      </c>
      <c r="G11" s="23">
        <v>30</v>
      </c>
      <c r="H11" s="23"/>
      <c r="I11" s="23"/>
      <c r="J11" s="23">
        <v>9</v>
      </c>
      <c r="K11" s="23"/>
      <c r="L11" s="23">
        <v>50</v>
      </c>
      <c r="M11" s="24"/>
      <c r="N11" s="172">
        <f t="shared" si="0"/>
        <v>169</v>
      </c>
      <c r="O11" s="26">
        <f t="shared" si="1"/>
        <v>5</v>
      </c>
      <c r="P11" s="149">
        <f t="shared" si="2"/>
        <v>169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4" t="s">
        <v>175</v>
      </c>
      <c r="B12" s="193" t="s">
        <v>221</v>
      </c>
      <c r="C12" s="193" t="s">
        <v>133</v>
      </c>
      <c r="D12" s="193" t="s">
        <v>168</v>
      </c>
      <c r="E12" s="156">
        <v>8</v>
      </c>
      <c r="F12" s="175">
        <v>20</v>
      </c>
      <c r="G12" s="23">
        <v>20</v>
      </c>
      <c r="H12" s="23"/>
      <c r="I12" s="23"/>
      <c r="J12" s="23">
        <v>40</v>
      </c>
      <c r="K12" s="23"/>
      <c r="L12" s="23">
        <v>80</v>
      </c>
      <c r="M12" s="24"/>
      <c r="N12" s="172">
        <f t="shared" si="0"/>
        <v>168</v>
      </c>
      <c r="O12" s="26">
        <f t="shared" si="1"/>
        <v>5</v>
      </c>
      <c r="P12" s="149">
        <f t="shared" si="2"/>
        <v>168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4" t="s">
        <v>175</v>
      </c>
      <c r="B13" s="193" t="s">
        <v>217</v>
      </c>
      <c r="C13" s="193" t="s">
        <v>139</v>
      </c>
      <c r="D13" s="193" t="s">
        <v>170</v>
      </c>
      <c r="E13" s="156">
        <v>12</v>
      </c>
      <c r="F13" s="175">
        <v>5</v>
      </c>
      <c r="G13" s="23">
        <v>9</v>
      </c>
      <c r="H13" s="23">
        <v>12</v>
      </c>
      <c r="I13" s="23">
        <v>90</v>
      </c>
      <c r="J13" s="23">
        <v>8</v>
      </c>
      <c r="K13" s="23">
        <v>7</v>
      </c>
      <c r="L13" s="23">
        <v>9</v>
      </c>
      <c r="M13" s="24">
        <v>20</v>
      </c>
      <c r="N13" s="172">
        <f t="shared" si="0"/>
        <v>167</v>
      </c>
      <c r="O13" s="26">
        <f t="shared" si="1"/>
        <v>9</v>
      </c>
      <c r="P13" s="149">
        <f t="shared" si="2"/>
        <v>172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4" t="s">
        <v>175</v>
      </c>
      <c r="B14" s="193" t="s">
        <v>209</v>
      </c>
      <c r="C14" s="193" t="s">
        <v>132</v>
      </c>
      <c r="D14" s="193" t="s">
        <v>114</v>
      </c>
      <c r="E14" s="156">
        <v>40</v>
      </c>
      <c r="F14" s="175"/>
      <c r="G14" s="23">
        <v>15</v>
      </c>
      <c r="H14" s="23">
        <v>20</v>
      </c>
      <c r="I14" s="23">
        <v>30</v>
      </c>
      <c r="J14" s="23">
        <v>5</v>
      </c>
      <c r="K14" s="23">
        <v>5</v>
      </c>
      <c r="L14" s="23">
        <v>15</v>
      </c>
      <c r="M14" s="24">
        <v>40</v>
      </c>
      <c r="N14" s="172">
        <f t="shared" si="0"/>
        <v>165</v>
      </c>
      <c r="O14" s="26">
        <f t="shared" si="1"/>
        <v>8</v>
      </c>
      <c r="P14" s="149">
        <f t="shared" si="2"/>
        <v>170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4" t="s">
        <v>175</v>
      </c>
      <c r="B15" s="193" t="s">
        <v>576</v>
      </c>
      <c r="C15" s="193" t="s">
        <v>133</v>
      </c>
      <c r="D15" s="193" t="s">
        <v>168</v>
      </c>
      <c r="E15" s="156"/>
      <c r="F15" s="175">
        <v>12</v>
      </c>
      <c r="G15" s="23">
        <v>12</v>
      </c>
      <c r="H15" s="23">
        <v>40</v>
      </c>
      <c r="I15" s="23"/>
      <c r="J15" s="23">
        <v>90</v>
      </c>
      <c r="K15" s="23"/>
      <c r="L15" s="23"/>
      <c r="M15" s="24"/>
      <c r="N15" s="172">
        <f t="shared" si="0"/>
        <v>154</v>
      </c>
      <c r="O15" s="26">
        <f t="shared" si="1"/>
        <v>4</v>
      </c>
      <c r="P15" s="149">
        <f t="shared" si="2"/>
        <v>154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4" t="s">
        <v>175</v>
      </c>
      <c r="B16" s="193" t="s">
        <v>316</v>
      </c>
      <c r="C16" s="193" t="s">
        <v>402</v>
      </c>
      <c r="D16" s="193" t="s">
        <v>312</v>
      </c>
      <c r="E16" s="156">
        <v>5</v>
      </c>
      <c r="F16" s="175">
        <v>6</v>
      </c>
      <c r="G16" s="23"/>
      <c r="H16" s="23"/>
      <c r="I16" s="23"/>
      <c r="J16" s="23"/>
      <c r="K16" s="23">
        <v>80</v>
      </c>
      <c r="L16" s="23"/>
      <c r="M16" s="24"/>
      <c r="N16" s="172">
        <f t="shared" si="0"/>
        <v>91</v>
      </c>
      <c r="O16" s="26">
        <f t="shared" si="1"/>
        <v>3</v>
      </c>
      <c r="P16" s="149">
        <f t="shared" si="2"/>
        <v>91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4" t="s">
        <v>175</v>
      </c>
      <c r="B17" s="193" t="s">
        <v>329</v>
      </c>
      <c r="C17" s="193" t="s">
        <v>133</v>
      </c>
      <c r="D17" s="193" t="s">
        <v>168</v>
      </c>
      <c r="E17" s="156">
        <v>5</v>
      </c>
      <c r="F17" s="175">
        <v>7</v>
      </c>
      <c r="G17" s="23">
        <v>5</v>
      </c>
      <c r="H17" s="23">
        <v>30</v>
      </c>
      <c r="I17" s="23"/>
      <c r="J17" s="23">
        <v>15</v>
      </c>
      <c r="K17" s="23"/>
      <c r="L17" s="23">
        <v>7</v>
      </c>
      <c r="M17" s="24"/>
      <c r="N17" s="172">
        <f t="shared" si="0"/>
        <v>69</v>
      </c>
      <c r="O17" s="26">
        <f t="shared" si="1"/>
        <v>6</v>
      </c>
      <c r="P17" s="149">
        <f t="shared" si="2"/>
        <v>69</v>
      </c>
      <c r="Q17" s="27"/>
      <c r="R17" s="28">
        <v>2521</v>
      </c>
      <c r="S17" s="29" t="s">
        <v>370</v>
      </c>
      <c r="T17" s="30">
        <f t="shared" si="3"/>
        <v>1033</v>
      </c>
      <c r="U17" s="31"/>
      <c r="V17" s="32">
        <f t="shared" si="4"/>
        <v>999</v>
      </c>
      <c r="W17" s="19"/>
      <c r="X17" s="33"/>
      <c r="Y17" s="33"/>
      <c r="Z17" s="33"/>
      <c r="AA17" s="33"/>
    </row>
    <row r="18" spans="1:27" ht="29.1" customHeight="1" thickBot="1" x14ac:dyDescent="0.4">
      <c r="A18" s="154" t="s">
        <v>175</v>
      </c>
      <c r="B18" s="193" t="s">
        <v>306</v>
      </c>
      <c r="C18" s="193" t="s">
        <v>129</v>
      </c>
      <c r="D18" s="193" t="s">
        <v>167</v>
      </c>
      <c r="E18" s="156">
        <v>5</v>
      </c>
      <c r="F18" s="175">
        <v>5</v>
      </c>
      <c r="G18" s="23">
        <v>7</v>
      </c>
      <c r="H18" s="23"/>
      <c r="I18" s="23"/>
      <c r="J18" s="23">
        <v>5</v>
      </c>
      <c r="K18" s="23">
        <v>30</v>
      </c>
      <c r="L18" s="23">
        <v>5</v>
      </c>
      <c r="M18" s="24">
        <v>5</v>
      </c>
      <c r="N18" s="172">
        <f t="shared" si="0"/>
        <v>62</v>
      </c>
      <c r="O18" s="26">
        <f t="shared" si="1"/>
        <v>7</v>
      </c>
      <c r="P18" s="149">
        <f t="shared" si="2"/>
        <v>62</v>
      </c>
      <c r="Q18" s="27"/>
      <c r="R18" s="28">
        <v>2144</v>
      </c>
      <c r="S18" s="146" t="s">
        <v>107</v>
      </c>
      <c r="T18" s="30">
        <f t="shared" si="3"/>
        <v>71</v>
      </c>
      <c r="U18" s="31"/>
      <c r="V18" s="32">
        <f t="shared" si="4"/>
        <v>66</v>
      </c>
      <c r="W18" s="19"/>
      <c r="X18" s="33"/>
      <c r="Y18" s="33"/>
      <c r="Z18" s="33"/>
      <c r="AA18" s="33"/>
    </row>
    <row r="19" spans="1:27" ht="29.1" customHeight="1" thickBot="1" x14ac:dyDescent="0.4">
      <c r="A19" s="154" t="s">
        <v>175</v>
      </c>
      <c r="B19" s="193" t="s">
        <v>321</v>
      </c>
      <c r="C19" s="193" t="s">
        <v>402</v>
      </c>
      <c r="D19" s="193" t="s">
        <v>312</v>
      </c>
      <c r="E19" s="156">
        <v>5</v>
      </c>
      <c r="F19" s="175">
        <v>5</v>
      </c>
      <c r="G19" s="23"/>
      <c r="H19" s="23">
        <v>50</v>
      </c>
      <c r="I19" s="23"/>
      <c r="J19" s="23"/>
      <c r="K19" s="23"/>
      <c r="L19" s="23"/>
      <c r="M19" s="24"/>
      <c r="N19" s="172">
        <f t="shared" si="0"/>
        <v>60</v>
      </c>
      <c r="O19" s="26">
        <f t="shared" si="1"/>
        <v>3</v>
      </c>
      <c r="P19" s="149">
        <f t="shared" si="2"/>
        <v>60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4" t="s">
        <v>175</v>
      </c>
      <c r="B20" s="193" t="s">
        <v>235</v>
      </c>
      <c r="C20" s="193" t="s">
        <v>145</v>
      </c>
      <c r="D20" s="193" t="s">
        <v>173</v>
      </c>
      <c r="E20" s="156">
        <v>5</v>
      </c>
      <c r="F20" s="175">
        <v>5</v>
      </c>
      <c r="G20" s="23">
        <v>5</v>
      </c>
      <c r="H20" s="23">
        <v>7</v>
      </c>
      <c r="I20" s="23">
        <v>5</v>
      </c>
      <c r="J20" s="23">
        <v>7</v>
      </c>
      <c r="K20" s="23">
        <v>12</v>
      </c>
      <c r="L20" s="23">
        <v>5</v>
      </c>
      <c r="M20" s="24">
        <v>5</v>
      </c>
      <c r="N20" s="172">
        <f t="shared" si="0"/>
        <v>51</v>
      </c>
      <c r="O20" s="26">
        <f t="shared" si="1"/>
        <v>9</v>
      </c>
      <c r="P20" s="149">
        <f t="shared" si="2"/>
        <v>56</v>
      </c>
      <c r="Q20" s="27"/>
      <c r="R20" s="28">
        <v>1298</v>
      </c>
      <c r="S20" s="29" t="s">
        <v>35</v>
      </c>
      <c r="T20" s="30">
        <f t="shared" si="3"/>
        <v>391</v>
      </c>
      <c r="U20" s="31"/>
      <c r="V20" s="32">
        <f t="shared" si="4"/>
        <v>391</v>
      </c>
      <c r="W20" s="19"/>
      <c r="X20" s="33"/>
      <c r="Y20" s="33"/>
      <c r="Z20" s="33"/>
      <c r="AA20" s="33"/>
    </row>
    <row r="21" spans="1:27" ht="29.1" customHeight="1" thickBot="1" x14ac:dyDescent="0.4">
      <c r="A21" s="154" t="s">
        <v>175</v>
      </c>
      <c r="B21" s="193" t="s">
        <v>146</v>
      </c>
      <c r="C21" s="193" t="s">
        <v>132</v>
      </c>
      <c r="D21" s="193" t="s">
        <v>114</v>
      </c>
      <c r="E21" s="156">
        <v>5</v>
      </c>
      <c r="F21" s="175">
        <v>5</v>
      </c>
      <c r="G21" s="23">
        <v>5</v>
      </c>
      <c r="H21" s="23">
        <v>5</v>
      </c>
      <c r="I21" s="23">
        <v>15</v>
      </c>
      <c r="J21" s="23"/>
      <c r="K21" s="23">
        <v>5</v>
      </c>
      <c r="L21" s="23">
        <v>5</v>
      </c>
      <c r="M21" s="24">
        <v>8</v>
      </c>
      <c r="N21" s="172">
        <f t="shared" si="0"/>
        <v>48</v>
      </c>
      <c r="O21" s="26">
        <f t="shared" si="1"/>
        <v>8</v>
      </c>
      <c r="P21" s="149">
        <f t="shared" si="2"/>
        <v>53</v>
      </c>
      <c r="Q21" s="27"/>
      <c r="R21" s="28">
        <v>2271</v>
      </c>
      <c r="S21" s="29" t="s">
        <v>120</v>
      </c>
      <c r="T21" s="30">
        <f t="shared" si="3"/>
        <v>86</v>
      </c>
      <c r="U21" s="31"/>
      <c r="V21" s="32">
        <f t="shared" si="4"/>
        <v>86</v>
      </c>
      <c r="W21" s="19"/>
      <c r="X21" s="33"/>
      <c r="Y21" s="33"/>
      <c r="Z21" s="33"/>
      <c r="AA21" s="33"/>
    </row>
    <row r="22" spans="1:27" ht="29.1" customHeight="1" thickBot="1" x14ac:dyDescent="0.4">
      <c r="A22" s="154" t="s">
        <v>175</v>
      </c>
      <c r="B22" s="193" t="s">
        <v>141</v>
      </c>
      <c r="C22" s="193" t="s">
        <v>142</v>
      </c>
      <c r="D22" s="193" t="s">
        <v>172</v>
      </c>
      <c r="E22" s="156">
        <v>5</v>
      </c>
      <c r="F22" s="175">
        <v>5</v>
      </c>
      <c r="G22" s="23">
        <v>5</v>
      </c>
      <c r="H22" s="23">
        <v>9</v>
      </c>
      <c r="I22" s="23"/>
      <c r="J22" s="23"/>
      <c r="K22" s="23">
        <v>8</v>
      </c>
      <c r="L22" s="23">
        <v>8</v>
      </c>
      <c r="M22" s="24">
        <v>6</v>
      </c>
      <c r="N22" s="172">
        <f t="shared" si="0"/>
        <v>46</v>
      </c>
      <c r="O22" s="26">
        <f t="shared" si="1"/>
        <v>7</v>
      </c>
      <c r="P22" s="149">
        <f t="shared" si="2"/>
        <v>46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4" t="s">
        <v>175</v>
      </c>
      <c r="B23" s="193" t="s">
        <v>577</v>
      </c>
      <c r="C23" s="193" t="s">
        <v>132</v>
      </c>
      <c r="D23" s="193" t="s">
        <v>114</v>
      </c>
      <c r="E23" s="156"/>
      <c r="F23" s="175">
        <v>5</v>
      </c>
      <c r="G23" s="23">
        <v>5</v>
      </c>
      <c r="H23" s="23">
        <v>5</v>
      </c>
      <c r="I23" s="23">
        <v>9</v>
      </c>
      <c r="J23" s="23">
        <v>5</v>
      </c>
      <c r="K23" s="23"/>
      <c r="L23" s="23">
        <v>5</v>
      </c>
      <c r="M23" s="24">
        <v>12</v>
      </c>
      <c r="N23" s="172">
        <f t="shared" si="0"/>
        <v>46</v>
      </c>
      <c r="O23" s="26">
        <f t="shared" si="1"/>
        <v>7</v>
      </c>
      <c r="P23" s="149">
        <f t="shared" si="2"/>
        <v>46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4" t="s">
        <v>175</v>
      </c>
      <c r="B24" s="193" t="s">
        <v>127</v>
      </c>
      <c r="C24" s="193" t="s">
        <v>363</v>
      </c>
      <c r="D24" s="193" t="s">
        <v>364</v>
      </c>
      <c r="E24" s="156">
        <v>5</v>
      </c>
      <c r="F24" s="175">
        <v>5</v>
      </c>
      <c r="G24" s="23">
        <v>5</v>
      </c>
      <c r="H24" s="23">
        <v>8</v>
      </c>
      <c r="I24" s="23">
        <v>5</v>
      </c>
      <c r="J24" s="23">
        <v>5</v>
      </c>
      <c r="K24" s="23">
        <v>5</v>
      </c>
      <c r="L24" s="23">
        <v>5</v>
      </c>
      <c r="M24" s="24">
        <v>5</v>
      </c>
      <c r="N24" s="172">
        <f t="shared" si="0"/>
        <v>43</v>
      </c>
      <c r="O24" s="26">
        <f t="shared" si="1"/>
        <v>9</v>
      </c>
      <c r="P24" s="149">
        <f t="shared" si="2"/>
        <v>48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4" t="s">
        <v>175</v>
      </c>
      <c r="B25" s="193" t="s">
        <v>529</v>
      </c>
      <c r="C25" s="193" t="s">
        <v>142</v>
      </c>
      <c r="D25" s="193" t="s">
        <v>172</v>
      </c>
      <c r="E25" s="156">
        <v>5</v>
      </c>
      <c r="F25" s="175">
        <v>5</v>
      </c>
      <c r="G25" s="23">
        <v>5</v>
      </c>
      <c r="H25" s="23">
        <v>5</v>
      </c>
      <c r="I25" s="23"/>
      <c r="J25" s="23">
        <v>5</v>
      </c>
      <c r="K25" s="23">
        <v>5</v>
      </c>
      <c r="L25" s="23"/>
      <c r="M25" s="24">
        <v>7</v>
      </c>
      <c r="N25" s="172">
        <f t="shared" si="0"/>
        <v>37</v>
      </c>
      <c r="O25" s="26">
        <f t="shared" si="1"/>
        <v>7</v>
      </c>
      <c r="P25" s="149">
        <f t="shared" si="2"/>
        <v>37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54" t="s">
        <v>175</v>
      </c>
      <c r="B26" s="193" t="s">
        <v>227</v>
      </c>
      <c r="C26" s="193" t="s">
        <v>363</v>
      </c>
      <c r="D26" s="193" t="s">
        <v>364</v>
      </c>
      <c r="E26" s="156">
        <v>5</v>
      </c>
      <c r="F26" s="175">
        <v>5</v>
      </c>
      <c r="G26" s="23"/>
      <c r="H26" s="23">
        <v>5</v>
      </c>
      <c r="I26" s="23">
        <v>5</v>
      </c>
      <c r="J26" s="23">
        <v>5</v>
      </c>
      <c r="K26" s="23">
        <v>6</v>
      </c>
      <c r="L26" s="23">
        <v>5</v>
      </c>
      <c r="M26" s="24">
        <v>5</v>
      </c>
      <c r="N26" s="172">
        <f t="shared" si="0"/>
        <v>36</v>
      </c>
      <c r="O26" s="26">
        <f t="shared" si="1"/>
        <v>8</v>
      </c>
      <c r="P26" s="149">
        <f t="shared" si="2"/>
        <v>41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54" t="s">
        <v>175</v>
      </c>
      <c r="B27" s="193" t="s">
        <v>225</v>
      </c>
      <c r="C27" s="193" t="s">
        <v>139</v>
      </c>
      <c r="D27" s="193" t="s">
        <v>170</v>
      </c>
      <c r="E27" s="156">
        <v>5</v>
      </c>
      <c r="F27" s="175">
        <v>5</v>
      </c>
      <c r="G27" s="23">
        <v>6</v>
      </c>
      <c r="H27" s="23">
        <v>5</v>
      </c>
      <c r="I27" s="23"/>
      <c r="J27" s="23"/>
      <c r="K27" s="23">
        <v>5</v>
      </c>
      <c r="L27" s="23">
        <v>5</v>
      </c>
      <c r="M27" s="24"/>
      <c r="N27" s="172">
        <f t="shared" si="0"/>
        <v>31</v>
      </c>
      <c r="O27" s="26">
        <f t="shared" si="1"/>
        <v>6</v>
      </c>
      <c r="P27" s="149">
        <f t="shared" si="2"/>
        <v>31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4" t="s">
        <v>175</v>
      </c>
      <c r="B28" s="193" t="s">
        <v>163</v>
      </c>
      <c r="C28" s="193" t="s">
        <v>137</v>
      </c>
      <c r="D28" s="193" t="s">
        <v>169</v>
      </c>
      <c r="E28" s="156">
        <v>5</v>
      </c>
      <c r="F28" s="175">
        <v>5</v>
      </c>
      <c r="G28" s="23">
        <v>5</v>
      </c>
      <c r="H28" s="23">
        <v>5</v>
      </c>
      <c r="I28" s="23">
        <v>5</v>
      </c>
      <c r="J28" s="23"/>
      <c r="K28" s="23"/>
      <c r="L28" s="23"/>
      <c r="M28" s="24">
        <v>5</v>
      </c>
      <c r="N28" s="172">
        <f t="shared" si="0"/>
        <v>30</v>
      </c>
      <c r="O28" s="26">
        <f t="shared" si="1"/>
        <v>6</v>
      </c>
      <c r="P28" s="149">
        <f t="shared" si="2"/>
        <v>30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4" t="s">
        <v>175</v>
      </c>
      <c r="B29" s="193" t="s">
        <v>231</v>
      </c>
      <c r="C29" s="193" t="s">
        <v>152</v>
      </c>
      <c r="D29" s="193" t="s">
        <v>20</v>
      </c>
      <c r="E29" s="156">
        <v>5</v>
      </c>
      <c r="F29" s="175">
        <v>5</v>
      </c>
      <c r="G29" s="23"/>
      <c r="H29" s="23">
        <v>5</v>
      </c>
      <c r="I29" s="23"/>
      <c r="J29" s="23"/>
      <c r="K29" s="23">
        <v>5</v>
      </c>
      <c r="L29" s="23">
        <v>5</v>
      </c>
      <c r="M29" s="24">
        <v>5</v>
      </c>
      <c r="N29" s="172">
        <f t="shared" si="0"/>
        <v>30</v>
      </c>
      <c r="O29" s="26">
        <f t="shared" si="1"/>
        <v>6</v>
      </c>
      <c r="P29" s="149">
        <f t="shared" si="2"/>
        <v>30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4" t="s">
        <v>175</v>
      </c>
      <c r="B30" s="193" t="s">
        <v>232</v>
      </c>
      <c r="C30" s="193" t="s">
        <v>137</v>
      </c>
      <c r="D30" s="193" t="s">
        <v>169</v>
      </c>
      <c r="E30" s="156">
        <v>5</v>
      </c>
      <c r="F30" s="175">
        <v>5</v>
      </c>
      <c r="G30" s="23">
        <v>5</v>
      </c>
      <c r="H30" s="23"/>
      <c r="I30" s="23"/>
      <c r="J30" s="23"/>
      <c r="K30" s="23">
        <v>5</v>
      </c>
      <c r="L30" s="23">
        <v>5</v>
      </c>
      <c r="M30" s="24">
        <v>5</v>
      </c>
      <c r="N30" s="172">
        <f t="shared" si="0"/>
        <v>30</v>
      </c>
      <c r="O30" s="26">
        <f t="shared" si="1"/>
        <v>6</v>
      </c>
      <c r="P30" s="149">
        <f t="shared" si="2"/>
        <v>30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4" t="s">
        <v>175</v>
      </c>
      <c r="B31" s="193" t="s">
        <v>343</v>
      </c>
      <c r="C31" s="193" t="s">
        <v>402</v>
      </c>
      <c r="D31" s="193" t="s">
        <v>312</v>
      </c>
      <c r="E31" s="156">
        <v>5</v>
      </c>
      <c r="F31" s="175">
        <v>5</v>
      </c>
      <c r="G31" s="23"/>
      <c r="H31" s="23"/>
      <c r="I31" s="23">
        <v>5</v>
      </c>
      <c r="J31" s="23"/>
      <c r="K31" s="23">
        <v>5</v>
      </c>
      <c r="L31" s="23">
        <v>5</v>
      </c>
      <c r="M31" s="24">
        <v>5</v>
      </c>
      <c r="N31" s="172">
        <f t="shared" si="0"/>
        <v>30</v>
      </c>
      <c r="O31" s="26">
        <f t="shared" si="1"/>
        <v>6</v>
      </c>
      <c r="P31" s="149">
        <f t="shared" si="2"/>
        <v>30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4" t="s">
        <v>175</v>
      </c>
      <c r="B32" s="193" t="s">
        <v>229</v>
      </c>
      <c r="C32" s="193" t="s">
        <v>137</v>
      </c>
      <c r="D32" s="193" t="s">
        <v>169</v>
      </c>
      <c r="E32" s="156">
        <v>5</v>
      </c>
      <c r="F32" s="175"/>
      <c r="G32" s="23">
        <v>5</v>
      </c>
      <c r="H32" s="23"/>
      <c r="I32" s="23"/>
      <c r="J32" s="23"/>
      <c r="K32" s="23">
        <v>5</v>
      </c>
      <c r="L32" s="23">
        <v>5</v>
      </c>
      <c r="M32" s="24">
        <v>9</v>
      </c>
      <c r="N32" s="172">
        <f t="shared" si="0"/>
        <v>29</v>
      </c>
      <c r="O32" s="26">
        <f t="shared" si="1"/>
        <v>5</v>
      </c>
      <c r="P32" s="149">
        <f t="shared" si="2"/>
        <v>29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4" t="s">
        <v>175</v>
      </c>
      <c r="B33" s="193" t="s">
        <v>138</v>
      </c>
      <c r="C33" s="193" t="s">
        <v>139</v>
      </c>
      <c r="D33" s="193" t="s">
        <v>170</v>
      </c>
      <c r="E33" s="156">
        <v>5</v>
      </c>
      <c r="F33" s="175">
        <v>5</v>
      </c>
      <c r="G33" s="23"/>
      <c r="H33" s="23">
        <v>5</v>
      </c>
      <c r="I33" s="23">
        <v>12</v>
      </c>
      <c r="J33" s="23"/>
      <c r="K33" s="23"/>
      <c r="L33" s="23"/>
      <c r="M33" s="24"/>
      <c r="N33" s="172">
        <f t="shared" si="0"/>
        <v>27</v>
      </c>
      <c r="O33" s="26">
        <f t="shared" si="1"/>
        <v>4</v>
      </c>
      <c r="P33" s="149">
        <f t="shared" si="2"/>
        <v>27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4" t="s">
        <v>175</v>
      </c>
      <c r="B34" s="193" t="s">
        <v>150</v>
      </c>
      <c r="C34" s="193" t="s">
        <v>126</v>
      </c>
      <c r="D34" s="193" t="s">
        <v>166</v>
      </c>
      <c r="E34" s="156">
        <v>5</v>
      </c>
      <c r="F34" s="175">
        <v>5</v>
      </c>
      <c r="G34" s="23"/>
      <c r="H34" s="23">
        <v>6</v>
      </c>
      <c r="I34" s="23"/>
      <c r="J34" s="23"/>
      <c r="K34" s="23">
        <v>5</v>
      </c>
      <c r="L34" s="23">
        <v>5</v>
      </c>
      <c r="M34" s="24"/>
      <c r="N34" s="172">
        <f t="shared" si="0"/>
        <v>26</v>
      </c>
      <c r="O34" s="26">
        <f t="shared" si="1"/>
        <v>5</v>
      </c>
      <c r="P34" s="149">
        <f t="shared" si="2"/>
        <v>26</v>
      </c>
      <c r="Q34" s="27"/>
      <c r="R34" s="28">
        <v>2072</v>
      </c>
      <c r="S34" s="29" t="s">
        <v>109</v>
      </c>
      <c r="T34" s="30">
        <f t="shared" si="3"/>
        <v>216</v>
      </c>
      <c r="U34" s="31"/>
      <c r="V34" s="32">
        <f t="shared" si="4"/>
        <v>221</v>
      </c>
      <c r="W34" s="19"/>
      <c r="X34" s="6"/>
      <c r="Y34" s="6"/>
      <c r="Z34" s="6"/>
      <c r="AA34" s="6"/>
    </row>
    <row r="35" spans="1:27" ht="29.1" customHeight="1" thickBot="1" x14ac:dyDescent="0.4">
      <c r="A35" s="154" t="s">
        <v>175</v>
      </c>
      <c r="B35" s="193" t="s">
        <v>154</v>
      </c>
      <c r="C35" s="193" t="s">
        <v>126</v>
      </c>
      <c r="D35" s="193" t="s">
        <v>166</v>
      </c>
      <c r="E35" s="156">
        <v>5</v>
      </c>
      <c r="F35" s="175"/>
      <c r="G35" s="23"/>
      <c r="H35" s="23">
        <v>5</v>
      </c>
      <c r="I35" s="23">
        <v>5</v>
      </c>
      <c r="J35" s="23">
        <v>5</v>
      </c>
      <c r="K35" s="23">
        <v>5</v>
      </c>
      <c r="L35" s="23"/>
      <c r="M35" s="24"/>
      <c r="N35" s="172">
        <f t="shared" ref="N35:N52" si="5">IF(O35=9,SUM(E35:M35)-SMALL(E35:M35,1),IF(O35=8,SUM(E35:M35)-SMALL(E35:M35,1),SUM(E35:M35)))</f>
        <v>25</v>
      </c>
      <c r="O35" s="26">
        <f t="shared" ref="O35:O58" si="6">COUNTA(E35:M35)</f>
        <v>5</v>
      </c>
      <c r="P35" s="149">
        <f t="shared" ref="P35:P52" si="7">SUM(E35:M35)</f>
        <v>25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ref="V35:V65" si="8">SUMIF($C$3:$C$108,R35,$N$3:$N$108)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4" t="s">
        <v>175</v>
      </c>
      <c r="B36" s="193" t="s">
        <v>148</v>
      </c>
      <c r="C36" s="193" t="s">
        <v>140</v>
      </c>
      <c r="D36" s="193" t="s">
        <v>171</v>
      </c>
      <c r="E36" s="156">
        <v>5</v>
      </c>
      <c r="F36" s="175">
        <v>5</v>
      </c>
      <c r="G36" s="23"/>
      <c r="H36" s="23"/>
      <c r="I36" s="23"/>
      <c r="J36" s="23">
        <v>5</v>
      </c>
      <c r="K36" s="23"/>
      <c r="L36" s="23">
        <v>5</v>
      </c>
      <c r="M36" s="24"/>
      <c r="N36" s="172">
        <f t="shared" si="5"/>
        <v>20</v>
      </c>
      <c r="O36" s="26">
        <f t="shared" si="6"/>
        <v>4</v>
      </c>
      <c r="P36" s="149">
        <f t="shared" si="7"/>
        <v>20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8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4" t="s">
        <v>175</v>
      </c>
      <c r="B37" s="193" t="s">
        <v>578</v>
      </c>
      <c r="C37" s="193" t="s">
        <v>402</v>
      </c>
      <c r="D37" s="193" t="s">
        <v>312</v>
      </c>
      <c r="E37" s="156"/>
      <c r="F37" s="175">
        <v>5</v>
      </c>
      <c r="G37" s="23"/>
      <c r="H37" s="23">
        <v>5</v>
      </c>
      <c r="I37" s="23"/>
      <c r="J37" s="23"/>
      <c r="K37" s="23"/>
      <c r="L37" s="23">
        <v>5</v>
      </c>
      <c r="M37" s="24">
        <v>5</v>
      </c>
      <c r="N37" s="172">
        <f t="shared" si="5"/>
        <v>20</v>
      </c>
      <c r="O37" s="26">
        <f t="shared" si="6"/>
        <v>4</v>
      </c>
      <c r="P37" s="149">
        <f t="shared" si="7"/>
        <v>20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8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4" t="s">
        <v>175</v>
      </c>
      <c r="B38" s="193" t="s">
        <v>579</v>
      </c>
      <c r="C38" s="193" t="s">
        <v>126</v>
      </c>
      <c r="D38" s="193" t="s">
        <v>166</v>
      </c>
      <c r="E38" s="156"/>
      <c r="F38" s="175">
        <v>5</v>
      </c>
      <c r="G38" s="23"/>
      <c r="H38" s="23"/>
      <c r="I38" s="23"/>
      <c r="J38" s="23"/>
      <c r="K38" s="23">
        <v>5</v>
      </c>
      <c r="L38" s="23">
        <v>5</v>
      </c>
      <c r="M38" s="24">
        <v>5</v>
      </c>
      <c r="N38" s="172">
        <f t="shared" si="5"/>
        <v>20</v>
      </c>
      <c r="O38" s="26">
        <f t="shared" si="6"/>
        <v>4</v>
      </c>
      <c r="P38" s="149">
        <f t="shared" si="7"/>
        <v>20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8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4" t="s">
        <v>175</v>
      </c>
      <c r="B39" s="193" t="s">
        <v>239</v>
      </c>
      <c r="C39" s="193" t="s">
        <v>142</v>
      </c>
      <c r="D39" s="193" t="s">
        <v>172</v>
      </c>
      <c r="E39" s="156">
        <v>5</v>
      </c>
      <c r="F39" s="175"/>
      <c r="G39" s="23"/>
      <c r="H39" s="23"/>
      <c r="I39" s="23"/>
      <c r="J39" s="23"/>
      <c r="K39" s="23"/>
      <c r="L39" s="23"/>
      <c r="M39" s="24">
        <v>15</v>
      </c>
      <c r="N39" s="172">
        <f t="shared" si="5"/>
        <v>20</v>
      </c>
      <c r="O39" s="26">
        <f t="shared" si="6"/>
        <v>2</v>
      </c>
      <c r="P39" s="149">
        <f t="shared" si="7"/>
        <v>20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8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4" t="s">
        <v>175</v>
      </c>
      <c r="B40" s="193" t="s">
        <v>223</v>
      </c>
      <c r="C40" s="193" t="s">
        <v>142</v>
      </c>
      <c r="D40" s="193" t="s">
        <v>172</v>
      </c>
      <c r="E40" s="156">
        <v>6</v>
      </c>
      <c r="F40" s="156"/>
      <c r="G40" s="23"/>
      <c r="H40" s="23"/>
      <c r="I40" s="23"/>
      <c r="J40" s="23">
        <v>5</v>
      </c>
      <c r="K40" s="23"/>
      <c r="L40" s="23">
        <v>5</v>
      </c>
      <c r="M40" s="24"/>
      <c r="N40" s="172">
        <f t="shared" si="5"/>
        <v>16</v>
      </c>
      <c r="O40" s="26">
        <f t="shared" si="6"/>
        <v>3</v>
      </c>
      <c r="P40" s="149">
        <f t="shared" si="7"/>
        <v>16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8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4" t="s">
        <v>175</v>
      </c>
      <c r="B41" s="193" t="s">
        <v>606</v>
      </c>
      <c r="C41" s="201">
        <v>2142</v>
      </c>
      <c r="D41" s="193" t="s">
        <v>600</v>
      </c>
      <c r="E41" s="156"/>
      <c r="F41" s="156"/>
      <c r="G41" s="23">
        <v>5</v>
      </c>
      <c r="H41" s="23">
        <v>5</v>
      </c>
      <c r="I41" s="23"/>
      <c r="J41" s="23"/>
      <c r="K41" s="23"/>
      <c r="L41" s="23">
        <v>6</v>
      </c>
      <c r="M41" s="24"/>
      <c r="N41" s="172">
        <f t="shared" si="5"/>
        <v>16</v>
      </c>
      <c r="O41" s="26">
        <f t="shared" si="6"/>
        <v>3</v>
      </c>
      <c r="P41" s="149">
        <f t="shared" si="7"/>
        <v>16</v>
      </c>
      <c r="Q41" s="27"/>
      <c r="R41" s="28"/>
      <c r="S41" s="29"/>
      <c r="T41" s="30">
        <f t="shared" si="3"/>
        <v>0</v>
      </c>
      <c r="U41" s="31"/>
      <c r="V41" s="32">
        <f t="shared" si="8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4" t="s">
        <v>175</v>
      </c>
      <c r="B42" s="193" t="s">
        <v>222</v>
      </c>
      <c r="C42" s="193" t="s">
        <v>139</v>
      </c>
      <c r="D42" s="193" t="s">
        <v>170</v>
      </c>
      <c r="E42" s="156">
        <v>5</v>
      </c>
      <c r="F42" s="175">
        <v>5</v>
      </c>
      <c r="G42" s="23"/>
      <c r="H42" s="23">
        <v>5</v>
      </c>
      <c r="I42" s="23"/>
      <c r="J42" s="23"/>
      <c r="K42" s="23"/>
      <c r="L42" s="23"/>
      <c r="M42" s="24"/>
      <c r="N42" s="172">
        <f t="shared" si="5"/>
        <v>15</v>
      </c>
      <c r="O42" s="26">
        <f t="shared" si="6"/>
        <v>3</v>
      </c>
      <c r="P42" s="149">
        <f t="shared" si="7"/>
        <v>15</v>
      </c>
      <c r="Q42" s="27"/>
      <c r="R42" s="28"/>
      <c r="S42" s="29"/>
      <c r="T42" s="30">
        <f t="shared" si="3"/>
        <v>0</v>
      </c>
      <c r="U42" s="31"/>
      <c r="V42" s="32">
        <f t="shared" si="8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4" t="s">
        <v>175</v>
      </c>
      <c r="B43" s="193" t="s">
        <v>160</v>
      </c>
      <c r="C43" s="193" t="s">
        <v>152</v>
      </c>
      <c r="D43" s="193" t="s">
        <v>20</v>
      </c>
      <c r="E43" s="156">
        <v>5</v>
      </c>
      <c r="F43" s="175">
        <v>5</v>
      </c>
      <c r="G43" s="23"/>
      <c r="H43" s="23">
        <v>5</v>
      </c>
      <c r="I43" s="23"/>
      <c r="J43" s="23"/>
      <c r="K43" s="23"/>
      <c r="L43" s="23"/>
      <c r="M43" s="24"/>
      <c r="N43" s="172">
        <f t="shared" si="5"/>
        <v>15</v>
      </c>
      <c r="O43" s="26">
        <f t="shared" si="6"/>
        <v>3</v>
      </c>
      <c r="P43" s="149">
        <f t="shared" si="7"/>
        <v>15</v>
      </c>
      <c r="Q43" s="27"/>
      <c r="R43" s="28"/>
      <c r="S43" s="29"/>
      <c r="T43" s="30">
        <f t="shared" si="3"/>
        <v>0</v>
      </c>
      <c r="U43" s="31"/>
      <c r="V43" s="32">
        <f t="shared" si="8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4" t="s">
        <v>175</v>
      </c>
      <c r="B44" s="193" t="s">
        <v>307</v>
      </c>
      <c r="C44" s="193" t="s">
        <v>142</v>
      </c>
      <c r="D44" s="193" t="s">
        <v>172</v>
      </c>
      <c r="E44" s="156">
        <v>5</v>
      </c>
      <c r="F44" s="175">
        <v>5</v>
      </c>
      <c r="G44" s="23"/>
      <c r="H44" s="23"/>
      <c r="I44" s="23"/>
      <c r="J44" s="23">
        <v>5</v>
      </c>
      <c r="K44" s="23"/>
      <c r="L44" s="23"/>
      <c r="M44" s="24"/>
      <c r="N44" s="172">
        <f t="shared" si="5"/>
        <v>15</v>
      </c>
      <c r="O44" s="26">
        <f t="shared" si="6"/>
        <v>3</v>
      </c>
      <c r="P44" s="149">
        <f t="shared" si="7"/>
        <v>15</v>
      </c>
      <c r="Q44" s="27"/>
      <c r="R44" s="28">
        <v>2199</v>
      </c>
      <c r="S44" s="146" t="s">
        <v>106</v>
      </c>
      <c r="T44" s="30">
        <f t="shared" si="3"/>
        <v>0</v>
      </c>
      <c r="U44" s="31"/>
      <c r="V44" s="32">
        <f t="shared" si="8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4" t="s">
        <v>175</v>
      </c>
      <c r="B45" s="193" t="s">
        <v>237</v>
      </c>
      <c r="C45" s="193" t="s">
        <v>145</v>
      </c>
      <c r="D45" s="193" t="s">
        <v>173</v>
      </c>
      <c r="E45" s="156">
        <v>5</v>
      </c>
      <c r="F45" s="175"/>
      <c r="G45" s="23">
        <v>5</v>
      </c>
      <c r="H45" s="23"/>
      <c r="I45" s="23">
        <v>5</v>
      </c>
      <c r="J45" s="23"/>
      <c r="K45" s="23"/>
      <c r="L45" s="23"/>
      <c r="M45" s="24"/>
      <c r="N45" s="172">
        <f t="shared" si="5"/>
        <v>15</v>
      </c>
      <c r="O45" s="26">
        <f t="shared" si="6"/>
        <v>3</v>
      </c>
      <c r="P45" s="149">
        <f t="shared" si="7"/>
        <v>15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8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4" t="s">
        <v>175</v>
      </c>
      <c r="B46" s="193" t="s">
        <v>226</v>
      </c>
      <c r="C46" s="193" t="s">
        <v>140</v>
      </c>
      <c r="D46" s="193" t="s">
        <v>171</v>
      </c>
      <c r="E46" s="156">
        <v>5</v>
      </c>
      <c r="F46" s="175"/>
      <c r="G46" s="23">
        <v>5</v>
      </c>
      <c r="H46" s="23"/>
      <c r="I46" s="23"/>
      <c r="J46" s="23"/>
      <c r="K46" s="23"/>
      <c r="L46" s="23">
        <v>5</v>
      </c>
      <c r="M46" s="24"/>
      <c r="N46" s="172">
        <f t="shared" si="5"/>
        <v>15</v>
      </c>
      <c r="O46" s="26">
        <f t="shared" si="6"/>
        <v>3</v>
      </c>
      <c r="P46" s="149">
        <f t="shared" si="7"/>
        <v>15</v>
      </c>
      <c r="Q46" s="35"/>
      <c r="R46" s="28">
        <v>2057</v>
      </c>
      <c r="S46" s="29" t="s">
        <v>56</v>
      </c>
      <c r="T46" s="30">
        <f t="shared" si="3"/>
        <v>704</v>
      </c>
      <c r="U46" s="31"/>
      <c r="V46" s="32">
        <f t="shared" si="8"/>
        <v>714</v>
      </c>
      <c r="W46" s="19"/>
      <c r="X46" s="6"/>
      <c r="Y46" s="6"/>
      <c r="Z46" s="6"/>
      <c r="AA46" s="6"/>
    </row>
    <row r="47" spans="1:27" ht="29.1" customHeight="1" thickBot="1" x14ac:dyDescent="0.4">
      <c r="A47" s="154" t="s">
        <v>175</v>
      </c>
      <c r="B47" s="193" t="s">
        <v>320</v>
      </c>
      <c r="C47" s="193" t="s">
        <v>402</v>
      </c>
      <c r="D47" s="193" t="s">
        <v>312</v>
      </c>
      <c r="E47" s="156">
        <v>5</v>
      </c>
      <c r="F47" s="175"/>
      <c r="G47" s="23"/>
      <c r="H47" s="23">
        <v>5</v>
      </c>
      <c r="I47" s="23"/>
      <c r="J47" s="23"/>
      <c r="K47" s="23"/>
      <c r="L47" s="23">
        <v>5</v>
      </c>
      <c r="M47" s="24"/>
      <c r="N47" s="172">
        <f t="shared" si="5"/>
        <v>15</v>
      </c>
      <c r="O47" s="26">
        <f t="shared" si="6"/>
        <v>3</v>
      </c>
      <c r="P47" s="149">
        <f t="shared" si="7"/>
        <v>15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8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4" t="s">
        <v>175</v>
      </c>
      <c r="B48" s="193" t="s">
        <v>358</v>
      </c>
      <c r="C48" s="193" t="s">
        <v>137</v>
      </c>
      <c r="D48" s="193" t="s">
        <v>169</v>
      </c>
      <c r="E48" s="156">
        <v>5</v>
      </c>
      <c r="F48" s="175">
        <v>5</v>
      </c>
      <c r="G48" s="23"/>
      <c r="H48" s="23"/>
      <c r="I48" s="23"/>
      <c r="J48" s="23"/>
      <c r="K48" s="23"/>
      <c r="L48" s="23"/>
      <c r="M48" s="24">
        <v>5</v>
      </c>
      <c r="N48" s="172">
        <f t="shared" si="5"/>
        <v>15</v>
      </c>
      <c r="O48" s="26">
        <f t="shared" si="6"/>
        <v>3</v>
      </c>
      <c r="P48" s="149">
        <f t="shared" si="7"/>
        <v>15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8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4" t="s">
        <v>175</v>
      </c>
      <c r="B49" s="193" t="s">
        <v>357</v>
      </c>
      <c r="C49" s="193" t="s">
        <v>126</v>
      </c>
      <c r="D49" s="193" t="s">
        <v>166</v>
      </c>
      <c r="E49" s="156">
        <v>5</v>
      </c>
      <c r="F49" s="175">
        <v>5</v>
      </c>
      <c r="G49" s="23"/>
      <c r="H49" s="23"/>
      <c r="I49" s="23"/>
      <c r="J49" s="23"/>
      <c r="K49" s="23"/>
      <c r="L49" s="23"/>
      <c r="M49" s="24">
        <v>5</v>
      </c>
      <c r="N49" s="172">
        <f t="shared" si="5"/>
        <v>15</v>
      </c>
      <c r="O49" s="26">
        <f t="shared" si="6"/>
        <v>3</v>
      </c>
      <c r="P49" s="149">
        <f t="shared" si="7"/>
        <v>15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8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4" t="s">
        <v>175</v>
      </c>
      <c r="B50" s="193" t="s">
        <v>528</v>
      </c>
      <c r="C50" s="193" t="s">
        <v>139</v>
      </c>
      <c r="D50" s="193" t="s">
        <v>170</v>
      </c>
      <c r="E50" s="156">
        <v>5</v>
      </c>
      <c r="F50" s="175">
        <v>9</v>
      </c>
      <c r="G50" s="23"/>
      <c r="H50" s="23"/>
      <c r="I50" s="23"/>
      <c r="J50" s="23"/>
      <c r="K50" s="23"/>
      <c r="L50" s="23"/>
      <c r="M50" s="24"/>
      <c r="N50" s="172">
        <f t="shared" si="5"/>
        <v>14</v>
      </c>
      <c r="O50" s="26">
        <f t="shared" si="6"/>
        <v>2</v>
      </c>
      <c r="P50" s="149">
        <f t="shared" si="7"/>
        <v>14</v>
      </c>
      <c r="Q50" s="35"/>
      <c r="R50" s="28">
        <v>2027</v>
      </c>
      <c r="S50" s="29" t="s">
        <v>20</v>
      </c>
      <c r="T50" s="30">
        <f t="shared" si="3"/>
        <v>45</v>
      </c>
      <c r="U50" s="31"/>
      <c r="V50" s="32">
        <f t="shared" si="8"/>
        <v>45</v>
      </c>
      <c r="W50" s="6"/>
      <c r="X50" s="6"/>
      <c r="Y50" s="6"/>
      <c r="Z50" s="6"/>
      <c r="AA50" s="6"/>
    </row>
    <row r="51" spans="1:27" ht="29.1" customHeight="1" thickBot="1" x14ac:dyDescent="0.4">
      <c r="A51" s="154" t="s">
        <v>175</v>
      </c>
      <c r="B51" s="193" t="s">
        <v>690</v>
      </c>
      <c r="C51" s="193" t="s">
        <v>129</v>
      </c>
      <c r="D51" s="193" t="s">
        <v>167</v>
      </c>
      <c r="E51" s="156"/>
      <c r="F51" s="156"/>
      <c r="G51" s="23"/>
      <c r="H51" s="23"/>
      <c r="I51" s="23"/>
      <c r="J51" s="23"/>
      <c r="K51" s="23">
        <v>9</v>
      </c>
      <c r="L51" s="23"/>
      <c r="M51" s="24">
        <v>5</v>
      </c>
      <c r="N51" s="172">
        <f t="shared" si="5"/>
        <v>14</v>
      </c>
      <c r="O51" s="26">
        <f t="shared" si="6"/>
        <v>2</v>
      </c>
      <c r="P51" s="149">
        <f t="shared" si="7"/>
        <v>14</v>
      </c>
      <c r="Q51" s="35"/>
      <c r="R51" s="28"/>
      <c r="S51" s="29"/>
      <c r="T51" s="30"/>
      <c r="U51" s="31"/>
      <c r="V51" s="32">
        <f t="shared" si="8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4" t="s">
        <v>175</v>
      </c>
      <c r="B52" s="193" t="s">
        <v>234</v>
      </c>
      <c r="C52" s="193" t="s">
        <v>140</v>
      </c>
      <c r="D52" s="193" t="s">
        <v>171</v>
      </c>
      <c r="E52" s="156">
        <v>5</v>
      </c>
      <c r="F52" s="175"/>
      <c r="G52" s="23">
        <v>5</v>
      </c>
      <c r="H52" s="23"/>
      <c r="I52" s="23"/>
      <c r="J52" s="23"/>
      <c r="K52" s="23"/>
      <c r="L52" s="23"/>
      <c r="M52" s="24"/>
      <c r="N52" s="172">
        <f t="shared" si="5"/>
        <v>10</v>
      </c>
      <c r="O52" s="26">
        <f t="shared" si="6"/>
        <v>2</v>
      </c>
      <c r="P52" s="149">
        <f t="shared" si="7"/>
        <v>10</v>
      </c>
      <c r="Q52" s="35"/>
      <c r="R52" s="28">
        <v>1862</v>
      </c>
      <c r="S52" s="29" t="s">
        <v>60</v>
      </c>
      <c r="T52" s="30">
        <f t="shared" ref="T52:T65" si="9">SUMIF($C$3:$C$108,R52,$P$3:$P$108)</f>
        <v>0</v>
      </c>
      <c r="U52" s="31"/>
      <c r="V52" s="32">
        <f t="shared" si="8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4" t="s">
        <v>175</v>
      </c>
      <c r="B53" s="193" t="s">
        <v>214</v>
      </c>
      <c r="C53" s="193" t="s">
        <v>132</v>
      </c>
      <c r="D53" s="193" t="s">
        <v>114</v>
      </c>
      <c r="E53" s="156">
        <v>15</v>
      </c>
      <c r="F53" s="175"/>
      <c r="G53" s="23"/>
      <c r="H53" s="23"/>
      <c r="I53" s="23"/>
      <c r="J53" s="23"/>
      <c r="K53" s="23"/>
      <c r="L53" s="23"/>
      <c r="M53" s="24"/>
      <c r="N53" s="172">
        <f t="shared" ref="N53:N58" si="10">IF(O53=9,SUM(E53:M53)-SMALL(E53:M53,1),IF(O53=8,SUM(E53:M53)-SMALL(E53:M53,1),SUM(E53:M53)))</f>
        <v>15</v>
      </c>
      <c r="O53" s="26">
        <f t="shared" si="6"/>
        <v>1</v>
      </c>
      <c r="P53" s="149"/>
      <c r="Q53" s="35"/>
      <c r="R53" s="28">
        <v>1132</v>
      </c>
      <c r="S53" s="29" t="s">
        <v>61</v>
      </c>
      <c r="T53" s="30">
        <f t="shared" si="9"/>
        <v>0</v>
      </c>
      <c r="U53" s="31"/>
      <c r="V53" s="32">
        <f t="shared" si="8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4" t="s">
        <v>175</v>
      </c>
      <c r="B54" s="193" t="s">
        <v>302</v>
      </c>
      <c r="C54" s="193" t="s">
        <v>140</v>
      </c>
      <c r="D54" s="193" t="s">
        <v>171</v>
      </c>
      <c r="E54" s="156">
        <v>5</v>
      </c>
      <c r="F54" s="175"/>
      <c r="G54" s="23"/>
      <c r="H54" s="23"/>
      <c r="I54" s="23"/>
      <c r="J54" s="23"/>
      <c r="K54" s="23"/>
      <c r="L54" s="23"/>
      <c r="M54" s="24"/>
      <c r="N54" s="172">
        <f t="shared" si="10"/>
        <v>5</v>
      </c>
      <c r="O54" s="26">
        <f t="shared" si="6"/>
        <v>1</v>
      </c>
      <c r="P54" s="149"/>
      <c r="Q54" s="19"/>
      <c r="R54" s="28">
        <v>1988</v>
      </c>
      <c r="S54" s="29" t="s">
        <v>62</v>
      </c>
      <c r="T54" s="30">
        <f t="shared" si="9"/>
        <v>0</v>
      </c>
      <c r="U54" s="31"/>
      <c r="V54" s="32">
        <f t="shared" si="8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4" t="s">
        <v>175</v>
      </c>
      <c r="B55" s="193" t="s">
        <v>323</v>
      </c>
      <c r="C55" s="193" t="s">
        <v>402</v>
      </c>
      <c r="D55" s="193" t="s">
        <v>312</v>
      </c>
      <c r="E55" s="156">
        <v>5</v>
      </c>
      <c r="F55" s="175"/>
      <c r="G55" s="23"/>
      <c r="H55" s="23"/>
      <c r="I55" s="23"/>
      <c r="J55" s="23"/>
      <c r="K55" s="23"/>
      <c r="L55" s="23"/>
      <c r="M55" s="24"/>
      <c r="N55" s="172">
        <f t="shared" si="10"/>
        <v>5</v>
      </c>
      <c r="O55" s="26">
        <f t="shared" si="6"/>
        <v>1</v>
      </c>
      <c r="P55" s="149"/>
      <c r="Q55" s="19"/>
      <c r="R55" s="28">
        <v>2142</v>
      </c>
      <c r="S55" s="29" t="s">
        <v>600</v>
      </c>
      <c r="T55" s="30">
        <f t="shared" si="9"/>
        <v>16</v>
      </c>
      <c r="U55" s="31"/>
      <c r="V55" s="32">
        <f t="shared" si="8"/>
        <v>16</v>
      </c>
      <c r="W55" s="6"/>
      <c r="X55" s="6"/>
      <c r="Y55" s="6"/>
      <c r="Z55" s="6"/>
      <c r="AA55" s="6"/>
    </row>
    <row r="56" spans="1:27" ht="29.1" customHeight="1" thickBot="1" x14ac:dyDescent="0.4">
      <c r="A56" s="154" t="s">
        <v>175</v>
      </c>
      <c r="B56" s="193" t="s">
        <v>236</v>
      </c>
      <c r="C56" s="193" t="s">
        <v>140</v>
      </c>
      <c r="D56" s="193" t="s">
        <v>171</v>
      </c>
      <c r="E56" s="23">
        <v>5</v>
      </c>
      <c r="F56" s="175"/>
      <c r="G56" s="23"/>
      <c r="H56" s="23"/>
      <c r="I56" s="23"/>
      <c r="J56" s="23"/>
      <c r="K56" s="23"/>
      <c r="L56" s="23"/>
      <c r="M56" s="24"/>
      <c r="N56" s="172">
        <f t="shared" si="10"/>
        <v>5</v>
      </c>
      <c r="O56" s="26">
        <f t="shared" si="6"/>
        <v>1</v>
      </c>
      <c r="P56" s="149"/>
      <c r="Q56" s="19"/>
      <c r="R56" s="28">
        <v>1665</v>
      </c>
      <c r="S56" s="29" t="s">
        <v>621</v>
      </c>
      <c r="T56" s="30">
        <f t="shared" si="9"/>
        <v>0</v>
      </c>
      <c r="U56" s="31"/>
      <c r="V56" s="32">
        <f t="shared" si="8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4" t="s">
        <v>175</v>
      </c>
      <c r="B57" s="193" t="s">
        <v>157</v>
      </c>
      <c r="C57" s="193" t="s">
        <v>142</v>
      </c>
      <c r="D57" s="193" t="s">
        <v>172</v>
      </c>
      <c r="E57" s="23">
        <v>5</v>
      </c>
      <c r="F57" s="175"/>
      <c r="G57" s="23"/>
      <c r="H57" s="23"/>
      <c r="I57" s="23"/>
      <c r="J57" s="23"/>
      <c r="K57" s="23"/>
      <c r="L57" s="23"/>
      <c r="M57" s="24"/>
      <c r="N57" s="172">
        <f t="shared" si="10"/>
        <v>5</v>
      </c>
      <c r="O57" s="26">
        <f t="shared" si="6"/>
        <v>1</v>
      </c>
      <c r="P57" s="149"/>
      <c r="Q57" s="19"/>
      <c r="R57" s="28"/>
      <c r="S57" s="29"/>
      <c r="T57" s="30">
        <f t="shared" si="9"/>
        <v>0</v>
      </c>
      <c r="U57" s="31"/>
      <c r="V57" s="32">
        <f t="shared" si="8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4" t="s">
        <v>175</v>
      </c>
      <c r="B58" s="193" t="s">
        <v>156</v>
      </c>
      <c r="C58" s="193" t="s">
        <v>142</v>
      </c>
      <c r="D58" s="193" t="s">
        <v>172</v>
      </c>
      <c r="E58" s="23">
        <v>5</v>
      </c>
      <c r="F58" s="175"/>
      <c r="G58" s="23"/>
      <c r="H58" s="23"/>
      <c r="I58" s="23"/>
      <c r="J58" s="23"/>
      <c r="K58" s="23"/>
      <c r="L58" s="23"/>
      <c r="M58" s="24"/>
      <c r="N58" s="172">
        <f t="shared" si="10"/>
        <v>5</v>
      </c>
      <c r="O58" s="26">
        <f t="shared" si="6"/>
        <v>1</v>
      </c>
      <c r="P58" s="149"/>
      <c r="Q58" s="19"/>
      <c r="R58" s="28">
        <v>1990</v>
      </c>
      <c r="S58" s="29" t="s">
        <v>26</v>
      </c>
      <c r="T58" s="30">
        <f t="shared" si="9"/>
        <v>0</v>
      </c>
      <c r="U58" s="31"/>
      <c r="V58" s="32">
        <f t="shared" si="8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4" t="s">
        <v>327</v>
      </c>
      <c r="B59" s="176"/>
      <c r="C59" s="177"/>
      <c r="D59" s="176"/>
      <c r="E59" s="23"/>
      <c r="F59" s="156"/>
      <c r="G59" s="23"/>
      <c r="H59" s="23"/>
      <c r="I59" s="23"/>
      <c r="J59" s="23"/>
      <c r="K59" s="23"/>
      <c r="L59" s="23"/>
      <c r="M59" s="24"/>
      <c r="N59" s="25">
        <f t="shared" ref="N59:N66" si="11">IF(O59=9,SUM(E59:M59)-SMALL(E59:M59,1)-SMALL(E59:M59,2),IF(O59=8,SUM(E59:M59)-SMALL(E59:M59,1),SUM(E59:M59)))</f>
        <v>0</v>
      </c>
      <c r="O59" s="26">
        <f t="shared" ref="O59:O66" si="12">COUNTA(E59:M59)</f>
        <v>0</v>
      </c>
      <c r="P59" s="149">
        <f t="shared" ref="P59:P66" si="13">SUM(E59:M59)</f>
        <v>0</v>
      </c>
      <c r="Q59" s="19"/>
      <c r="R59" s="28">
        <v>2068</v>
      </c>
      <c r="S59" s="29" t="s">
        <v>64</v>
      </c>
      <c r="T59" s="30">
        <f t="shared" si="9"/>
        <v>0</v>
      </c>
      <c r="U59" s="31"/>
      <c r="V59" s="32">
        <f t="shared" si="8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4" t="s">
        <v>327</v>
      </c>
      <c r="B60" s="176"/>
      <c r="C60" s="176"/>
      <c r="D60" s="176"/>
      <c r="E60" s="23"/>
      <c r="F60" s="156"/>
      <c r="G60" s="23"/>
      <c r="H60" s="23"/>
      <c r="I60" s="23"/>
      <c r="J60" s="23"/>
      <c r="K60" s="23"/>
      <c r="L60" s="23"/>
      <c r="M60" s="24"/>
      <c r="N60" s="25">
        <f t="shared" si="11"/>
        <v>0</v>
      </c>
      <c r="O60" s="26">
        <f t="shared" si="12"/>
        <v>0</v>
      </c>
      <c r="P60" s="149">
        <f t="shared" si="13"/>
        <v>0</v>
      </c>
      <c r="Q60" s="19"/>
      <c r="R60" s="28">
        <v>2075</v>
      </c>
      <c r="S60" s="146" t="s">
        <v>118</v>
      </c>
      <c r="T60" s="30">
        <f t="shared" si="9"/>
        <v>0</v>
      </c>
      <c r="U60" s="31"/>
      <c r="V60" s="32">
        <f t="shared" si="8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4" t="s">
        <v>327</v>
      </c>
      <c r="B61" s="176"/>
      <c r="C61" s="176"/>
      <c r="D61" s="176"/>
      <c r="E61" s="23"/>
      <c r="F61" s="156"/>
      <c r="G61" s="23"/>
      <c r="H61" s="23"/>
      <c r="I61" s="23"/>
      <c r="J61" s="23"/>
      <c r="K61" s="23"/>
      <c r="L61" s="23"/>
      <c r="M61" s="24"/>
      <c r="N61" s="25">
        <f t="shared" si="11"/>
        <v>0</v>
      </c>
      <c r="O61" s="26">
        <f t="shared" si="12"/>
        <v>0</v>
      </c>
      <c r="P61" s="149">
        <f t="shared" si="13"/>
        <v>0</v>
      </c>
      <c r="Q61" s="19"/>
      <c r="R61" s="28">
        <v>2076</v>
      </c>
      <c r="S61" s="29" t="s">
        <v>117</v>
      </c>
      <c r="T61" s="30">
        <f t="shared" si="9"/>
        <v>0</v>
      </c>
      <c r="U61" s="31"/>
      <c r="V61" s="32">
        <f t="shared" si="8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4" t="s">
        <v>327</v>
      </c>
      <c r="B62" s="176"/>
      <c r="C62" s="176"/>
      <c r="D62" s="176"/>
      <c r="E62" s="23"/>
      <c r="F62" s="175"/>
      <c r="G62" s="23"/>
      <c r="H62" s="23"/>
      <c r="I62" s="23"/>
      <c r="J62" s="23"/>
      <c r="K62" s="23"/>
      <c r="L62" s="23"/>
      <c r="M62" s="24"/>
      <c r="N62" s="25">
        <f t="shared" si="11"/>
        <v>0</v>
      </c>
      <c r="O62" s="26">
        <f t="shared" si="12"/>
        <v>0</v>
      </c>
      <c r="P62" s="149">
        <f t="shared" si="13"/>
        <v>0</v>
      </c>
      <c r="Q62" s="19"/>
      <c r="R62" s="28">
        <v>2161</v>
      </c>
      <c r="S62" s="29" t="s">
        <v>66</v>
      </c>
      <c r="T62" s="30">
        <f t="shared" si="9"/>
        <v>0</v>
      </c>
      <c r="U62" s="31"/>
      <c r="V62" s="32">
        <f t="shared" si="8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4" t="s">
        <v>327</v>
      </c>
      <c r="B63" s="176"/>
      <c r="C63" s="177"/>
      <c r="D63" s="176"/>
      <c r="E63" s="23"/>
      <c r="F63" s="156"/>
      <c r="G63" s="23"/>
      <c r="H63" s="23"/>
      <c r="I63" s="23"/>
      <c r="J63" s="23"/>
      <c r="K63" s="23"/>
      <c r="L63" s="23"/>
      <c r="M63" s="24"/>
      <c r="N63" s="25">
        <f t="shared" si="11"/>
        <v>0</v>
      </c>
      <c r="O63" s="26">
        <f t="shared" si="12"/>
        <v>0</v>
      </c>
      <c r="P63" s="149">
        <f t="shared" si="13"/>
        <v>0</v>
      </c>
      <c r="Q63" s="19"/>
      <c r="R63" s="28">
        <v>1216</v>
      </c>
      <c r="S63" s="146" t="s">
        <v>108</v>
      </c>
      <c r="T63" s="30">
        <f t="shared" si="9"/>
        <v>0</v>
      </c>
      <c r="U63" s="31"/>
      <c r="V63" s="32">
        <f t="shared" si="8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4" t="s">
        <v>327</v>
      </c>
      <c r="B64" s="176"/>
      <c r="C64" s="176"/>
      <c r="D64" s="176"/>
      <c r="E64" s="23"/>
      <c r="F64" s="178"/>
      <c r="G64" s="23"/>
      <c r="H64" s="23"/>
      <c r="I64" s="23"/>
      <c r="J64" s="23"/>
      <c r="K64" s="23"/>
      <c r="L64" s="23"/>
      <c r="M64" s="24"/>
      <c r="N64" s="25">
        <f t="shared" si="11"/>
        <v>0</v>
      </c>
      <c r="O64" s="26">
        <f t="shared" si="12"/>
        <v>0</v>
      </c>
      <c r="P64" s="149">
        <f t="shared" si="13"/>
        <v>0</v>
      </c>
      <c r="Q64" s="19"/>
      <c r="R64" s="28">
        <v>2113</v>
      </c>
      <c r="S64" s="29" t="s">
        <v>67</v>
      </c>
      <c r="T64" s="30">
        <f t="shared" si="9"/>
        <v>0</v>
      </c>
      <c r="U64" s="31"/>
      <c r="V64" s="32">
        <f t="shared" si="8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4" t="s">
        <v>327</v>
      </c>
      <c r="B65" s="176"/>
      <c r="C65" s="176"/>
      <c r="D65" s="176"/>
      <c r="E65" s="23"/>
      <c r="F65" s="178"/>
      <c r="G65" s="23"/>
      <c r="H65" s="23"/>
      <c r="I65" s="23"/>
      <c r="J65" s="23"/>
      <c r="K65" s="23"/>
      <c r="L65" s="23"/>
      <c r="M65" s="24"/>
      <c r="N65" s="25">
        <f t="shared" si="11"/>
        <v>0</v>
      </c>
      <c r="O65" s="26">
        <f t="shared" si="12"/>
        <v>0</v>
      </c>
      <c r="P65" s="149">
        <f t="shared" si="13"/>
        <v>0</v>
      </c>
      <c r="Q65" s="19"/>
      <c r="R65" s="28">
        <v>1896</v>
      </c>
      <c r="S65" s="29" t="s">
        <v>116</v>
      </c>
      <c r="T65" s="30">
        <f t="shared" si="9"/>
        <v>0</v>
      </c>
      <c r="U65" s="31"/>
      <c r="V65" s="32">
        <f t="shared" si="8"/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54" t="s">
        <v>327</v>
      </c>
      <c r="B66" s="176"/>
      <c r="C66" s="177"/>
      <c r="D66" s="176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1"/>
        <v>0</v>
      </c>
      <c r="O66" s="26">
        <f t="shared" si="12"/>
        <v>0</v>
      </c>
      <c r="P66" s="149">
        <f t="shared" si="13"/>
        <v>0</v>
      </c>
      <c r="Q66" s="19"/>
      <c r="R66" s="6"/>
      <c r="S66" s="6"/>
      <c r="T66" s="39">
        <f>SUM(T3:T65)</f>
        <v>5412</v>
      </c>
      <c r="U66" s="6"/>
      <c r="V66" s="41">
        <f>SUM(V3:V65)</f>
        <v>5373</v>
      </c>
      <c r="W66" s="6"/>
      <c r="X66" s="6"/>
      <c r="Y66" s="6"/>
      <c r="Z66" s="6"/>
      <c r="AA66" s="6"/>
    </row>
    <row r="67" spans="1:27" ht="29.1" customHeight="1" thickBot="1" x14ac:dyDescent="0.4">
      <c r="A67" s="154" t="s">
        <v>327</v>
      </c>
      <c r="B67" s="176"/>
      <c r="C67" s="176"/>
      <c r="D67" s="176"/>
      <c r="E67" s="23"/>
      <c r="F67" s="178"/>
      <c r="G67" s="23"/>
      <c r="H67" s="23"/>
      <c r="I67" s="23"/>
      <c r="J67" s="23"/>
      <c r="K67" s="23"/>
      <c r="L67" s="23"/>
      <c r="M67" s="24"/>
      <c r="N67" s="25">
        <f t="shared" ref="N67:N74" si="14">IF(O67=9,SUM(E67:M67)-SMALL(E67:M67,1)-SMALL(E67:M67,2),IF(O67=8,SUM(E67:M67)-SMALL(E67:M67,1),SUM(E67:M67)))</f>
        <v>0</v>
      </c>
      <c r="O67" s="26">
        <f t="shared" ref="O67:O74" si="15">COUNTA(E67:M67)</f>
        <v>0</v>
      </c>
      <c r="P67" s="149">
        <f t="shared" ref="P67:P74" si="16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4" t="s">
        <v>327</v>
      </c>
      <c r="B68" s="176"/>
      <c r="C68" s="176"/>
      <c r="D68" s="176"/>
      <c r="E68" s="23"/>
      <c r="F68" s="178"/>
      <c r="G68" s="23"/>
      <c r="H68" s="23"/>
      <c r="I68" s="23"/>
      <c r="J68" s="23"/>
      <c r="K68" s="23"/>
      <c r="L68" s="23"/>
      <c r="M68" s="24"/>
      <c r="N68" s="25">
        <f t="shared" si="14"/>
        <v>0</v>
      </c>
      <c r="O68" s="26">
        <f t="shared" si="15"/>
        <v>0</v>
      </c>
      <c r="P68" s="149">
        <f t="shared" si="16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4" t="s">
        <v>327</v>
      </c>
      <c r="B69" s="176"/>
      <c r="C69" s="176"/>
      <c r="D69" s="176"/>
      <c r="E69" s="23"/>
      <c r="F69" s="178"/>
      <c r="G69" s="23"/>
      <c r="H69" s="23"/>
      <c r="I69" s="23"/>
      <c r="J69" s="23"/>
      <c r="K69" s="23"/>
      <c r="L69" s="23"/>
      <c r="M69" s="24"/>
      <c r="N69" s="25">
        <f t="shared" si="14"/>
        <v>0</v>
      </c>
      <c r="O69" s="26">
        <f t="shared" si="15"/>
        <v>0</v>
      </c>
      <c r="P69" s="149">
        <f t="shared" si="16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4" t="s">
        <v>327</v>
      </c>
      <c r="B70" s="176"/>
      <c r="C70" s="176"/>
      <c r="D70" s="176"/>
      <c r="E70" s="23"/>
      <c r="F70" s="178"/>
      <c r="G70" s="23"/>
      <c r="H70" s="23"/>
      <c r="I70" s="23"/>
      <c r="J70" s="23"/>
      <c r="K70" s="23"/>
      <c r="L70" s="23"/>
      <c r="M70" s="24"/>
      <c r="N70" s="25">
        <f t="shared" si="14"/>
        <v>0</v>
      </c>
      <c r="O70" s="26">
        <f t="shared" si="15"/>
        <v>0</v>
      </c>
      <c r="P70" s="149">
        <f t="shared" si="16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4" t="s">
        <v>327</v>
      </c>
      <c r="B71" s="176"/>
      <c r="C71" s="176"/>
      <c r="D71" s="176"/>
      <c r="E71" s="23"/>
      <c r="F71" s="178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49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4" t="s">
        <v>327</v>
      </c>
      <c r="B72" s="176"/>
      <c r="C72" s="177"/>
      <c r="D72" s="176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49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4" t="s">
        <v>327</v>
      </c>
      <c r="B73" s="176"/>
      <c r="C73" s="176"/>
      <c r="D73" s="176"/>
      <c r="E73" s="23"/>
      <c r="F73" s="178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49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4" t="s">
        <v>327</v>
      </c>
      <c r="B74" s="176"/>
      <c r="C74" s="176"/>
      <c r="D74" s="176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5"/>
        <v>0</v>
      </c>
      <c r="P74" s="149">
        <f t="shared" si="16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4" t="s">
        <v>327</v>
      </c>
      <c r="B75" s="176"/>
      <c r="C75" s="176"/>
      <c r="D75" s="176"/>
      <c r="E75" s="23"/>
      <c r="F75" s="178"/>
      <c r="G75" s="23"/>
      <c r="H75" s="23"/>
      <c r="I75" s="23"/>
      <c r="J75" s="23"/>
      <c r="K75" s="23"/>
      <c r="L75" s="23"/>
      <c r="M75" s="24"/>
      <c r="N75" s="25">
        <f t="shared" ref="N75" si="17">IF(O75=9,SUM(E75:M75)-SMALL(E75:M75,1)-SMALL(E75:M75,2),IF(O75=8,SUM(E75:M75)-SMALL(E75:M75,1),SUM(E75:M75)))</f>
        <v>0</v>
      </c>
      <c r="O75" s="26">
        <f t="shared" ref="O75" si="18">COUNTA(E75:M75)</f>
        <v>0</v>
      </c>
      <c r="P75" s="149">
        <f t="shared" ref="P75" si="19">SUM(E75:M75)</f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8.5" customHeight="1" x14ac:dyDescent="0.35">
      <c r="A76" s="81">
        <f>COUNTIF(A3:A75,"SI")</f>
        <v>56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5">
        <f>SUM(N3:N75)</f>
        <v>5373</v>
      </c>
      <c r="O76" s="47"/>
      <c r="P76" s="66">
        <f>SUM(P3:P75)</f>
        <v>5412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0"/>
      <c r="O77" s="6"/>
      <c r="P77" s="70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8.5" customHeight="1" x14ac:dyDescent="0.2">
      <c r="A79" s="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8.5" customHeight="1" x14ac:dyDescent="0.2">
      <c r="A80" s="6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8:22" ht="18.600000000000001" customHeight="1" x14ac:dyDescent="0.2">
      <c r="R81" s="6"/>
      <c r="S81" s="6"/>
      <c r="T81" s="6"/>
      <c r="U81" s="6"/>
      <c r="V81" s="6"/>
    </row>
    <row r="82" spans="18:22" ht="18.600000000000001" customHeight="1" x14ac:dyDescent="0.2">
      <c r="R82" s="6"/>
      <c r="S82" s="6"/>
    </row>
    <row r="83" spans="18:22" ht="18.600000000000001" customHeight="1" x14ac:dyDescent="0.2">
      <c r="R83" s="6"/>
      <c r="S83" s="6"/>
    </row>
    <row r="84" spans="18:22" ht="18.600000000000001" customHeight="1" x14ac:dyDescent="0.2">
      <c r="R84" s="6"/>
      <c r="S84" s="6"/>
    </row>
    <row r="85" spans="18:22" ht="18.600000000000001" customHeight="1" x14ac:dyDescent="0.2">
      <c r="R85" s="6"/>
      <c r="S85" s="6"/>
    </row>
    <row r="86" spans="18:22" ht="18.600000000000001" customHeight="1" x14ac:dyDescent="0.2">
      <c r="R86" s="6"/>
      <c r="S86" s="6"/>
    </row>
    <row r="87" spans="18:22" ht="18.600000000000001" customHeight="1" x14ac:dyDescent="0.2">
      <c r="R87" s="6"/>
      <c r="S87" s="6"/>
    </row>
    <row r="88" spans="18:22" ht="18.600000000000001" customHeight="1" x14ac:dyDescent="0.2">
      <c r="R88" s="6"/>
      <c r="S88" s="6"/>
    </row>
    <row r="89" spans="18:22" ht="18.600000000000001" customHeight="1" x14ac:dyDescent="0.2">
      <c r="R89" s="6"/>
      <c r="S89" s="6"/>
    </row>
    <row r="90" spans="18:22" ht="18.600000000000001" customHeight="1" x14ac:dyDescent="0.2">
      <c r="R90" s="6"/>
      <c r="S90" s="6"/>
    </row>
    <row r="91" spans="18:22" ht="18.600000000000001" customHeight="1" x14ac:dyDescent="0.2">
      <c r="R91" s="6"/>
      <c r="S91" s="6"/>
    </row>
    <row r="92" spans="18:22" ht="18.600000000000001" customHeight="1" x14ac:dyDescent="0.2">
      <c r="R92" s="6"/>
      <c r="S92" s="6"/>
    </row>
    <row r="93" spans="18:22" ht="18.600000000000001" customHeight="1" x14ac:dyDescent="0.2">
      <c r="R93" s="6"/>
      <c r="S93" s="6"/>
    </row>
    <row r="94" spans="18:22" ht="18.600000000000001" customHeight="1" x14ac:dyDescent="0.2">
      <c r="R94" s="6"/>
      <c r="S94" s="6"/>
    </row>
    <row r="95" spans="18:22" ht="18.600000000000001" customHeight="1" x14ac:dyDescent="0.2">
      <c r="R95" s="6"/>
      <c r="S95" s="6"/>
    </row>
    <row r="96" spans="18:22" ht="18.600000000000001" customHeight="1" x14ac:dyDescent="0.2">
      <c r="R96" s="6"/>
      <c r="S96" s="6"/>
    </row>
    <row r="97" spans="18:19" ht="18.600000000000001" customHeight="1" x14ac:dyDescent="0.2">
      <c r="R97" s="6"/>
      <c r="S97" s="6"/>
    </row>
    <row r="98" spans="18:19" ht="18.600000000000001" customHeight="1" x14ac:dyDescent="0.2">
      <c r="R98" s="6"/>
      <c r="S98" s="6"/>
    </row>
    <row r="99" spans="18:19" ht="18.600000000000001" customHeight="1" x14ac:dyDescent="0.2">
      <c r="R99" s="6"/>
      <c r="S99" s="6"/>
    </row>
    <row r="100" spans="18:19" ht="18.600000000000001" customHeight="1" x14ac:dyDescent="0.2">
      <c r="R100" s="6"/>
      <c r="S100" s="6"/>
    </row>
  </sheetData>
  <sortState xmlns:xlrd2="http://schemas.microsoft.com/office/spreadsheetml/2017/richdata2" ref="B3:P52">
    <sortCondition descending="1" ref="N3:N52"/>
  </sortState>
  <mergeCells count="1">
    <mergeCell ref="A1:F1"/>
  </mergeCells>
  <conditionalFormatting sqref="A3:A50 A52:A58">
    <cfRule type="containsText" dxfId="15" priority="17" stopIfTrue="1" operator="containsText" text="SI">
      <formula>NOT(ISERROR(SEARCH("SI",A3)))</formula>
    </cfRule>
    <cfRule type="containsText" dxfId="14" priority="18" stopIfTrue="1" operator="containsText" text="NO">
      <formula>NOT(ISERROR(SEARCH("NO",A3)))</formula>
    </cfRule>
  </conditionalFormatting>
  <conditionalFormatting sqref="A59:A75">
    <cfRule type="containsText" dxfId="13" priority="15" stopIfTrue="1" operator="containsText" text="SI">
      <formula>NOT(ISERROR(SEARCH("SI",A59)))</formula>
    </cfRule>
    <cfRule type="containsText" dxfId="12" priority="16" stopIfTrue="1" operator="containsText" text="NO">
      <formula>NOT(ISERROR(SEARCH("NO",A59)))</formula>
    </cfRule>
  </conditionalFormatting>
  <conditionalFormatting sqref="A51">
    <cfRule type="containsText" dxfId="11" priority="11" stopIfTrue="1" operator="containsText" text="SI">
      <formula>NOT(ISERROR(SEARCH("SI",A51)))</formula>
    </cfRule>
    <cfRule type="containsText" dxfId="10" priority="12" stopIfTrue="1" operator="containsText" text="NO">
      <formula>NOT(ISERROR(SEARCH("NO",A51)))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2022-10-11T13:58:30Z</dcterms:modified>
</cp:coreProperties>
</file>