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45" windowWidth="15960" windowHeight="11760" tabRatio="994" activeTab="0"/>
  </bookViews>
  <sheets>
    <sheet name="MC M" sheetId="1" r:id="rId1"/>
    <sheet name="MC M finale" sheetId="2" r:id="rId2"/>
    <sheet name="MC F" sheetId="3" r:id="rId3"/>
    <sheet name="MC F finale" sheetId="4" r:id="rId4"/>
    <sheet name="CU M" sheetId="5" r:id="rId5"/>
    <sheet name="CU M finale" sheetId="6" r:id="rId6"/>
    <sheet name="CU F" sheetId="7" r:id="rId7"/>
    <sheet name="CU F finale" sheetId="8" r:id="rId8"/>
    <sheet name="ES M" sheetId="9" r:id="rId9"/>
    <sheet name="ES M finale" sheetId="10" r:id="rId10"/>
    <sheet name="ES F" sheetId="11" r:id="rId11"/>
    <sheet name="ES F finale" sheetId="12" r:id="rId12"/>
    <sheet name="RA M" sheetId="13" r:id="rId13"/>
    <sheet name="RA M finale" sheetId="14" r:id="rId14"/>
    <sheet name="RA F" sheetId="15" r:id="rId15"/>
    <sheet name="RA F finale" sheetId="16" r:id="rId16"/>
    <sheet name="YA M" sheetId="17" r:id="rId17"/>
    <sheet name="YA M finale" sheetId="18" r:id="rId18"/>
    <sheet name="YA F" sheetId="19" r:id="rId19"/>
    <sheet name="YA F finale" sheetId="20" r:id="rId20"/>
    <sheet name="YB M" sheetId="21" r:id="rId21"/>
    <sheet name="YB M finale" sheetId="22" r:id="rId22"/>
    <sheet name="YB F" sheetId="23" r:id="rId23"/>
    <sheet name="YB F finale" sheetId="24" r:id="rId24"/>
    <sheet name="JU M" sheetId="25" r:id="rId25"/>
    <sheet name="JU M finale" sheetId="26" r:id="rId26"/>
    <sheet name="JU F" sheetId="27" r:id="rId27"/>
    <sheet name="JU F finale" sheetId="28" r:id="rId28"/>
    <sheet name="Punti Squadre" sheetId="29" r:id="rId29"/>
    <sheet name="Punt.provvisorio" sheetId="30" r:id="rId30"/>
  </sheets>
  <definedNames/>
  <calcPr calcId="145621"/>
</workbook>
</file>

<file path=xl/sharedStrings.xml><?xml version="1.0" encoding="utf-8"?>
<sst xmlns="http://schemas.openxmlformats.org/spreadsheetml/2006/main" count="1275" uniqueCount="302">
  <si>
    <t>MINICUCCIOLI M.</t>
  </si>
  <si>
    <t>atleta</t>
  </si>
  <si>
    <t>Cod.soc.</t>
  </si>
  <si>
    <t>squadra</t>
  </si>
  <si>
    <t>gara1      Torino</t>
  </si>
  <si>
    <t>gara2       Piasco</t>
  </si>
  <si>
    <t>gara3     Candia</t>
  </si>
  <si>
    <t>gara4      Omegna</t>
  </si>
  <si>
    <t>gara5   Vinadio</t>
  </si>
  <si>
    <t>gara6 Entracque</t>
  </si>
  <si>
    <t>finale       Aosta</t>
  </si>
  <si>
    <t>PUNTI</t>
  </si>
  <si>
    <t>GARE</t>
  </si>
  <si>
    <t>punti squadra</t>
  </si>
  <si>
    <t>cod</t>
  </si>
  <si>
    <t>punti</t>
  </si>
  <si>
    <t>punt.provvisorio</t>
  </si>
  <si>
    <t>COL PIETRO</t>
  </si>
  <si>
    <t>GRANBIKE TRIATHLON</t>
  </si>
  <si>
    <t>ASD AIRONE TRIATHLON</t>
  </si>
  <si>
    <t>DUTTO STEFANO</t>
  </si>
  <si>
    <t>CUNEO 1198</t>
  </si>
  <si>
    <t>ASD OASI LAURA VICUNA</t>
  </si>
  <si>
    <t>PESARELLI ALESSIO</t>
  </si>
  <si>
    <t>ASD TRIVIVISPORT FOSSANO</t>
  </si>
  <si>
    <t>PETRINI LUDOVICO</t>
  </si>
  <si>
    <t>ASD TORINO TRIATHLON</t>
  </si>
  <si>
    <t>ROLLINO TOMMASO</t>
  </si>
  <si>
    <t>ASD TRI TEAM SAVIGLIANO</t>
  </si>
  <si>
    <t>MARINELLA LEONRDO</t>
  </si>
  <si>
    <t>ASD VIRTUS</t>
  </si>
  <si>
    <t>ALBA TRIATHLON</t>
  </si>
  <si>
    <t>BERNARDI ALESSIO</t>
  </si>
  <si>
    <t>AQUATICA TORINO</t>
  </si>
  <si>
    <t>CHIEROTTI LEONARDO</t>
  </si>
  <si>
    <t>ASD TEAM HIBISCUS</t>
  </si>
  <si>
    <t>AOSTO AGOSTINO</t>
  </si>
  <si>
    <t>HYDRO SPORT</t>
  </si>
  <si>
    <t>DEMARIA LEONARDO</t>
  </si>
  <si>
    <t>CUS TORINO</t>
  </si>
  <si>
    <t>BORRAZZI LEONARDO</t>
  </si>
  <si>
    <t>ASD CANAVESE TRIATHLON</t>
  </si>
  <si>
    <t>BONIFACINO ALBERTO</t>
  </si>
  <si>
    <t>CUNEO TRIATHLON</t>
  </si>
  <si>
    <t>CONCIALDI ALESSANDRO</t>
  </si>
  <si>
    <t>SAI FRECCE BIANCHE</t>
  </si>
  <si>
    <t>ASD CUSIO CUP</t>
  </si>
  <si>
    <t>LERDA RICCARDO</t>
  </si>
  <si>
    <t>DIMENSIONE SPORT</t>
  </si>
  <si>
    <t>SSD HYDRO SPORT STETA NUOTO</t>
  </si>
  <si>
    <t>ASD TRIATHLON IRONBIELLA</t>
  </si>
  <si>
    <t>ASD LOS TIGRES</t>
  </si>
  <si>
    <t>PEPERONCINO TRIATHLON TEAM</t>
  </si>
  <si>
    <t>ASD SAI FRECCE BIANCHE</t>
  </si>
  <si>
    <t>AZZURRA TRIATHLON</t>
  </si>
  <si>
    <t>ASD TRIATHLON NOVARA</t>
  </si>
  <si>
    <t>VALLE GESSO SPORT</t>
  </si>
  <si>
    <t>IVREA TRIATHLON</t>
  </si>
  <si>
    <t>VALLE D’AOSTA TRIATHLON</t>
  </si>
  <si>
    <t>MINICUCCIOLI F.</t>
  </si>
  <si>
    <t>gara3      Candia</t>
  </si>
  <si>
    <t>gara4     Omegna</t>
  </si>
  <si>
    <t>FIANDRA SARA</t>
  </si>
  <si>
    <t>CHERCHI ANITA</t>
  </si>
  <si>
    <t>SCIARROTA SIMONA ANGELICA</t>
  </si>
  <si>
    <t>FIANDRA BEATRICE</t>
  </si>
  <si>
    <t>GIORDANO ANNALISA</t>
  </si>
  <si>
    <t>RIVELLA GIULIA</t>
  </si>
  <si>
    <t>GRANBIKE</t>
  </si>
  <si>
    <t>SCOTTO VITTORIA</t>
  </si>
  <si>
    <t>TRIVIVISPORT</t>
  </si>
  <si>
    <t>CUCCIOLI M.</t>
  </si>
  <si>
    <t>gara2      Piasco</t>
  </si>
  <si>
    <t>ICARDI ALBERICO</t>
  </si>
  <si>
    <t>COL FILIPPO</t>
  </si>
  <si>
    <t>FERRARA GABRIELE</t>
  </si>
  <si>
    <t>MARGARIA SEBASTIANO</t>
  </si>
  <si>
    <t>CHERCHI ANTONIO</t>
  </si>
  <si>
    <t>MAZZINI LEONARDO</t>
  </si>
  <si>
    <t>AIRONE TRIATHLON</t>
  </si>
  <si>
    <t>GATTI LORENZO</t>
  </si>
  <si>
    <t>TORINO TRIATHLON</t>
  </si>
  <si>
    <t>MARGARIA TOMMASO</t>
  </si>
  <si>
    <t>GIORDANO GABRIELE</t>
  </si>
  <si>
    <t>SOMMARIVA TOMMASO</t>
  </si>
  <si>
    <t>PELUSO GABRIELE</t>
  </si>
  <si>
    <t>ZANNA CARLO</t>
  </si>
  <si>
    <t>TRUCCO MATTEO</t>
  </si>
  <si>
    <t>BERTUCCI GIUSIANA GUALTIERO</t>
  </si>
  <si>
    <t>MATARAZZO PIETRO</t>
  </si>
  <si>
    <t>SINI RICCARDO</t>
  </si>
  <si>
    <t>VELLANO MATTIA</t>
  </si>
  <si>
    <t>TODDE GABRIEL</t>
  </si>
  <si>
    <t>BONIFACINO EDOARDO</t>
  </si>
  <si>
    <t>LOMBARDO NICOLAS</t>
  </si>
  <si>
    <t>SANGIORGI ANNIBALE</t>
  </si>
  <si>
    <t>IRONBIELLA</t>
  </si>
  <si>
    <t>CUCCIOLI F.</t>
  </si>
  <si>
    <t>cat.</t>
  </si>
  <si>
    <t>cod.</t>
  </si>
  <si>
    <t>TURBIGLIO SILVIA</t>
  </si>
  <si>
    <t>BERNARDI LUCIA</t>
  </si>
  <si>
    <t>TOGNOLONI SOFIA</t>
  </si>
  <si>
    <t>RAVERA GIADA</t>
  </si>
  <si>
    <t>PORDENON ERICA</t>
  </si>
  <si>
    <t>SIMONCINI EMMA</t>
  </si>
  <si>
    <t>VALLE D’AOSTA</t>
  </si>
  <si>
    <t>NANO ANGELICA</t>
  </si>
  <si>
    <t>BELLOTTI REBECCA</t>
  </si>
  <si>
    <t>TRI TEAM SAVIGLIANO</t>
  </si>
  <si>
    <t>BUTTURINI EMMA</t>
  </si>
  <si>
    <t>PACE ANNA MARIA</t>
  </si>
  <si>
    <t>PESARELLI ALICE</t>
  </si>
  <si>
    <t>MARINELLA CAMILLA</t>
  </si>
  <si>
    <t>PETRECCA LUDOVICA</t>
  </si>
  <si>
    <t>CANZONERI MARTA</t>
  </si>
  <si>
    <t>ESORDIENTI M.</t>
  </si>
  <si>
    <t>gara3    Candia</t>
  </si>
  <si>
    <t>gara5    Vinadio</t>
  </si>
  <si>
    <t>GIULIANO RICCARDO</t>
  </si>
  <si>
    <t>BARALE PAOLO</t>
  </si>
  <si>
    <t>FERRARIS SIMONE</t>
  </si>
  <si>
    <t>FERRARA ALESSIO</t>
  </si>
  <si>
    <t>GERMANO ALBERTO</t>
  </si>
  <si>
    <t>COLOGNESE FEDERICO</t>
  </si>
  <si>
    <t>BISIO LORENZO</t>
  </si>
  <si>
    <t>SANTINI MARCO</t>
  </si>
  <si>
    <t>SARACANO DAVIDE</t>
  </si>
  <si>
    <t>BRONGO ANTOINE</t>
  </si>
  <si>
    <t>PORDENON MIRCO</t>
  </si>
  <si>
    <t>FRUTAZ NICOLAS</t>
  </si>
  <si>
    <t>PETRINI LEOPODO</t>
  </si>
  <si>
    <t>PELOSI FRANCESCO</t>
  </si>
  <si>
    <t>MARGARIA EMANUELE</t>
  </si>
  <si>
    <t>IOVINO ALESSANDRO</t>
  </si>
  <si>
    <t>ES SIDONNI AKRAM</t>
  </si>
  <si>
    <t>DEMARIA GIOELE</t>
  </si>
  <si>
    <t>GIORDANA ALBERTO</t>
  </si>
  <si>
    <t>RIGAUDO ALBERTO</t>
  </si>
  <si>
    <t>MINIOTTI MATTIA</t>
  </si>
  <si>
    <t>KOUALALE SABER</t>
  </si>
  <si>
    <t>GALLO SAMUELE</t>
  </si>
  <si>
    <t>QUAGLIA TOMMASO</t>
  </si>
  <si>
    <t>RINALDI DANILO</t>
  </si>
  <si>
    <t>BAROSI EMANUELE</t>
  </si>
  <si>
    <t>IVALDI DENIS</t>
  </si>
  <si>
    <t>CELESTE LORENZO</t>
  </si>
  <si>
    <t>SANGIORGI ACHILLE</t>
  </si>
  <si>
    <t>DE STASIO FABRIZIO</t>
  </si>
  <si>
    <t>GIORDANO NICOLA</t>
  </si>
  <si>
    <t>MAGLIONE MATTIA</t>
  </si>
  <si>
    <t>ESORDIENTI F.</t>
  </si>
  <si>
    <t>gara2    Piasco</t>
  </si>
  <si>
    <t>BERNARDI SARA</t>
  </si>
  <si>
    <t>TURBIGLIO LUCIA</t>
  </si>
  <si>
    <t>MARGARIA GAIA</t>
  </si>
  <si>
    <t>TOGNOLONI GIORGIA</t>
  </si>
  <si>
    <t>VERGANO CECILIA</t>
  </si>
  <si>
    <t>ANTONIOTTI COSTANZA</t>
  </si>
  <si>
    <t>ANGELINO MARTA</t>
  </si>
  <si>
    <t>VELLANO GAIA</t>
  </si>
  <si>
    <t>SIMONCINI CECILIA</t>
  </si>
  <si>
    <t>GUIDONI IRENE</t>
  </si>
  <si>
    <t>CHIORBOLI ARIANNA</t>
  </si>
  <si>
    <t>COL ALICE</t>
  </si>
  <si>
    <t>BENAZZO SONIA</t>
  </si>
  <si>
    <t>FARES LAURA</t>
  </si>
  <si>
    <t>FIANDRA ROBERTA</t>
  </si>
  <si>
    <t>NICOLETTA CHIARA</t>
  </si>
  <si>
    <t>DE MARCHI CHIARA</t>
  </si>
  <si>
    <t>CAROPPO SOFIA</t>
  </si>
  <si>
    <t>MALUSARDI ELISA</t>
  </si>
  <si>
    <t>RABBIA SILVIA</t>
  </si>
  <si>
    <t>RAGAZZI M.</t>
  </si>
  <si>
    <t>gara2     Piasco</t>
  </si>
  <si>
    <t>POLIKARPENKO KIRIL</t>
  </si>
  <si>
    <t>BUCATARU ENRICO LUCIANO</t>
  </si>
  <si>
    <t>MATARAZZO VINCENZO</t>
  </si>
  <si>
    <t>T</t>
  </si>
  <si>
    <t>BARALE MARCO</t>
  </si>
  <si>
    <t>ALLASINA FABIO</t>
  </si>
  <si>
    <t>BERTRANDI NICHOLAS</t>
  </si>
  <si>
    <t xml:space="preserve">GIULIANO GUGLIELMO </t>
  </si>
  <si>
    <t>PLESCIA MATTEO</t>
  </si>
  <si>
    <t>RIGAUDO GABRIELE</t>
  </si>
  <si>
    <t>GAI GABRIELE</t>
  </si>
  <si>
    <t>RAVERA GIOELE</t>
  </si>
  <si>
    <t>MARTINEZ LEONARDO</t>
  </si>
  <si>
    <t>SARACCO MATTIA</t>
  </si>
  <si>
    <t>FIANDRA NICOLA</t>
  </si>
  <si>
    <t>MORENO NICHOLAS</t>
  </si>
  <si>
    <t>FERRERO EMANUELE</t>
  </si>
  <si>
    <t>NICOLETTA ANDREA</t>
  </si>
  <si>
    <t>BARONIO GIULIO</t>
  </si>
  <si>
    <t>LOTTO DAVIDE</t>
  </si>
  <si>
    <t>MORETTI NICCOLO’</t>
  </si>
  <si>
    <t>CAPITOLO EMANUELE</t>
  </si>
  <si>
    <t>PELOSI PIERO</t>
  </si>
  <si>
    <t>PIACENZA PAOLO</t>
  </si>
  <si>
    <t>SANGIORGI GUGLIELMO</t>
  </si>
  <si>
    <t>TROTTA ANDREA</t>
  </si>
  <si>
    <t>GREGORI JACOPO</t>
  </si>
  <si>
    <t>SIROLLA SAMUEL</t>
  </si>
  <si>
    <t>GARRONI TOMMASO</t>
  </si>
  <si>
    <t>ROMANO SIMEONE</t>
  </si>
  <si>
    <t>RAGAZZI F.</t>
  </si>
  <si>
    <t>GATTI GIULIA ANDREA</t>
  </si>
  <si>
    <t>CANCILLA GAIA</t>
  </si>
  <si>
    <t>SCIARROTTA GIULIA</t>
  </si>
  <si>
    <t>AGUIARI SOLINDA</t>
  </si>
  <si>
    <t>LA CIURA GAIA</t>
  </si>
  <si>
    <t>DUTTO MARIA</t>
  </si>
  <si>
    <t>VITELLO CARLOTTA</t>
  </si>
  <si>
    <t>GIORDANO MARTINA</t>
  </si>
  <si>
    <t>RONDELLI FRANCESCA</t>
  </si>
  <si>
    <t>PORTALURI ALICE</t>
  </si>
  <si>
    <t>LAVERDINI CECILIA</t>
  </si>
  <si>
    <t>MARGARIA ALICE</t>
  </si>
  <si>
    <t>SALVAGNO MATILDE</t>
  </si>
  <si>
    <t>HOUDO ANAIS</t>
  </si>
  <si>
    <t>BUTTURINI AGATA</t>
  </si>
  <si>
    <t>QUADRIO MATILDE</t>
  </si>
  <si>
    <t>BENAZZO SERENA</t>
  </si>
  <si>
    <t>DALMASSO CHIARA</t>
  </si>
  <si>
    <t>YOUTH A M.</t>
  </si>
  <si>
    <t>REYNERI DI LAGNASCO ALBERTO</t>
  </si>
  <si>
    <t>DELLA DONNA SIMONE</t>
  </si>
  <si>
    <t>DE PONTE CHRISTIAN</t>
  </si>
  <si>
    <t>MARTUCCI SIMONE</t>
  </si>
  <si>
    <t>LA FAIETTA FRANCO</t>
  </si>
  <si>
    <t>ROLETTO FILIPPO RENATO</t>
  </si>
  <si>
    <t>CIANI ALESSANDRO</t>
  </si>
  <si>
    <t>SANTINI PIETRO</t>
  </si>
  <si>
    <t>BELTRANDO MATTIA</t>
  </si>
  <si>
    <t>DE FALCO LUCA</t>
  </si>
  <si>
    <t>MARCHIORI FEDERICO</t>
  </si>
  <si>
    <t>SCALA EFREM GIULIO</t>
  </si>
  <si>
    <t>MARCHETTI LUCA</t>
  </si>
  <si>
    <t>GARSIA RICCARDO</t>
  </si>
  <si>
    <t>PORTALURI TOMMASO</t>
  </si>
  <si>
    <t>TURBIGLIO PIETRO</t>
  </si>
  <si>
    <t>CHIRICO ALESSANDRO</t>
  </si>
  <si>
    <t>SANTO ALESSANDRO</t>
  </si>
  <si>
    <t>YOUTH A F.</t>
  </si>
  <si>
    <t>TURBIGLIO BIANCA</t>
  </si>
  <si>
    <t>GATTI LUDOVICA MARTINA</t>
  </si>
  <si>
    <t>CHRISTILLIN ROSSANA</t>
  </si>
  <si>
    <t>VARBELLA EUGENIA</t>
  </si>
  <si>
    <t>ACARNE MATILDE</t>
  </si>
  <si>
    <t>GAIDO GIULIA</t>
  </si>
  <si>
    <t>ALEMANI SARA</t>
  </si>
  <si>
    <t>CHERCHI ALICE</t>
  </si>
  <si>
    <t>ROSSO MARTINA</t>
  </si>
  <si>
    <t>REPETTO MARTA</t>
  </si>
  <si>
    <t>RAVIOLO MARIA</t>
  </si>
  <si>
    <t>QUAGLIA CAMILLA</t>
  </si>
  <si>
    <t>SARACANO MANUELA</t>
  </si>
  <si>
    <t>ALLASINA CHIARA</t>
  </si>
  <si>
    <t>RUFFILLI VITTORIA</t>
  </si>
  <si>
    <t>VAY GRETA</t>
  </si>
  <si>
    <t>PESCE MARTINA</t>
  </si>
  <si>
    <t>MENDITTO BIANCA</t>
  </si>
  <si>
    <t>GAGLIARDI EMMA SELMA</t>
  </si>
  <si>
    <t>YOUTH B M.</t>
  </si>
  <si>
    <t>MAGLIANO LUCA</t>
  </si>
  <si>
    <t>LAMBERTI LORENZO</t>
  </si>
  <si>
    <t>GERETTO LEONARDO</t>
  </si>
  <si>
    <t>BERTRANDI THOMAS</t>
  </si>
  <si>
    <t>CAPELLO SAMUELE</t>
  </si>
  <si>
    <t>GARRETTO VITTORIO</t>
  </si>
  <si>
    <t>CICCARELLI EDOARDO</t>
  </si>
  <si>
    <t>LUZZATI TOMMASO</t>
  </si>
  <si>
    <t>FONTANA NICOLO’</t>
  </si>
  <si>
    <t>SBORDONI FRANCESCO</t>
  </si>
  <si>
    <t>MARCHIORI UMBERTO</t>
  </si>
  <si>
    <t>DI TOMMASO LUCA</t>
  </si>
  <si>
    <t>VELARDOCCHIA PIETRO</t>
  </si>
  <si>
    <t>RINALDI ENRICO</t>
  </si>
  <si>
    <t>GARRONI PIETRO</t>
  </si>
  <si>
    <t>BUSA’ GABRIELE</t>
  </si>
  <si>
    <t>TREVES DAVID</t>
  </si>
  <si>
    <t>BOSCO EMILIANO</t>
  </si>
  <si>
    <t>YOUTH B F.</t>
  </si>
  <si>
    <t>BUCCHERI ELISA</t>
  </si>
  <si>
    <t>REPETTO GIULIA</t>
  </si>
  <si>
    <t>BADINI CONFALONIERI ALBERICA</t>
  </si>
  <si>
    <t>CHIODO IRENE</t>
  </si>
  <si>
    <t>MENDITTO MARTA</t>
  </si>
  <si>
    <t>BIANCHI AURORA</t>
  </si>
  <si>
    <t>JUNIOR M.</t>
  </si>
  <si>
    <t>LIOTTI FRANCESCO</t>
  </si>
  <si>
    <t>SORBA EDOARDO</t>
  </si>
  <si>
    <t>MILANESIO ALESSANDRO</t>
  </si>
  <si>
    <t>ALFERO NICOLO’</t>
  </si>
  <si>
    <t>JUNIOR F.</t>
  </si>
  <si>
    <t>TALPO MARTA</t>
  </si>
  <si>
    <t>PRATO ANNALISA</t>
  </si>
  <si>
    <t>ROLLE FRANCESCA</t>
  </si>
  <si>
    <t>COMO CHIARA</t>
  </si>
  <si>
    <t>BERGESIO SARA</t>
  </si>
  <si>
    <t xml:space="preserve">IVREA TRIATHLON </t>
  </si>
  <si>
    <t xml:space="preserve">CLASSIFICA SOCIETA'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</si>
</sst>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indexed="8"/>
      <name val="Helvetica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i/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Helvetica"/>
      <family val="2"/>
    </font>
    <font>
      <sz val="10"/>
      <color indexed="14"/>
      <name val="Helvetica"/>
      <family val="2"/>
    </font>
    <font>
      <sz val="2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Helvetica"/>
      <family val="2"/>
    </font>
    <font>
      <sz val="10"/>
      <color indexed="15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9"/>
      </left>
      <right/>
      <top style="medium">
        <color indexed="8"/>
      </top>
      <bottom style="thin">
        <color indexed="9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9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20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4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/>
    </xf>
    <xf numFmtId="49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1" fontId="4" fillId="0" borderId="3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1" fontId="2" fillId="0" borderId="8" xfId="0" applyNumberFormat="1" applyFont="1" applyBorder="1" applyAlignment="1">
      <alignment vertical="center"/>
    </xf>
    <xf numFmtId="49" fontId="3" fillId="4" borderId="9" xfId="0" applyNumberFormat="1" applyFont="1" applyFill="1" applyBorder="1" applyAlignment="1">
      <alignment vertical="center"/>
    </xf>
    <xf numFmtId="49" fontId="3" fillId="4" borderId="10" xfId="0" applyNumberFormat="1" applyFont="1" applyFill="1" applyBorder="1" applyAlignment="1">
      <alignment horizontal="center" vertical="center"/>
    </xf>
    <xf numFmtId="49" fontId="3" fillId="4" borderId="11" xfId="0" applyNumberFormat="1" applyFont="1" applyFill="1" applyBorder="1" applyAlignment="1">
      <alignment horizontal="center" vertical="center"/>
    </xf>
    <xf numFmtId="1" fontId="7" fillId="0" borderId="12" xfId="0" applyNumberFormat="1" applyFont="1" applyBorder="1" applyAlignment="1">
      <alignment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/>
    </xf>
    <xf numFmtId="0" fontId="6" fillId="2" borderId="7" xfId="0" applyNumberFormat="1" applyFont="1" applyFill="1" applyBorder="1" applyAlignment="1">
      <alignment horizontal="center"/>
    </xf>
    <xf numFmtId="0" fontId="6" fillId="3" borderId="7" xfId="0" applyNumberFormat="1" applyFont="1" applyFill="1" applyBorder="1" applyAlignment="1">
      <alignment horizontal="center"/>
    </xf>
    <xf numFmtId="0" fontId="2" fillId="0" borderId="8" xfId="0" applyFont="1" applyBorder="1" applyAlignment="1">
      <alignment/>
    </xf>
    <xf numFmtId="0" fontId="4" fillId="4" borderId="9" xfId="0" applyNumberFormat="1" applyFont="1" applyFill="1" applyBorder="1" applyAlignment="1">
      <alignment/>
    </xf>
    <xf numFmtId="49" fontId="4" fillId="4" borderId="10" xfId="0" applyNumberFormat="1" applyFont="1" applyFill="1" applyBorder="1" applyAlignment="1">
      <alignment/>
    </xf>
    <xf numFmtId="0" fontId="4" fillId="4" borderId="11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2" borderId="11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" fontId="4" fillId="4" borderId="9" xfId="0" applyNumberFormat="1" applyFont="1" applyFill="1" applyBorder="1" applyAlignment="1">
      <alignment/>
    </xf>
    <xf numFmtId="1" fontId="4" fillId="4" borderId="10" xfId="0" applyNumberFormat="1" applyFont="1" applyFill="1" applyBorder="1" applyAlignment="1">
      <alignment/>
    </xf>
    <xf numFmtId="1" fontId="4" fillId="4" borderId="11" xfId="0" applyNumberFormat="1" applyFont="1" applyFill="1" applyBorder="1" applyAlignment="1">
      <alignment/>
    </xf>
    <xf numFmtId="1" fontId="4" fillId="2" borderId="11" xfId="0" applyNumberFormat="1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4" fillId="4" borderId="7" xfId="0" applyNumberFormat="1" applyFont="1" applyFill="1" applyBorder="1" applyAlignment="1">
      <alignment/>
    </xf>
    <xf numFmtId="0" fontId="4" fillId="2" borderId="7" xfId="0" applyNumberFormat="1" applyFont="1" applyFill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/>
    </xf>
    <xf numFmtId="0" fontId="3" fillId="2" borderId="7" xfId="0" applyNumberFormat="1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0" xfId="0" applyNumberFormat="1" applyFont="1" applyAlignment="1">
      <alignment vertical="top" wrapText="1"/>
    </xf>
    <xf numFmtId="49" fontId="0" fillId="0" borderId="23" xfId="0" applyNumberFormat="1" applyFont="1" applyBorder="1" applyAlignment="1">
      <alignment horizontal="center" vertical="top" wrapText="1"/>
    </xf>
    <xf numFmtId="1" fontId="0" fillId="0" borderId="23" xfId="0" applyNumberFormat="1" applyFont="1" applyBorder="1" applyAlignment="1">
      <alignment vertical="top" wrapText="1"/>
    </xf>
    <xf numFmtId="1" fontId="8" fillId="0" borderId="23" xfId="0" applyNumberFormat="1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top" wrapText="1"/>
    </xf>
    <xf numFmtId="0" fontId="0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1" fontId="4" fillId="0" borderId="14" xfId="0" applyNumberFormat="1" applyFont="1" applyBorder="1" applyAlignment="1">
      <alignment horizontal="center"/>
    </xf>
    <xf numFmtId="1" fontId="4" fillId="0" borderId="24" xfId="0" applyNumberFormat="1" applyFont="1" applyBorder="1" applyAlignment="1">
      <alignment/>
    </xf>
    <xf numFmtId="49" fontId="8" fillId="0" borderId="23" xfId="0" applyNumberFormat="1" applyFont="1" applyBorder="1" applyAlignment="1">
      <alignment horizontal="center" vertical="top" wrapText="1"/>
    </xf>
    <xf numFmtId="1" fontId="9" fillId="0" borderId="23" xfId="0" applyNumberFormat="1" applyFont="1" applyBorder="1" applyAlignment="1">
      <alignment vertical="top" wrapText="1"/>
    </xf>
    <xf numFmtId="0" fontId="16" fillId="0" borderId="25" xfId="0" applyNumberFormat="1" applyFont="1" applyFill="1" applyBorder="1" applyAlignment="1">
      <alignment horizontal="right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/>
    </xf>
    <xf numFmtId="0" fontId="6" fillId="3" borderId="7" xfId="0" applyFont="1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1" fontId="6" fillId="0" borderId="4" xfId="0" applyNumberFormat="1" applyFont="1" applyBorder="1" applyAlignment="1">
      <alignment/>
    </xf>
    <xf numFmtId="1" fontId="2" fillId="0" borderId="12" xfId="0" applyNumberFormat="1" applyFont="1" applyBorder="1" applyAlignment="1">
      <alignment vertical="center"/>
    </xf>
    <xf numFmtId="0" fontId="6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2" fillId="0" borderId="26" xfId="0" applyFont="1" applyBorder="1" applyAlignment="1">
      <alignment/>
    </xf>
    <xf numFmtId="0" fontId="4" fillId="4" borderId="27" xfId="0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9" fontId="4" fillId="0" borderId="14" xfId="0" applyNumberFormat="1" applyFont="1" applyBorder="1" applyAlignment="1">
      <alignment/>
    </xf>
    <xf numFmtId="0" fontId="6" fillId="3" borderId="21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2" fillId="5" borderId="8" xfId="0" applyNumberFormat="1" applyFont="1" applyFill="1" applyBorder="1" applyAlignment="1">
      <alignment/>
    </xf>
    <xf numFmtId="0" fontId="6" fillId="5" borderId="7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center"/>
    </xf>
    <xf numFmtId="0" fontId="0" fillId="0" borderId="23" xfId="0" applyNumberFormat="1" applyFont="1" applyBorder="1" applyAlignment="1">
      <alignment horizontal="center" vertical="top" wrapText="1"/>
    </xf>
    <xf numFmtId="0" fontId="8" fillId="0" borderId="23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vertical="center"/>
    </xf>
    <xf numFmtId="1" fontId="4" fillId="0" borderId="21" xfId="0" applyNumberFormat="1" applyFont="1" applyBorder="1" applyAlignment="1">
      <alignment/>
    </xf>
    <xf numFmtId="0" fontId="6" fillId="3" borderId="7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0" fontId="16" fillId="0" borderId="7" xfId="0" applyNumberFormat="1" applyFont="1" applyFill="1" applyBorder="1" applyAlignment="1">
      <alignment/>
    </xf>
    <xf numFmtId="0" fontId="15" fillId="0" borderId="7" xfId="0" applyNumberFormat="1" applyFont="1" applyFill="1" applyBorder="1" applyAlignment="1">
      <alignment/>
    </xf>
    <xf numFmtId="49" fontId="16" fillId="0" borderId="9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1" fontId="4" fillId="0" borderId="5" xfId="0" applyNumberFormat="1" applyFont="1" applyBorder="1" applyAlignment="1">
      <alignment/>
    </xf>
    <xf numFmtId="1" fontId="4" fillId="0" borderId="5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/>
    </xf>
    <xf numFmtId="1" fontId="3" fillId="4" borderId="9" xfId="0" applyNumberFormat="1" applyFont="1" applyFill="1" applyBorder="1" applyAlignment="1">
      <alignment vertical="center"/>
    </xf>
    <xf numFmtId="1" fontId="3" fillId="0" borderId="12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1" fontId="0" fillId="0" borderId="23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" fontId="4" fillId="0" borderId="6" xfId="0" applyNumberFormat="1" applyFont="1" applyBorder="1" applyAlignment="1">
      <alignment horizontal="center"/>
    </xf>
    <xf numFmtId="1" fontId="4" fillId="5" borderId="1" xfId="0" applyNumberFormat="1" applyFont="1" applyFill="1" applyBorder="1" applyAlignment="1">
      <alignment/>
    </xf>
    <xf numFmtId="1" fontId="4" fillId="0" borderId="31" xfId="0" applyNumberFormat="1" applyFont="1" applyBorder="1" applyAlignment="1">
      <alignment/>
    </xf>
    <xf numFmtId="0" fontId="6" fillId="2" borderId="32" xfId="0" applyNumberFormat="1" applyFon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49" fontId="15" fillId="0" borderId="7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6" fillId="3" borderId="25" xfId="0" applyFont="1" applyFill="1" applyBorder="1" applyAlignment="1">
      <alignment horizontal="center"/>
    </xf>
    <xf numFmtId="49" fontId="10" fillId="0" borderId="1" xfId="0" applyNumberFormat="1" applyFont="1" applyBorder="1" applyAlignment="1">
      <alignment/>
    </xf>
    <xf numFmtId="1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left"/>
    </xf>
    <xf numFmtId="1" fontId="10" fillId="0" borderId="1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0" fontId="11" fillId="4" borderId="7" xfId="0" applyNumberFormat="1" applyFont="1" applyFill="1" applyBorder="1" applyAlignment="1">
      <alignment/>
    </xf>
    <xf numFmtId="49" fontId="12" fillId="4" borderId="9" xfId="0" applyNumberFormat="1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4" xfId="0" applyFont="1" applyBorder="1" applyAlignment="1">
      <alignment/>
    </xf>
    <xf numFmtId="0" fontId="12" fillId="0" borderId="17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/>
    </xf>
    <xf numFmtId="0" fontId="12" fillId="0" borderId="16" xfId="0" applyNumberFormat="1" applyFont="1" applyBorder="1" applyAlignment="1">
      <alignment/>
    </xf>
    <xf numFmtId="49" fontId="12" fillId="0" borderId="4" xfId="0" applyNumberFormat="1" applyFont="1" applyBorder="1" applyAlignment="1">
      <alignment/>
    </xf>
    <xf numFmtId="0" fontId="2" fillId="0" borderId="35" xfId="0" applyFont="1" applyBorder="1" applyAlignment="1">
      <alignment/>
    </xf>
    <xf numFmtId="1" fontId="11" fillId="2" borderId="9" xfId="0" applyNumberFormat="1" applyFont="1" applyFill="1" applyBorder="1" applyAlignment="1">
      <alignment/>
    </xf>
    <xf numFmtId="49" fontId="11" fillId="2" borderId="10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1" fontId="12" fillId="2" borderId="36" xfId="0" applyNumberFormat="1" applyFont="1" applyFill="1" applyBorder="1" applyAlignment="1">
      <alignment/>
    </xf>
    <xf numFmtId="0" fontId="2" fillId="0" borderId="37" xfId="0" applyFont="1" applyBorder="1" applyAlignment="1">
      <alignment/>
    </xf>
    <xf numFmtId="0" fontId="11" fillId="2" borderId="9" xfId="0" applyNumberFormat="1" applyFont="1" applyFill="1" applyBorder="1" applyAlignment="1">
      <alignment/>
    </xf>
    <xf numFmtId="49" fontId="11" fillId="2" borderId="10" xfId="0" applyNumberFormat="1" applyFont="1" applyFill="1" applyBorder="1" applyAlignment="1">
      <alignment/>
    </xf>
    <xf numFmtId="0" fontId="12" fillId="2" borderId="10" xfId="0" applyNumberFormat="1" applyFont="1" applyFill="1" applyBorder="1" applyAlignment="1">
      <alignment/>
    </xf>
    <xf numFmtId="0" fontId="12" fillId="2" borderId="11" xfId="0" applyNumberFormat="1" applyFont="1" applyFill="1" applyBorder="1" applyAlignment="1">
      <alignment/>
    </xf>
    <xf numFmtId="0" fontId="12" fillId="2" borderId="7" xfId="0" applyNumberFormat="1" applyFont="1" applyFill="1" applyBorder="1" applyAlignment="1">
      <alignment/>
    </xf>
    <xf numFmtId="0" fontId="11" fillId="2" borderId="7" xfId="0" applyNumberFormat="1" applyFont="1" applyFill="1" applyBorder="1" applyAlignment="1">
      <alignment/>
    </xf>
    <xf numFmtId="49" fontId="12" fillId="2" borderId="9" xfId="0" applyNumberFormat="1" applyFont="1" applyFill="1" applyBorder="1" applyAlignment="1">
      <alignment/>
    </xf>
    <xf numFmtId="0" fontId="11" fillId="2" borderId="25" xfId="0" applyNumberFormat="1" applyFont="1" applyFill="1" applyBorder="1" applyAlignment="1">
      <alignment horizontal="right"/>
    </xf>
    <xf numFmtId="49" fontId="11" fillId="2" borderId="38" xfId="0" applyNumberFormat="1" applyFont="1" applyFill="1" applyBorder="1" applyAlignment="1">
      <alignment horizontal="right"/>
    </xf>
    <xf numFmtId="49" fontId="11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0" xfId="0" applyNumberFormat="1" applyFont="1" applyAlignment="1">
      <alignment/>
    </xf>
    <xf numFmtId="0" fontId="1" fillId="0" borderId="34" xfId="0" applyFont="1" applyFill="1" applyBorder="1" applyAlignment="1">
      <alignment/>
    </xf>
    <xf numFmtId="0" fontId="16" fillId="0" borderId="17" xfId="0" applyNumberFormat="1" applyFont="1" applyFill="1" applyBorder="1" applyAlignment="1">
      <alignment horizontal="left"/>
    </xf>
    <xf numFmtId="1" fontId="16" fillId="0" borderId="5" xfId="0" applyNumberFormat="1" applyFont="1" applyFill="1" applyBorder="1" applyAlignment="1">
      <alignment/>
    </xf>
    <xf numFmtId="49" fontId="16" fillId="0" borderId="38" xfId="0" applyNumberFormat="1" applyFont="1" applyFill="1" applyBorder="1" applyAlignment="1">
      <alignment horizontal="right"/>
    </xf>
    <xf numFmtId="0" fontId="16" fillId="0" borderId="16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2" fillId="0" borderId="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2" fillId="0" borderId="25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49" fontId="12" fillId="0" borderId="38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/>
    </xf>
    <xf numFmtId="0" fontId="11" fillId="0" borderId="7" xfId="0" applyNumberFormat="1" applyFont="1" applyFill="1" applyBorder="1" applyAlignment="1">
      <alignment/>
    </xf>
    <xf numFmtId="49" fontId="12" fillId="0" borderId="9" xfId="0" applyNumberFormat="1" applyFont="1" applyFill="1" applyBorder="1" applyAlignment="1">
      <alignment/>
    </xf>
    <xf numFmtId="1" fontId="17" fillId="0" borderId="5" xfId="0" applyNumberFormat="1" applyFont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49" fontId="0" fillId="0" borderId="23" xfId="0" applyNumberFormat="1" applyFont="1" applyBorder="1" applyAlignment="1">
      <alignment horizontal="center" vertical="top" wrapText="1"/>
    </xf>
    <xf numFmtId="1" fontId="0" fillId="0" borderId="23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00FFFF"/>
      <rgbColor rgb="00FFFF00"/>
      <rgbColor rgb="00CCFFCC"/>
      <rgbColor rgb="00A5A5A5"/>
      <rgbColor rgb="00FF2C21"/>
      <rgbColor rgb="00FEFEF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tabSelected="1" workbookViewId="0" topLeftCell="A1">
      <selection activeCell="A1" sqref="A1:G1"/>
    </sheetView>
  </sheetViews>
  <sheetFormatPr defaultColWidth="11.421875" defaultRowHeight="12.75" customHeight="1"/>
  <cols>
    <col min="1" max="1" width="11.421875" style="1" customWidth="1"/>
    <col min="2" max="2" width="54.421875" style="1" customWidth="1"/>
    <col min="3" max="3" width="19.28125" style="1" customWidth="1"/>
    <col min="4" max="4" width="70.7109375" style="1" customWidth="1"/>
    <col min="5" max="6" width="23.421875" style="1" customWidth="1"/>
    <col min="7" max="7" width="23.00390625" style="1" customWidth="1"/>
    <col min="8" max="10" width="23.140625" style="1" customWidth="1"/>
    <col min="11" max="11" width="23.00390625" style="1" customWidth="1"/>
    <col min="12" max="12" width="17.42187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64.140625" style="1" customWidth="1"/>
    <col min="18" max="18" width="16.00390625" style="1" customWidth="1"/>
    <col min="19" max="19" width="11.421875" style="1" customWidth="1"/>
    <col min="20" max="20" width="31.28125" style="1" customWidth="1"/>
    <col min="21" max="16384" width="11.421875" style="1" customWidth="1"/>
  </cols>
  <sheetData>
    <row r="1" spans="1:20" ht="27.75" customHeight="1">
      <c r="A1" s="174" t="s">
        <v>0</v>
      </c>
      <c r="B1" s="175"/>
      <c r="C1" s="176"/>
      <c r="D1" s="175"/>
      <c r="E1" s="175"/>
      <c r="F1" s="177"/>
      <c r="G1" s="175"/>
      <c r="H1" s="4"/>
      <c r="I1" s="5"/>
      <c r="J1" s="5"/>
      <c r="K1" s="5"/>
      <c r="L1" s="6"/>
      <c r="M1" s="7"/>
      <c r="N1" s="7"/>
      <c r="O1" s="8"/>
      <c r="P1" s="7"/>
      <c r="Q1" s="7"/>
      <c r="R1" s="7"/>
      <c r="S1" s="8"/>
      <c r="T1" s="7"/>
    </row>
    <row r="2" spans="1:20" ht="51.4" customHeight="1">
      <c r="A2" s="9"/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15"/>
      <c r="P2" s="16" t="s">
        <v>14</v>
      </c>
      <c r="Q2" s="17" t="s">
        <v>3</v>
      </c>
      <c r="R2" s="18" t="s">
        <v>15</v>
      </c>
      <c r="S2" s="19"/>
      <c r="T2" s="20" t="s">
        <v>16</v>
      </c>
    </row>
    <row r="3" spans="1:20" ht="28.35" customHeight="1">
      <c r="A3" s="21" t="str">
        <f aca="true" t="shared" si="0" ref="A3:A50">IF(M3&lt;1,"NO","SI")</f>
        <v>SI</v>
      </c>
      <c r="B3" s="21" t="s">
        <v>17</v>
      </c>
      <c r="C3" s="22">
        <v>2062</v>
      </c>
      <c r="D3" s="21" t="s">
        <v>18</v>
      </c>
      <c r="E3" s="23">
        <v>100</v>
      </c>
      <c r="F3" s="23">
        <v>100</v>
      </c>
      <c r="G3" s="23">
        <v>100</v>
      </c>
      <c r="H3" s="22"/>
      <c r="I3" s="22"/>
      <c r="J3" s="22"/>
      <c r="K3" s="24"/>
      <c r="L3" s="25">
        <f aca="true" t="shared" si="1" ref="L3:L50">IF(M3&gt;8,(LARGE(E3:K3,1)+LARGE(E3:K3,2)+LARGE(E3:K3,3)+LARGE(E3:K3,4)+LARGE(E3:K3,5)+LARGE(E3:K3,6)+LARGE(E3:K3,7)+LARGE(E3:K3,8)),(SUM(E3:K3)))</f>
        <v>300</v>
      </c>
      <c r="M3" s="26">
        <f aca="true" t="shared" si="2" ref="M3:M50">COUNTA(E3:K3)</f>
        <v>3</v>
      </c>
      <c r="N3" s="26">
        <f aca="true" t="shared" si="3" ref="N3:N50">IF(M3&gt;0,L3,0)</f>
        <v>300</v>
      </c>
      <c r="O3" s="27"/>
      <c r="P3" s="28">
        <v>1828</v>
      </c>
      <c r="Q3" s="29" t="s">
        <v>19</v>
      </c>
      <c r="R3" s="30">
        <f>SUMIF(C3:C50,"1828",N3:N50)</f>
        <v>0</v>
      </c>
      <c r="S3" s="31"/>
      <c r="T3" s="32">
        <f>SUMIF(C3:C50,"1828",L3:L50)</f>
        <v>0</v>
      </c>
    </row>
    <row r="4" spans="1:20" ht="28.35" customHeight="1">
      <c r="A4" s="21" t="str">
        <f t="shared" si="0"/>
        <v>SI</v>
      </c>
      <c r="B4" s="21" t="s">
        <v>20</v>
      </c>
      <c r="C4" s="22">
        <v>2077</v>
      </c>
      <c r="D4" s="21" t="s">
        <v>21</v>
      </c>
      <c r="E4" s="23">
        <v>30</v>
      </c>
      <c r="F4" s="23">
        <v>20</v>
      </c>
      <c r="G4" s="23">
        <v>60</v>
      </c>
      <c r="H4" s="22">
        <v>100</v>
      </c>
      <c r="I4" s="22"/>
      <c r="J4" s="22"/>
      <c r="K4" s="24"/>
      <c r="L4" s="25">
        <f t="shared" si="1"/>
        <v>210</v>
      </c>
      <c r="M4" s="26">
        <f t="shared" si="2"/>
        <v>4</v>
      </c>
      <c r="N4" s="26">
        <f t="shared" si="3"/>
        <v>210</v>
      </c>
      <c r="O4" s="27"/>
      <c r="P4" s="28">
        <v>1985</v>
      </c>
      <c r="Q4" s="29" t="s">
        <v>22</v>
      </c>
      <c r="R4" s="30">
        <f>SUMIF(C3:C50,"1985",N3:N50)</f>
        <v>0</v>
      </c>
      <c r="S4" s="31"/>
      <c r="T4" s="32">
        <f>SUMIF(C3:C50,"1985",L3:L50)</f>
        <v>0</v>
      </c>
    </row>
    <row r="5" spans="1:20" ht="28.35" customHeight="1">
      <c r="A5" s="21" t="str">
        <f t="shared" si="0"/>
        <v>SI</v>
      </c>
      <c r="B5" s="21" t="s">
        <v>23</v>
      </c>
      <c r="C5" s="22">
        <v>2062</v>
      </c>
      <c r="D5" s="21" t="s">
        <v>18</v>
      </c>
      <c r="E5" s="23">
        <v>90</v>
      </c>
      <c r="F5" s="23">
        <v>80</v>
      </c>
      <c r="G5" s="23"/>
      <c r="H5" s="22"/>
      <c r="I5" s="22"/>
      <c r="J5" s="22"/>
      <c r="K5" s="24"/>
      <c r="L5" s="25">
        <f t="shared" si="1"/>
        <v>170</v>
      </c>
      <c r="M5" s="26">
        <f t="shared" si="2"/>
        <v>2</v>
      </c>
      <c r="N5" s="26">
        <f t="shared" si="3"/>
        <v>170</v>
      </c>
      <c r="O5" s="27"/>
      <c r="P5" s="28">
        <v>1912</v>
      </c>
      <c r="Q5" s="29" t="s">
        <v>24</v>
      </c>
      <c r="R5" s="30">
        <f>SUMIF(C3:C50,"1912",N3:N50)</f>
        <v>0</v>
      </c>
      <c r="S5" s="31"/>
      <c r="T5" s="32">
        <f>SUMIF(C3:C50,"1912",L3:L50)</f>
        <v>0</v>
      </c>
    </row>
    <row r="6" spans="1:20" ht="28.35" customHeight="1">
      <c r="A6" s="21" t="str">
        <f t="shared" si="0"/>
        <v>SI</v>
      </c>
      <c r="B6" s="21" t="s">
        <v>25</v>
      </c>
      <c r="C6" s="22">
        <v>2062</v>
      </c>
      <c r="D6" s="21" t="s">
        <v>18</v>
      </c>
      <c r="E6" s="23">
        <v>60</v>
      </c>
      <c r="F6" s="23">
        <v>90</v>
      </c>
      <c r="G6" s="23"/>
      <c r="H6" s="22"/>
      <c r="I6" s="22"/>
      <c r="J6" s="22"/>
      <c r="K6" s="24"/>
      <c r="L6" s="25">
        <f t="shared" si="1"/>
        <v>150</v>
      </c>
      <c r="M6" s="26">
        <f t="shared" si="2"/>
        <v>2</v>
      </c>
      <c r="N6" s="26">
        <f t="shared" si="3"/>
        <v>150</v>
      </c>
      <c r="O6" s="27"/>
      <c r="P6" s="28">
        <v>89</v>
      </c>
      <c r="Q6" s="29" t="s">
        <v>26</v>
      </c>
      <c r="R6" s="30">
        <f>SUMIF(C3:C50,"89",N3:N50)</f>
        <v>0</v>
      </c>
      <c r="S6" s="31"/>
      <c r="T6" s="32">
        <f>SUMIF(C3:C50,"89",L3:L50)</f>
        <v>0</v>
      </c>
    </row>
    <row r="7" spans="1:20" ht="28.35" customHeight="1">
      <c r="A7" s="21" t="str">
        <f t="shared" si="0"/>
        <v>SI</v>
      </c>
      <c r="B7" s="21" t="s">
        <v>27</v>
      </c>
      <c r="C7" s="22">
        <v>2062</v>
      </c>
      <c r="D7" s="21" t="s">
        <v>18</v>
      </c>
      <c r="E7" s="23">
        <v>80</v>
      </c>
      <c r="F7" s="23">
        <v>60</v>
      </c>
      <c r="G7" s="23"/>
      <c r="H7" s="22"/>
      <c r="I7" s="22"/>
      <c r="J7" s="22"/>
      <c r="K7" s="24"/>
      <c r="L7" s="25">
        <f t="shared" si="1"/>
        <v>140</v>
      </c>
      <c r="M7" s="26">
        <f t="shared" si="2"/>
        <v>2</v>
      </c>
      <c r="N7" s="26">
        <f t="shared" si="3"/>
        <v>140</v>
      </c>
      <c r="O7" s="27"/>
      <c r="P7" s="28">
        <v>1924</v>
      </c>
      <c r="Q7" s="29" t="s">
        <v>28</v>
      </c>
      <c r="R7" s="30">
        <f>SUMIF(C3:C50,"1924",N3:N50)</f>
        <v>0</v>
      </c>
      <c r="S7" s="31"/>
      <c r="T7" s="32">
        <f>SUMIF(C3:C50,"1924",L3:L50)</f>
        <v>0</v>
      </c>
    </row>
    <row r="8" spans="1:20" ht="28.35" customHeight="1">
      <c r="A8" s="21" t="str">
        <f t="shared" si="0"/>
        <v>SI</v>
      </c>
      <c r="B8" s="21" t="s">
        <v>29</v>
      </c>
      <c r="C8" s="22">
        <v>1028</v>
      </c>
      <c r="D8" s="21" t="s">
        <v>30</v>
      </c>
      <c r="E8" s="23">
        <v>40</v>
      </c>
      <c r="F8" s="23"/>
      <c r="G8" s="23">
        <v>80</v>
      </c>
      <c r="H8" s="22"/>
      <c r="I8" s="22"/>
      <c r="J8" s="22"/>
      <c r="K8" s="24"/>
      <c r="L8" s="25">
        <f t="shared" si="1"/>
        <v>120</v>
      </c>
      <c r="M8" s="26">
        <f t="shared" si="2"/>
        <v>2</v>
      </c>
      <c r="N8" s="26">
        <f t="shared" si="3"/>
        <v>120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28.35" customHeight="1">
      <c r="A9" s="21" t="str">
        <f t="shared" si="0"/>
        <v>SI</v>
      </c>
      <c r="B9" s="21" t="s">
        <v>32</v>
      </c>
      <c r="C9" s="22">
        <v>2077</v>
      </c>
      <c r="D9" s="21" t="s">
        <v>21</v>
      </c>
      <c r="E9" s="23">
        <v>15</v>
      </c>
      <c r="F9" s="23">
        <v>10</v>
      </c>
      <c r="G9" s="23">
        <v>90</v>
      </c>
      <c r="H9" s="22"/>
      <c r="I9" s="22"/>
      <c r="J9" s="22"/>
      <c r="K9" s="24"/>
      <c r="L9" s="25">
        <f t="shared" si="1"/>
        <v>115</v>
      </c>
      <c r="M9" s="26">
        <f t="shared" si="2"/>
        <v>3</v>
      </c>
      <c r="N9" s="26">
        <f t="shared" si="3"/>
        <v>115</v>
      </c>
      <c r="O9" s="27"/>
      <c r="P9" s="28">
        <v>1819</v>
      </c>
      <c r="Q9" s="29" t="s">
        <v>33</v>
      </c>
      <c r="R9" s="30">
        <f>SUMIF(C3:C50,"1819",N3:N50)</f>
        <v>0</v>
      </c>
      <c r="S9" s="31"/>
      <c r="T9" s="32">
        <f>SUMIF(C3:C50,"1819",L3:L50)</f>
        <v>0</v>
      </c>
    </row>
    <row r="10" spans="1:20" ht="28.35" customHeight="1">
      <c r="A10" s="21" t="str">
        <f t="shared" si="0"/>
        <v>SI</v>
      </c>
      <c r="B10" s="21" t="s">
        <v>34</v>
      </c>
      <c r="C10" s="22">
        <v>2062</v>
      </c>
      <c r="D10" s="21" t="s">
        <v>18</v>
      </c>
      <c r="E10" s="23">
        <v>50</v>
      </c>
      <c r="F10" s="23">
        <v>40</v>
      </c>
      <c r="G10" s="23"/>
      <c r="H10" s="22"/>
      <c r="I10" s="22"/>
      <c r="J10" s="22"/>
      <c r="K10" s="24"/>
      <c r="L10" s="25">
        <f t="shared" si="1"/>
        <v>90</v>
      </c>
      <c r="M10" s="26">
        <f t="shared" si="2"/>
        <v>2</v>
      </c>
      <c r="N10" s="26">
        <f t="shared" si="3"/>
        <v>90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28.35" customHeight="1">
      <c r="A11" s="21" t="str">
        <f t="shared" si="0"/>
        <v>SI</v>
      </c>
      <c r="B11" s="21" t="s">
        <v>36</v>
      </c>
      <c r="C11" s="22">
        <v>1990</v>
      </c>
      <c r="D11" s="21" t="s">
        <v>37</v>
      </c>
      <c r="E11" s="23"/>
      <c r="F11" s="23">
        <v>50</v>
      </c>
      <c r="G11" s="23"/>
      <c r="H11" s="22"/>
      <c r="I11" s="22"/>
      <c r="J11" s="22"/>
      <c r="K11" s="24"/>
      <c r="L11" s="25">
        <f t="shared" si="1"/>
        <v>50</v>
      </c>
      <c r="M11" s="26">
        <f t="shared" si="2"/>
        <v>1</v>
      </c>
      <c r="N11" s="26">
        <f t="shared" si="3"/>
        <v>50</v>
      </c>
      <c r="O11" s="27"/>
      <c r="P11" s="28">
        <v>1028</v>
      </c>
      <c r="Q11" s="29" t="s">
        <v>30</v>
      </c>
      <c r="R11" s="30">
        <f>SUMIF(C3:C50,"1028",N3:N50)</f>
        <v>120</v>
      </c>
      <c r="S11" s="31"/>
      <c r="T11" s="32">
        <f>SUMIF(C3:C50,"1028",L3:L50)</f>
        <v>120</v>
      </c>
    </row>
    <row r="12" spans="1:20" ht="28.35" customHeight="1">
      <c r="A12" s="21" t="str">
        <f t="shared" si="0"/>
        <v>SI</v>
      </c>
      <c r="B12" s="21" t="s">
        <v>38</v>
      </c>
      <c r="C12" s="22">
        <v>1990</v>
      </c>
      <c r="D12" s="21" t="s">
        <v>37</v>
      </c>
      <c r="E12" s="23"/>
      <c r="F12" s="23">
        <v>30</v>
      </c>
      <c r="G12" s="23"/>
      <c r="H12" s="22"/>
      <c r="I12" s="22"/>
      <c r="J12" s="22"/>
      <c r="K12" s="24"/>
      <c r="L12" s="25">
        <f t="shared" si="1"/>
        <v>30</v>
      </c>
      <c r="M12" s="26">
        <f t="shared" si="2"/>
        <v>1</v>
      </c>
      <c r="N12" s="26">
        <f t="shared" si="3"/>
        <v>30</v>
      </c>
      <c r="O12" s="27"/>
      <c r="P12" s="28">
        <v>1854</v>
      </c>
      <c r="Q12" s="29" t="s">
        <v>39</v>
      </c>
      <c r="R12" s="30">
        <f>SUMIF(C3:C50,"1854",N3:N50)</f>
        <v>0</v>
      </c>
      <c r="S12" s="31"/>
      <c r="T12" s="32">
        <f>SUMIF(C3:C50,"1854",L3:L50)</f>
        <v>0</v>
      </c>
    </row>
    <row r="13" spans="1:20" ht="28.35" customHeight="1">
      <c r="A13" s="21" t="str">
        <f t="shared" si="0"/>
        <v>SI</v>
      </c>
      <c r="B13" s="21" t="s">
        <v>40</v>
      </c>
      <c r="C13" s="22">
        <v>2062</v>
      </c>
      <c r="D13" s="21" t="s">
        <v>18</v>
      </c>
      <c r="E13" s="23">
        <v>20</v>
      </c>
      <c r="F13" s="23"/>
      <c r="G13" s="23"/>
      <c r="H13" s="22"/>
      <c r="I13" s="22"/>
      <c r="J13" s="22"/>
      <c r="K13" s="24"/>
      <c r="L13" s="25">
        <f t="shared" si="1"/>
        <v>20</v>
      </c>
      <c r="M13" s="26">
        <f t="shared" si="2"/>
        <v>1</v>
      </c>
      <c r="N13" s="26">
        <f t="shared" si="3"/>
        <v>20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28.35" customHeight="1">
      <c r="A14" s="21" t="str">
        <f t="shared" si="0"/>
        <v>SI</v>
      </c>
      <c r="B14" s="21" t="s">
        <v>42</v>
      </c>
      <c r="C14" s="22">
        <v>2062</v>
      </c>
      <c r="D14" s="21" t="s">
        <v>18</v>
      </c>
      <c r="E14" s="23"/>
      <c r="F14" s="23">
        <v>15</v>
      </c>
      <c r="G14" s="23"/>
      <c r="H14" s="22"/>
      <c r="I14" s="22"/>
      <c r="J14" s="22"/>
      <c r="K14" s="24"/>
      <c r="L14" s="25">
        <f t="shared" si="1"/>
        <v>15</v>
      </c>
      <c r="M14" s="26">
        <f t="shared" si="2"/>
        <v>1</v>
      </c>
      <c r="N14" s="26">
        <f t="shared" si="3"/>
        <v>15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28.35" customHeight="1">
      <c r="A15" s="21" t="str">
        <f t="shared" si="0"/>
        <v>SI</v>
      </c>
      <c r="B15" s="21" t="s">
        <v>44</v>
      </c>
      <c r="C15" s="22">
        <v>69</v>
      </c>
      <c r="D15" s="21" t="s">
        <v>45</v>
      </c>
      <c r="E15" s="23">
        <v>12</v>
      </c>
      <c r="F15" s="23"/>
      <c r="G15" s="23"/>
      <c r="H15" s="22"/>
      <c r="I15" s="22"/>
      <c r="J15" s="22"/>
      <c r="K15" s="24"/>
      <c r="L15" s="25">
        <f t="shared" si="1"/>
        <v>12</v>
      </c>
      <c r="M15" s="26">
        <f t="shared" si="2"/>
        <v>1</v>
      </c>
      <c r="N15" s="26">
        <f t="shared" si="3"/>
        <v>12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28.35" customHeight="1">
      <c r="A16" s="21" t="str">
        <f t="shared" si="0"/>
        <v>SI</v>
      </c>
      <c r="B16" s="21" t="s">
        <v>47</v>
      </c>
      <c r="C16" s="22">
        <v>1990</v>
      </c>
      <c r="D16" s="21" t="s">
        <v>37</v>
      </c>
      <c r="E16" s="23"/>
      <c r="F16" s="23">
        <v>12</v>
      </c>
      <c r="G16" s="23"/>
      <c r="H16" s="22"/>
      <c r="I16" s="22"/>
      <c r="J16" s="22"/>
      <c r="K16" s="24"/>
      <c r="L16" s="25">
        <f t="shared" si="1"/>
        <v>12</v>
      </c>
      <c r="M16" s="26">
        <f t="shared" si="2"/>
        <v>1</v>
      </c>
      <c r="N16" s="26">
        <f t="shared" si="3"/>
        <v>12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28.35" customHeight="1">
      <c r="A17" s="21" t="str">
        <f t="shared" si="0"/>
        <v>NO</v>
      </c>
      <c r="B17" s="33"/>
      <c r="C17" s="22"/>
      <c r="D17" s="33"/>
      <c r="E17" s="23"/>
      <c r="F17" s="23"/>
      <c r="G17" s="23"/>
      <c r="H17" s="22"/>
      <c r="I17" s="22"/>
      <c r="J17" s="22"/>
      <c r="K17" s="24"/>
      <c r="L17" s="25">
        <f t="shared" si="1"/>
        <v>0</v>
      </c>
      <c r="M17" s="26">
        <f t="shared" si="2"/>
        <v>0</v>
      </c>
      <c r="N17" s="26">
        <f t="shared" si="3"/>
        <v>0</v>
      </c>
      <c r="O17" s="27"/>
      <c r="P17" s="28">
        <v>1990</v>
      </c>
      <c r="Q17" s="29" t="s">
        <v>49</v>
      </c>
      <c r="R17" s="30">
        <f>SUMIF(C3:C50,"1990",N3:N50)</f>
        <v>92</v>
      </c>
      <c r="S17" s="31"/>
      <c r="T17" s="32">
        <f>SUMIF(C3:C50,"1990",L3:L50)</f>
        <v>92</v>
      </c>
    </row>
    <row r="18" spans="1:20" ht="28.35" customHeight="1">
      <c r="A18" s="21" t="str">
        <f t="shared" si="0"/>
        <v>NO</v>
      </c>
      <c r="B18" s="33"/>
      <c r="C18" s="22"/>
      <c r="D18" s="33"/>
      <c r="E18" s="23"/>
      <c r="F18" s="23"/>
      <c r="G18" s="23"/>
      <c r="H18" s="22"/>
      <c r="I18" s="22"/>
      <c r="J18" s="22"/>
      <c r="K18" s="24"/>
      <c r="L18" s="25">
        <f t="shared" si="1"/>
        <v>0</v>
      </c>
      <c r="M18" s="26">
        <f t="shared" si="2"/>
        <v>0</v>
      </c>
      <c r="N18" s="26">
        <f t="shared" si="3"/>
        <v>0</v>
      </c>
      <c r="O18" s="27"/>
      <c r="P18" s="28">
        <v>1214</v>
      </c>
      <c r="Q18" s="29" t="s">
        <v>50</v>
      </c>
      <c r="R18" s="30">
        <f>SUMIF(C3:C50,"1214",N3:N50)</f>
        <v>0</v>
      </c>
      <c r="S18" s="31"/>
      <c r="T18" s="32">
        <f>SUMIF(C3:C50,"1214",L3:L50)</f>
        <v>0</v>
      </c>
    </row>
    <row r="19" spans="1:20" ht="28.35" customHeight="1">
      <c r="A19" s="21" t="str">
        <f t="shared" si="0"/>
        <v>NO</v>
      </c>
      <c r="B19" s="33"/>
      <c r="C19" s="22"/>
      <c r="D19" s="33"/>
      <c r="E19" s="23"/>
      <c r="F19" s="23"/>
      <c r="G19" s="23"/>
      <c r="H19" s="22"/>
      <c r="I19" s="22"/>
      <c r="J19" s="22"/>
      <c r="K19" s="24"/>
      <c r="L19" s="25">
        <f t="shared" si="1"/>
        <v>0</v>
      </c>
      <c r="M19" s="26">
        <f t="shared" si="2"/>
        <v>0</v>
      </c>
      <c r="N19" s="26">
        <f t="shared" si="3"/>
        <v>0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28.35" customHeight="1">
      <c r="A20" s="21" t="str">
        <f t="shared" si="0"/>
        <v>NO</v>
      </c>
      <c r="B20" s="33"/>
      <c r="C20" s="22"/>
      <c r="D20" s="33"/>
      <c r="E20" s="23"/>
      <c r="F20" s="23"/>
      <c r="G20" s="23"/>
      <c r="H20" s="22"/>
      <c r="I20" s="22"/>
      <c r="J20" s="22"/>
      <c r="K20" s="24"/>
      <c r="L20" s="25">
        <f t="shared" si="1"/>
        <v>0</v>
      </c>
      <c r="M20" s="26">
        <f t="shared" si="2"/>
        <v>0</v>
      </c>
      <c r="N20" s="26">
        <f t="shared" si="3"/>
        <v>0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8.35" customHeight="1">
      <c r="A21" s="21" t="str">
        <f t="shared" si="0"/>
        <v>NO</v>
      </c>
      <c r="B21" s="33"/>
      <c r="C21" s="22"/>
      <c r="D21" s="33"/>
      <c r="E21" s="23"/>
      <c r="F21" s="23"/>
      <c r="G21" s="23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SUMIF(C3:C50,"69",N3:N50)</f>
        <v>12</v>
      </c>
      <c r="S21" s="31"/>
      <c r="T21" s="32">
        <f>SUMIF(C3:C50,"69",L3:L50)</f>
        <v>12</v>
      </c>
    </row>
    <row r="22" spans="1:20" ht="28.35" customHeight="1">
      <c r="A22" s="21" t="str">
        <f t="shared" si="0"/>
        <v>NO</v>
      </c>
      <c r="B22" s="34"/>
      <c r="C22" s="35"/>
      <c r="D22" s="35"/>
      <c r="E22" s="35"/>
      <c r="F22" s="36"/>
      <c r="G22" s="23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SUMIF(C3:C50,"1533",N3:N50)</f>
        <v>0</v>
      </c>
      <c r="S22" s="31"/>
      <c r="T22" s="32">
        <f>SUMIF(C3:C50,"1533",L3:L50)</f>
        <v>0</v>
      </c>
    </row>
    <row r="23" spans="1:20" ht="28.35" customHeight="1">
      <c r="A23" s="21" t="str">
        <f t="shared" si="0"/>
        <v>NO</v>
      </c>
      <c r="B23" s="33"/>
      <c r="C23" s="22"/>
      <c r="D23" s="33"/>
      <c r="E23" s="23"/>
      <c r="F23" s="23"/>
      <c r="G23" s="23"/>
      <c r="H23" s="22"/>
      <c r="I23" s="2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28.35" customHeight="1">
      <c r="A24" s="21" t="str">
        <f t="shared" si="0"/>
        <v>NO</v>
      </c>
      <c r="B24" s="22"/>
      <c r="C24" s="22"/>
      <c r="D24" s="22"/>
      <c r="E24" s="23"/>
      <c r="F24" s="23"/>
      <c r="G24" s="23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SUMIF(C3:C50,"1554",N3:N50)</f>
        <v>0</v>
      </c>
      <c r="S24" s="31"/>
      <c r="T24" s="32">
        <f>SUMIF(C3:C50,"1554",L3:L50)</f>
        <v>0</v>
      </c>
    </row>
    <row r="25" spans="1:20" ht="28.35" customHeight="1">
      <c r="A25" s="21" t="str">
        <f t="shared" si="0"/>
        <v>NO</v>
      </c>
      <c r="B25" s="22"/>
      <c r="C25" s="22"/>
      <c r="D25" s="22"/>
      <c r="E25" s="23"/>
      <c r="F25" s="23"/>
      <c r="G25" s="23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SUMIF(C3:C51,"2062",N3:N51)</f>
        <v>885</v>
      </c>
      <c r="S25" s="31"/>
      <c r="T25" s="32">
        <f>SUMIF(C3:C51,"2062",L3:L51)</f>
        <v>885</v>
      </c>
    </row>
    <row r="26" spans="1:20" ht="28.35" customHeight="1">
      <c r="A26" s="21" t="str">
        <f t="shared" si="0"/>
        <v>NO</v>
      </c>
      <c r="B26" s="22"/>
      <c r="C26" s="22"/>
      <c r="D26" s="22"/>
      <c r="E26" s="23"/>
      <c r="F26" s="23"/>
      <c r="G26" s="23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21</v>
      </c>
      <c r="R26" s="30">
        <f>SUMIF(C3:C50,"2077",N3:N50)</f>
        <v>325</v>
      </c>
      <c r="S26" s="31"/>
      <c r="T26" s="32">
        <f>SUMIF(C3:C50,"2077",N3:N50)</f>
        <v>325</v>
      </c>
    </row>
    <row r="27" spans="1:20" ht="28.35" customHeight="1">
      <c r="A27" s="21" t="str">
        <f t="shared" si="0"/>
        <v>NO</v>
      </c>
      <c r="B27" s="22"/>
      <c r="C27" s="22"/>
      <c r="D27" s="22"/>
      <c r="E27" s="23"/>
      <c r="F27" s="23"/>
      <c r="G27" s="23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SUMIF(C4:C51,"2030",N4:N51)</f>
        <v>0</v>
      </c>
      <c r="S27" s="31"/>
      <c r="T27" s="32">
        <f>SUMIF(C4:C51,"2030",L4:L51)</f>
        <v>0</v>
      </c>
    </row>
    <row r="28" spans="1:20" ht="28.35" customHeight="1">
      <c r="A28" s="21" t="str">
        <f t="shared" si="0"/>
        <v>NO</v>
      </c>
      <c r="B28" s="22"/>
      <c r="C28" s="22"/>
      <c r="D28" s="22"/>
      <c r="E28" s="23"/>
      <c r="F28" s="23"/>
      <c r="G28" s="23"/>
      <c r="H28" s="22"/>
      <c r="I28" s="2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SUMIF(C3:C50,"87",N3:N50)</f>
        <v>0</v>
      </c>
      <c r="S28" s="31"/>
      <c r="T28" s="32">
        <f>SUMIF(C3:C50,"87",L3:L50)</f>
        <v>0</v>
      </c>
    </row>
    <row r="29" spans="1:20" ht="28.35" customHeight="1">
      <c r="A29" s="21" t="str">
        <f t="shared" si="0"/>
        <v>NO</v>
      </c>
      <c r="B29" s="22"/>
      <c r="C29" s="22"/>
      <c r="D29" s="22"/>
      <c r="E29" s="23"/>
      <c r="F29" s="23"/>
      <c r="G29" s="23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28.35" customHeight="1">
      <c r="A30" s="21" t="str">
        <f t="shared" si="0"/>
        <v>NO</v>
      </c>
      <c r="B30" s="22"/>
      <c r="C30" s="22"/>
      <c r="D30" s="22"/>
      <c r="E30" s="23"/>
      <c r="F30" s="23"/>
      <c r="G30" s="23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8.35" customHeight="1">
      <c r="A31" s="21" t="str">
        <f t="shared" si="0"/>
        <v>NO</v>
      </c>
      <c r="B31" s="22"/>
      <c r="C31" s="22"/>
      <c r="D31" s="22"/>
      <c r="E31" s="23"/>
      <c r="F31" s="23"/>
      <c r="G31" s="23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8.35" customHeight="1">
      <c r="A32" s="21" t="str">
        <f t="shared" si="0"/>
        <v>NO</v>
      </c>
      <c r="B32" s="22"/>
      <c r="C32" s="22"/>
      <c r="D32" s="22"/>
      <c r="E32" s="23"/>
      <c r="F32" s="23"/>
      <c r="G32" s="23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8.35" customHeight="1">
      <c r="A33" s="21" t="str">
        <f t="shared" si="0"/>
        <v>NO</v>
      </c>
      <c r="B33" s="22"/>
      <c r="C33" s="22"/>
      <c r="D33" s="22"/>
      <c r="E33" s="23"/>
      <c r="F33" s="23"/>
      <c r="G33" s="23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8.35" customHeight="1">
      <c r="A34" s="21" t="str">
        <f t="shared" si="0"/>
        <v>NO</v>
      </c>
      <c r="B34" s="22"/>
      <c r="C34" s="22"/>
      <c r="D34" s="22"/>
      <c r="E34" s="23"/>
      <c r="F34" s="23"/>
      <c r="G34" s="23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8.35" customHeight="1">
      <c r="A35" s="21" t="str">
        <f t="shared" si="0"/>
        <v>NO</v>
      </c>
      <c r="B35" s="22"/>
      <c r="C35" s="22"/>
      <c r="D35" s="22"/>
      <c r="E35" s="23"/>
      <c r="F35" s="23"/>
      <c r="G35" s="23"/>
      <c r="H35" s="22"/>
      <c r="I35" s="22"/>
      <c r="J35" s="22"/>
      <c r="K35" s="24"/>
      <c r="L35" s="25">
        <f t="shared" si="1"/>
        <v>0</v>
      </c>
      <c r="M35" s="26">
        <f t="shared" si="2"/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28.35" customHeight="1">
      <c r="A36" s="21" t="str">
        <f t="shared" si="0"/>
        <v>NO</v>
      </c>
      <c r="B36" s="22"/>
      <c r="C36" s="22"/>
      <c r="D36" s="22"/>
      <c r="E36" s="23"/>
      <c r="F36" s="23"/>
      <c r="G36" s="23"/>
      <c r="H36" s="22"/>
      <c r="I36" s="22"/>
      <c r="J36" s="22"/>
      <c r="K36" s="24"/>
      <c r="L36" s="25">
        <f t="shared" si="1"/>
        <v>0</v>
      </c>
      <c r="M36" s="26">
        <f t="shared" si="2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28.35" customHeight="1">
      <c r="A37" s="21" t="str">
        <f t="shared" si="0"/>
        <v>NO</v>
      </c>
      <c r="B37" s="22"/>
      <c r="C37" s="22"/>
      <c r="D37" s="22"/>
      <c r="E37" s="23"/>
      <c r="F37" s="23"/>
      <c r="G37" s="23"/>
      <c r="H37" s="22"/>
      <c r="I37" s="22"/>
      <c r="J37" s="22"/>
      <c r="K37" s="24"/>
      <c r="L37" s="25">
        <f t="shared" si="1"/>
        <v>0</v>
      </c>
      <c r="M37" s="26">
        <f t="shared" si="2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28.35" customHeight="1">
      <c r="A38" s="21" t="str">
        <f t="shared" si="0"/>
        <v>NO</v>
      </c>
      <c r="B38" s="22"/>
      <c r="C38" s="22"/>
      <c r="D38" s="22"/>
      <c r="E38" s="23"/>
      <c r="F38" s="23"/>
      <c r="G38" s="23"/>
      <c r="H38" s="22"/>
      <c r="I38" s="22"/>
      <c r="J38" s="22"/>
      <c r="K38" s="24"/>
      <c r="L38" s="25">
        <f t="shared" si="1"/>
        <v>0</v>
      </c>
      <c r="M38" s="26">
        <f t="shared" si="2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28.35" customHeight="1">
      <c r="A39" s="21" t="str">
        <f t="shared" si="0"/>
        <v>NO</v>
      </c>
      <c r="B39" s="22"/>
      <c r="C39" s="22"/>
      <c r="D39" s="22"/>
      <c r="E39" s="23"/>
      <c r="F39" s="23"/>
      <c r="G39" s="23"/>
      <c r="H39" s="22"/>
      <c r="I39" s="22"/>
      <c r="J39" s="22"/>
      <c r="K39" s="24"/>
      <c r="L39" s="25">
        <f t="shared" si="1"/>
        <v>0</v>
      </c>
      <c r="M39" s="26">
        <f t="shared" si="2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28.35" customHeight="1">
      <c r="A40" s="21" t="str">
        <f t="shared" si="0"/>
        <v>NO</v>
      </c>
      <c r="B40" s="22"/>
      <c r="C40" s="22"/>
      <c r="D40" s="22"/>
      <c r="E40" s="23"/>
      <c r="F40" s="23"/>
      <c r="G40" s="23"/>
      <c r="H40" s="22"/>
      <c r="I40" s="22"/>
      <c r="J40" s="22"/>
      <c r="K40" s="24"/>
      <c r="L40" s="25">
        <f t="shared" si="1"/>
        <v>0</v>
      </c>
      <c r="M40" s="26">
        <f t="shared" si="2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8.35" customHeight="1">
      <c r="A41" s="21" t="str">
        <f t="shared" si="0"/>
        <v>NO</v>
      </c>
      <c r="B41" s="22"/>
      <c r="C41" s="22"/>
      <c r="D41" s="22"/>
      <c r="E41" s="23"/>
      <c r="F41" s="23"/>
      <c r="G41" s="23"/>
      <c r="H41" s="22"/>
      <c r="I41" s="22"/>
      <c r="J41" s="22"/>
      <c r="K41" s="24"/>
      <c r="L41" s="25">
        <f t="shared" si="1"/>
        <v>0</v>
      </c>
      <c r="M41" s="26">
        <f t="shared" si="2"/>
        <v>0</v>
      </c>
      <c r="N41" s="26">
        <f t="shared" si="3"/>
        <v>0</v>
      </c>
      <c r="O41" s="41"/>
      <c r="P41" s="42"/>
      <c r="Q41" s="43"/>
      <c r="R41" s="44">
        <f>SUM(R3:R40)</f>
        <v>1434</v>
      </c>
      <c r="S41" s="27"/>
      <c r="T41" s="45">
        <f>SUM(T3:T40)</f>
        <v>1434</v>
      </c>
    </row>
    <row r="42" spans="1:20" ht="28.35" customHeight="1">
      <c r="A42" s="21" t="str">
        <f t="shared" si="0"/>
        <v>NO</v>
      </c>
      <c r="B42" s="22"/>
      <c r="C42" s="22"/>
      <c r="D42" s="22"/>
      <c r="E42" s="23"/>
      <c r="F42" s="23"/>
      <c r="G42" s="23"/>
      <c r="H42" s="22"/>
      <c r="I42" s="22"/>
      <c r="J42" s="22"/>
      <c r="K42" s="24"/>
      <c r="L42" s="25">
        <f t="shared" si="1"/>
        <v>0</v>
      </c>
      <c r="M42" s="26">
        <f t="shared" si="2"/>
        <v>0</v>
      </c>
      <c r="N42" s="26">
        <f t="shared" si="3"/>
        <v>0</v>
      </c>
      <c r="O42" s="41"/>
      <c r="P42" s="8"/>
      <c r="Q42" s="8"/>
      <c r="R42" s="42"/>
      <c r="S42" s="8"/>
      <c r="T42" s="42"/>
    </row>
    <row r="43" spans="1:20" ht="28.35" customHeight="1">
      <c r="A43" s="21" t="str">
        <f t="shared" si="0"/>
        <v>NO</v>
      </c>
      <c r="B43" s="22"/>
      <c r="C43" s="22"/>
      <c r="D43" s="22"/>
      <c r="E43" s="23"/>
      <c r="F43" s="23"/>
      <c r="G43" s="23"/>
      <c r="H43" s="22"/>
      <c r="I43" s="22"/>
      <c r="J43" s="22"/>
      <c r="K43" s="24"/>
      <c r="L43" s="25">
        <f t="shared" si="1"/>
        <v>0</v>
      </c>
      <c r="M43" s="26">
        <f t="shared" si="2"/>
        <v>0</v>
      </c>
      <c r="N43" s="26">
        <f t="shared" si="3"/>
        <v>0</v>
      </c>
      <c r="O43" s="41"/>
      <c r="P43" s="8"/>
      <c r="Q43" s="8"/>
      <c r="R43" s="8"/>
      <c r="S43" s="8"/>
      <c r="T43" s="8"/>
    </row>
    <row r="44" spans="1:20" ht="28.35" customHeight="1">
      <c r="A44" s="21" t="str">
        <f t="shared" si="0"/>
        <v>NO</v>
      </c>
      <c r="B44" s="22"/>
      <c r="C44" s="22"/>
      <c r="D44" s="22"/>
      <c r="E44" s="23"/>
      <c r="F44" s="23"/>
      <c r="G44" s="23"/>
      <c r="H44" s="22"/>
      <c r="I44" s="22"/>
      <c r="J44" s="22"/>
      <c r="K44" s="24"/>
      <c r="L44" s="25">
        <f t="shared" si="1"/>
        <v>0</v>
      </c>
      <c r="M44" s="26">
        <f t="shared" si="2"/>
        <v>0</v>
      </c>
      <c r="N44" s="26">
        <f t="shared" si="3"/>
        <v>0</v>
      </c>
      <c r="O44" s="41"/>
      <c r="P44" s="8"/>
      <c r="Q44" s="8"/>
      <c r="R44" s="8"/>
      <c r="S44" s="8"/>
      <c r="T44" s="8"/>
    </row>
    <row r="45" spans="1:20" ht="28.35" customHeight="1">
      <c r="A45" s="21" t="str">
        <f t="shared" si="0"/>
        <v>NO</v>
      </c>
      <c r="B45" s="22"/>
      <c r="C45" s="22"/>
      <c r="D45" s="22"/>
      <c r="E45" s="23"/>
      <c r="F45" s="23"/>
      <c r="G45" s="23"/>
      <c r="H45" s="22"/>
      <c r="I45" s="22"/>
      <c r="J45" s="22"/>
      <c r="K45" s="24"/>
      <c r="L45" s="25">
        <f t="shared" si="1"/>
        <v>0</v>
      </c>
      <c r="M45" s="26">
        <f t="shared" si="2"/>
        <v>0</v>
      </c>
      <c r="N45" s="26">
        <f t="shared" si="3"/>
        <v>0</v>
      </c>
      <c r="O45" s="41"/>
      <c r="P45" s="8"/>
      <c r="Q45" s="8"/>
      <c r="R45" s="8"/>
      <c r="S45" s="8"/>
      <c r="T45" s="8"/>
    </row>
    <row r="46" spans="1:20" ht="28.35" customHeight="1">
      <c r="A46" s="21" t="str">
        <f t="shared" si="0"/>
        <v>NO</v>
      </c>
      <c r="B46" s="22"/>
      <c r="C46" s="22"/>
      <c r="D46" s="22"/>
      <c r="E46" s="23"/>
      <c r="F46" s="23"/>
      <c r="G46" s="23"/>
      <c r="H46" s="22"/>
      <c r="I46" s="22"/>
      <c r="J46" s="22"/>
      <c r="K46" s="24"/>
      <c r="L46" s="25">
        <f t="shared" si="1"/>
        <v>0</v>
      </c>
      <c r="M46" s="26">
        <f t="shared" si="2"/>
        <v>0</v>
      </c>
      <c r="N46" s="26">
        <f t="shared" si="3"/>
        <v>0</v>
      </c>
      <c r="O46" s="41"/>
      <c r="P46" s="8"/>
      <c r="Q46" s="8"/>
      <c r="R46" s="8"/>
      <c r="S46" s="8"/>
      <c r="T46" s="8"/>
    </row>
    <row r="47" spans="1:20" ht="28.35" customHeight="1">
      <c r="A47" s="21" t="str">
        <f t="shared" si="0"/>
        <v>NO</v>
      </c>
      <c r="B47" s="22"/>
      <c r="C47" s="22"/>
      <c r="D47" s="22"/>
      <c r="E47" s="23"/>
      <c r="F47" s="23"/>
      <c r="G47" s="23"/>
      <c r="H47" s="22"/>
      <c r="I47" s="22"/>
      <c r="J47" s="22"/>
      <c r="K47" s="24"/>
      <c r="L47" s="25">
        <f t="shared" si="1"/>
        <v>0</v>
      </c>
      <c r="M47" s="26">
        <f t="shared" si="2"/>
        <v>0</v>
      </c>
      <c r="N47" s="26">
        <f t="shared" si="3"/>
        <v>0</v>
      </c>
      <c r="O47" s="41"/>
      <c r="P47" s="8"/>
      <c r="Q47" s="8"/>
      <c r="R47" s="8"/>
      <c r="S47" s="8"/>
      <c r="T47" s="8"/>
    </row>
    <row r="48" spans="1:20" ht="28.35" customHeight="1">
      <c r="A48" s="21" t="str">
        <f t="shared" si="0"/>
        <v>NO</v>
      </c>
      <c r="B48" s="22"/>
      <c r="C48" s="22"/>
      <c r="D48" s="22"/>
      <c r="E48" s="23"/>
      <c r="F48" s="23"/>
      <c r="G48" s="23"/>
      <c r="H48" s="22"/>
      <c r="I48" s="22"/>
      <c r="J48" s="22"/>
      <c r="K48" s="24"/>
      <c r="L48" s="25">
        <f t="shared" si="1"/>
        <v>0</v>
      </c>
      <c r="M48" s="26">
        <f t="shared" si="2"/>
        <v>0</v>
      </c>
      <c r="N48" s="26">
        <f t="shared" si="3"/>
        <v>0</v>
      </c>
      <c r="O48" s="41"/>
      <c r="P48" s="8"/>
      <c r="Q48" s="8"/>
      <c r="R48" s="8"/>
      <c r="S48" s="8"/>
      <c r="T48" s="8"/>
    </row>
    <row r="49" spans="1:20" ht="28.35" customHeight="1">
      <c r="A49" s="21" t="str">
        <f t="shared" si="0"/>
        <v>NO</v>
      </c>
      <c r="B49" s="22"/>
      <c r="C49" s="22"/>
      <c r="D49" s="22"/>
      <c r="E49" s="23"/>
      <c r="F49" s="23"/>
      <c r="G49" s="23"/>
      <c r="H49" s="22"/>
      <c r="I49" s="22"/>
      <c r="J49" s="22"/>
      <c r="K49" s="24"/>
      <c r="L49" s="25">
        <f t="shared" si="1"/>
        <v>0</v>
      </c>
      <c r="M49" s="26">
        <f t="shared" si="2"/>
        <v>0</v>
      </c>
      <c r="N49" s="26">
        <f t="shared" si="3"/>
        <v>0</v>
      </c>
      <c r="O49" s="41"/>
      <c r="P49" s="8"/>
      <c r="Q49" s="8"/>
      <c r="R49" s="8"/>
      <c r="S49" s="8"/>
      <c r="T49" s="8"/>
    </row>
    <row r="50" spans="1:20" ht="28.35" customHeight="1">
      <c r="A50" s="21" t="str">
        <f t="shared" si="0"/>
        <v>NO</v>
      </c>
      <c r="B50" s="22"/>
      <c r="C50" s="22"/>
      <c r="D50" s="22"/>
      <c r="E50" s="23"/>
      <c r="F50" s="23"/>
      <c r="G50" s="23"/>
      <c r="H50" s="22"/>
      <c r="I50" s="22"/>
      <c r="J50" s="22"/>
      <c r="K50" s="24"/>
      <c r="L50" s="25">
        <f t="shared" si="1"/>
        <v>0</v>
      </c>
      <c r="M50" s="26">
        <f t="shared" si="2"/>
        <v>0</v>
      </c>
      <c r="N50" s="26">
        <f t="shared" si="3"/>
        <v>0</v>
      </c>
      <c r="O50" s="41"/>
      <c r="P50" s="8"/>
      <c r="Q50" s="8"/>
      <c r="R50" s="8"/>
      <c r="S50" s="8"/>
      <c r="T50" s="8"/>
    </row>
    <row r="51" spans="1:20" ht="28.35" customHeight="1">
      <c r="A51" s="46">
        <f>COUNTIF(A3:A49,"SI")</f>
        <v>14</v>
      </c>
      <c r="B51" s="47">
        <f>COUNTA(B3:B49)</f>
        <v>14</v>
      </c>
      <c r="C51" s="47"/>
      <c r="D51" s="47"/>
      <c r="E51" s="48"/>
      <c r="F51" s="48"/>
      <c r="G51" s="48"/>
      <c r="H51" s="47"/>
      <c r="I51" s="47"/>
      <c r="J51" s="47"/>
      <c r="K51" s="49"/>
      <c r="L51" s="50">
        <f>SUM(L3:L50)</f>
        <v>1434</v>
      </c>
      <c r="M51" s="51"/>
      <c r="N51" s="26">
        <f>SUM(N3:N50)</f>
        <v>1434</v>
      </c>
      <c r="O51" s="41"/>
      <c r="P51" s="8"/>
      <c r="Q51" s="8"/>
      <c r="R51" s="8"/>
      <c r="S51" s="8"/>
      <c r="T51" s="8"/>
    </row>
    <row r="52" spans="1:20" ht="28.35" customHeight="1">
      <c r="A52" s="47"/>
      <c r="B52" s="8"/>
      <c r="C52" s="8"/>
      <c r="D52" s="8"/>
      <c r="E52" s="8"/>
      <c r="F52" s="8"/>
      <c r="G52" s="8"/>
      <c r="H52" s="8"/>
      <c r="I52" s="8"/>
      <c r="J52" s="8"/>
      <c r="K52" s="8"/>
      <c r="L52" s="42"/>
      <c r="M52" s="52"/>
      <c r="N52" s="26"/>
      <c r="O52" s="41"/>
      <c r="P52" s="8"/>
      <c r="Q52" s="8"/>
      <c r="R52" s="8"/>
      <c r="S52" s="8"/>
      <c r="T52" s="8"/>
    </row>
  </sheetData>
  <mergeCells count="1">
    <mergeCell ref="A1:G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Roman,Regular"&amp;12&amp;K000000CU M</oddHeader>
    <oddFooter>&amp;L&amp;"Helvetica,Regular"&amp;12&amp;K000000&amp;P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workbookViewId="0" topLeftCell="A1"/>
  </sheetViews>
  <sheetFormatPr defaultColWidth="16.28125" defaultRowHeight="18" customHeight="1"/>
  <cols>
    <col min="1" max="1" width="4.7109375" style="53" customWidth="1"/>
    <col min="2" max="2" width="24.00390625" style="53" customWidth="1"/>
    <col min="3" max="3" width="5.28125" style="53" customWidth="1"/>
    <col min="4" max="4" width="23.140625" style="53" customWidth="1"/>
    <col min="5" max="6" width="11.421875" style="53" customWidth="1"/>
    <col min="7" max="10" width="11.57421875" style="53" customWidth="1"/>
    <col min="11" max="11" width="11.421875" style="53" customWidth="1"/>
    <col min="12" max="12" width="6.57421875" style="53" customWidth="1"/>
    <col min="13" max="16384" width="16.28125" style="53" customWidth="1"/>
  </cols>
  <sheetData>
    <row r="1" spans="1:12" ht="20.45" customHeight="1">
      <c r="A1" s="178" t="s">
        <v>116</v>
      </c>
      <c r="B1" s="179"/>
      <c r="C1" s="179"/>
      <c r="D1" s="179"/>
      <c r="E1" s="179"/>
      <c r="F1" s="179"/>
      <c r="G1" s="88"/>
      <c r="H1" s="88"/>
      <c r="I1" s="88"/>
      <c r="J1" s="88"/>
      <c r="K1" s="88"/>
      <c r="L1" s="89"/>
    </row>
    <row r="2" spans="1:12" ht="32.45" customHeight="1">
      <c r="A2" s="88"/>
      <c r="B2" s="54" t="s">
        <v>1</v>
      </c>
      <c r="C2" s="54" t="s">
        <v>99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64" t="s">
        <v>11</v>
      </c>
    </row>
    <row r="3" spans="1:12" ht="20.45" customHeight="1">
      <c r="A3" s="60"/>
      <c r="B3" s="60"/>
      <c r="C3" s="55"/>
      <c r="D3" s="60"/>
      <c r="E3" s="55"/>
      <c r="F3" s="55"/>
      <c r="G3" s="55"/>
      <c r="H3" s="55"/>
      <c r="I3" s="55"/>
      <c r="J3" s="55"/>
      <c r="K3" s="55"/>
      <c r="L3" s="61"/>
    </row>
    <row r="4" spans="1:12" ht="20.45" customHeight="1">
      <c r="A4" s="60"/>
      <c r="B4" s="60"/>
      <c r="C4" s="55"/>
      <c r="D4" s="60"/>
      <c r="E4" s="55"/>
      <c r="F4" s="55"/>
      <c r="G4" s="55"/>
      <c r="H4" s="55"/>
      <c r="I4" s="55"/>
      <c r="J4" s="55"/>
      <c r="K4" s="55"/>
      <c r="L4" s="61"/>
    </row>
    <row r="5" spans="1:12" ht="20.45" customHeight="1">
      <c r="A5" s="60"/>
      <c r="B5" s="60"/>
      <c r="C5" s="55"/>
      <c r="D5" s="60"/>
      <c r="E5" s="55"/>
      <c r="F5" s="55"/>
      <c r="G5" s="55"/>
      <c r="H5" s="55"/>
      <c r="I5" s="55"/>
      <c r="J5" s="55"/>
      <c r="K5" s="55"/>
      <c r="L5" s="61"/>
    </row>
    <row r="6" spans="1:12" ht="20.45" customHeight="1">
      <c r="A6" s="60"/>
      <c r="B6" s="60"/>
      <c r="C6" s="55"/>
      <c r="D6" s="60"/>
      <c r="E6" s="55"/>
      <c r="F6" s="55"/>
      <c r="G6" s="55"/>
      <c r="H6" s="55"/>
      <c r="I6" s="55"/>
      <c r="J6" s="55"/>
      <c r="K6" s="55"/>
      <c r="L6" s="61"/>
    </row>
    <row r="7" spans="1:12" ht="20.45" customHeight="1">
      <c r="A7" s="60"/>
      <c r="B7" s="60"/>
      <c r="C7" s="55"/>
      <c r="D7" s="60"/>
      <c r="E7" s="55"/>
      <c r="F7" s="55"/>
      <c r="G7" s="55"/>
      <c r="H7" s="55"/>
      <c r="I7" s="55"/>
      <c r="J7" s="55"/>
      <c r="K7" s="55"/>
      <c r="L7" s="61"/>
    </row>
    <row r="8" spans="1:12" ht="20.45" customHeight="1">
      <c r="A8" s="60"/>
      <c r="B8" s="60"/>
      <c r="C8" s="55"/>
      <c r="D8" s="60"/>
      <c r="E8" s="55"/>
      <c r="F8" s="55"/>
      <c r="G8" s="55"/>
      <c r="H8" s="55"/>
      <c r="I8" s="55"/>
      <c r="J8" s="55"/>
      <c r="K8" s="55"/>
      <c r="L8" s="61"/>
    </row>
    <row r="9" spans="1:12" ht="20.45" customHeight="1">
      <c r="A9" s="60"/>
      <c r="B9" s="60"/>
      <c r="C9" s="55"/>
      <c r="D9" s="60"/>
      <c r="E9" s="55"/>
      <c r="F9" s="55"/>
      <c r="G9" s="55"/>
      <c r="H9" s="55"/>
      <c r="I9" s="55"/>
      <c r="J9" s="55"/>
      <c r="K9" s="55"/>
      <c r="L9" s="61"/>
    </row>
    <row r="10" spans="1:12" ht="20.45" customHeight="1">
      <c r="A10" s="60"/>
      <c r="B10" s="60"/>
      <c r="C10" s="55"/>
      <c r="D10" s="60"/>
      <c r="E10" s="55"/>
      <c r="F10" s="55"/>
      <c r="G10" s="55"/>
      <c r="H10" s="55"/>
      <c r="I10" s="55"/>
      <c r="J10" s="55"/>
      <c r="K10" s="55"/>
      <c r="L10" s="61"/>
    </row>
    <row r="11" spans="1:12" ht="20.45" customHeight="1">
      <c r="A11" s="60"/>
      <c r="B11" s="60"/>
      <c r="C11" s="55"/>
      <c r="D11" s="60"/>
      <c r="E11" s="55"/>
      <c r="F11" s="55"/>
      <c r="G11" s="55"/>
      <c r="H11" s="55"/>
      <c r="I11" s="55"/>
      <c r="J11" s="55"/>
      <c r="K11" s="55"/>
      <c r="L11" s="61"/>
    </row>
    <row r="12" spans="1:12" ht="20.45" customHeight="1">
      <c r="A12" s="60"/>
      <c r="B12" s="60"/>
      <c r="C12" s="55"/>
      <c r="D12" s="60"/>
      <c r="E12" s="55"/>
      <c r="F12" s="55"/>
      <c r="G12" s="55"/>
      <c r="H12" s="55"/>
      <c r="I12" s="55"/>
      <c r="J12" s="55"/>
      <c r="K12" s="55"/>
      <c r="L12" s="61"/>
    </row>
    <row r="13" spans="1:12" ht="20.45" customHeight="1">
      <c r="A13" s="60"/>
      <c r="B13" s="60"/>
      <c r="C13" s="55"/>
      <c r="D13" s="60"/>
      <c r="E13" s="55"/>
      <c r="F13" s="65"/>
      <c r="G13" s="55"/>
      <c r="H13" s="55"/>
      <c r="I13" s="55"/>
      <c r="J13" s="55"/>
      <c r="K13" s="55"/>
      <c r="L13" s="61"/>
    </row>
    <row r="14" spans="1:12" ht="20.45" customHeight="1">
      <c r="A14" s="60"/>
      <c r="B14" s="60"/>
      <c r="C14" s="55"/>
      <c r="D14" s="60"/>
      <c r="E14" s="55"/>
      <c r="F14" s="55"/>
      <c r="G14" s="55"/>
      <c r="H14" s="55"/>
      <c r="I14" s="55"/>
      <c r="J14" s="55"/>
      <c r="K14" s="55"/>
      <c r="L14" s="61"/>
    </row>
    <row r="15" spans="1:12" ht="20.45" customHeight="1">
      <c r="A15" s="60"/>
      <c r="B15" s="60"/>
      <c r="C15" s="55"/>
      <c r="D15" s="60"/>
      <c r="E15" s="55"/>
      <c r="F15" s="55"/>
      <c r="G15" s="55"/>
      <c r="H15" s="55"/>
      <c r="I15" s="55"/>
      <c r="J15" s="55"/>
      <c r="K15" s="55"/>
      <c r="L15" s="61"/>
    </row>
    <row r="16" spans="1:12" ht="20.45" customHeight="1">
      <c r="A16" s="60"/>
      <c r="B16" s="60"/>
      <c r="C16" s="55"/>
      <c r="D16" s="60"/>
      <c r="E16" s="55"/>
      <c r="F16" s="55"/>
      <c r="G16" s="55"/>
      <c r="H16" s="55"/>
      <c r="I16" s="55"/>
      <c r="J16" s="55"/>
      <c r="K16" s="55"/>
      <c r="L16" s="61"/>
    </row>
    <row r="17" spans="1:12" ht="20.45" customHeight="1">
      <c r="A17" s="60"/>
      <c r="B17" s="60"/>
      <c r="C17" s="55"/>
      <c r="D17" s="60"/>
      <c r="E17" s="55"/>
      <c r="F17" s="55"/>
      <c r="G17" s="55"/>
      <c r="H17" s="55"/>
      <c r="I17" s="55"/>
      <c r="J17" s="55"/>
      <c r="K17" s="55"/>
      <c r="L17" s="61"/>
    </row>
    <row r="18" spans="1:12" ht="20.45" customHeight="1">
      <c r="A18" s="60"/>
      <c r="B18" s="60"/>
      <c r="C18" s="55"/>
      <c r="D18" s="60"/>
      <c r="E18" s="55"/>
      <c r="F18" s="55"/>
      <c r="G18" s="55"/>
      <c r="H18" s="55"/>
      <c r="I18" s="55"/>
      <c r="J18" s="55"/>
      <c r="K18" s="55"/>
      <c r="L18" s="61"/>
    </row>
    <row r="19" spans="1:12" ht="20.45" customHeight="1">
      <c r="A19" s="60"/>
      <c r="B19" s="60"/>
      <c r="C19" s="55"/>
      <c r="D19" s="60"/>
      <c r="E19" s="55"/>
      <c r="F19" s="55"/>
      <c r="G19" s="55"/>
      <c r="H19" s="55"/>
      <c r="I19" s="55"/>
      <c r="J19" s="55"/>
      <c r="K19" s="55"/>
      <c r="L19" s="61"/>
    </row>
    <row r="20" spans="1:12" ht="20.45" customHeight="1">
      <c r="A20" s="60"/>
      <c r="B20" s="60"/>
      <c r="C20" s="55"/>
      <c r="D20" s="60"/>
      <c r="E20" s="55"/>
      <c r="F20" s="55"/>
      <c r="G20" s="55"/>
      <c r="H20" s="55"/>
      <c r="I20" s="55"/>
      <c r="J20" s="55"/>
      <c r="K20" s="55"/>
      <c r="L20" s="61"/>
    </row>
    <row r="21" spans="1:12" ht="20.45" customHeight="1">
      <c r="A21" s="60"/>
      <c r="B21" s="60"/>
      <c r="C21" s="55"/>
      <c r="D21" s="60"/>
      <c r="E21" s="55"/>
      <c r="F21" s="55"/>
      <c r="G21" s="55"/>
      <c r="H21" s="55"/>
      <c r="I21" s="55"/>
      <c r="J21" s="55"/>
      <c r="K21" s="55"/>
      <c r="L21" s="61"/>
    </row>
    <row r="22" spans="1:12" ht="20.45" customHeight="1">
      <c r="A22" s="60"/>
      <c r="B22" s="60"/>
      <c r="C22" s="55"/>
      <c r="D22" s="60"/>
      <c r="E22" s="55"/>
      <c r="F22" s="55"/>
      <c r="G22" s="55"/>
      <c r="H22" s="55"/>
      <c r="I22" s="55"/>
      <c r="J22" s="55"/>
      <c r="K22" s="55"/>
      <c r="L22" s="61"/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showGridLines="0" workbookViewId="0" topLeftCell="A1"/>
  </sheetViews>
  <sheetFormatPr defaultColWidth="11.421875" defaultRowHeight="12.75" customHeight="1"/>
  <cols>
    <col min="1" max="1" width="11.421875" style="1" customWidth="1"/>
    <col min="2" max="2" width="74.421875" style="1" customWidth="1"/>
    <col min="3" max="3" width="13.8515625" style="1" customWidth="1"/>
    <col min="4" max="4" width="60.421875" style="1" customWidth="1"/>
    <col min="5" max="6" width="22.8515625" style="1" customWidth="1"/>
    <col min="7" max="7" width="23.00390625" style="1" customWidth="1"/>
    <col min="8" max="8" width="23.140625" style="1" customWidth="1"/>
    <col min="9" max="11" width="23.421875" style="1" customWidth="1"/>
    <col min="12" max="12" width="15.00390625" style="1" customWidth="1"/>
    <col min="13" max="13" width="14.28125" style="1" customWidth="1"/>
    <col min="14" max="14" width="32.28125" style="1" customWidth="1"/>
    <col min="15" max="16" width="11.421875" style="1" customWidth="1"/>
    <col min="17" max="17" width="56.28125" style="1" customWidth="1"/>
    <col min="18" max="19" width="11.421875" style="1" customWidth="1"/>
    <col min="20" max="20" width="35.421875" style="1" customWidth="1"/>
    <col min="21" max="16384" width="11.421875" style="1" customWidth="1"/>
  </cols>
  <sheetData>
    <row r="1" spans="1:20" ht="27.75" customHeight="1">
      <c r="A1" s="174" t="s">
        <v>151</v>
      </c>
      <c r="B1" s="175"/>
      <c r="C1" s="175"/>
      <c r="D1" s="175"/>
      <c r="E1" s="175"/>
      <c r="F1" s="177"/>
      <c r="G1" s="175"/>
      <c r="H1" s="71"/>
      <c r="I1" s="72"/>
      <c r="J1" s="72"/>
      <c r="K1" s="72"/>
      <c r="L1" s="7"/>
      <c r="M1" s="7"/>
      <c r="N1" s="7"/>
      <c r="O1" s="8"/>
      <c r="P1" s="7"/>
      <c r="Q1" s="7"/>
      <c r="R1" s="7"/>
      <c r="S1" s="8"/>
      <c r="T1" s="7"/>
    </row>
    <row r="2" spans="1:20" ht="51.4" customHeight="1">
      <c r="A2" s="10" t="s">
        <v>98</v>
      </c>
      <c r="B2" s="10" t="s">
        <v>1</v>
      </c>
      <c r="C2" s="10" t="s">
        <v>99</v>
      </c>
      <c r="D2" s="10" t="s">
        <v>3</v>
      </c>
      <c r="E2" s="11" t="s">
        <v>4</v>
      </c>
      <c r="F2" s="11" t="s">
        <v>152</v>
      </c>
      <c r="G2" s="11" t="s">
        <v>60</v>
      </c>
      <c r="H2" s="11" t="s">
        <v>7</v>
      </c>
      <c r="I2" s="11" t="s">
        <v>118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91"/>
      <c r="P2" s="16" t="s">
        <v>99</v>
      </c>
      <c r="Q2" s="17" t="s">
        <v>3</v>
      </c>
      <c r="R2" s="18" t="s">
        <v>15</v>
      </c>
      <c r="S2" s="19"/>
      <c r="T2" s="20" t="s">
        <v>16</v>
      </c>
    </row>
    <row r="3" spans="1:20" ht="28.35" customHeight="1">
      <c r="A3" s="21" t="str">
        <f aca="true" t="shared" si="0" ref="A3:A34">IF(M3&lt;1,"NO","SI")</f>
        <v>SI</v>
      </c>
      <c r="B3" s="21" t="s">
        <v>153</v>
      </c>
      <c r="C3" s="22">
        <v>2077</v>
      </c>
      <c r="D3" s="21" t="s">
        <v>21</v>
      </c>
      <c r="E3" s="23">
        <v>100</v>
      </c>
      <c r="F3" s="23">
        <v>100</v>
      </c>
      <c r="G3" s="23">
        <v>100</v>
      </c>
      <c r="H3" s="22">
        <v>100</v>
      </c>
      <c r="I3" s="22"/>
      <c r="J3" s="22"/>
      <c r="K3" s="24"/>
      <c r="L3" s="25">
        <f aca="true" t="shared" si="1" ref="L3:L34">IF(M3&gt;8,(LARGE(E3:K3,1)+LARGE(E3:K3,2)+LARGE(E3:K3,3)+LARGE(E3:K3,4)+LARGE(E3:K3,5)+LARGE(E3:K3,6)+LARGE(E3:K3,7)+LARGE(E3:K3,8)),(SUM(E3:K3)))</f>
        <v>400</v>
      </c>
      <c r="M3" s="26">
        <f aca="true" t="shared" si="2" ref="M3:M34">COUNTA(E3:K3)</f>
        <v>4</v>
      </c>
      <c r="N3" s="26">
        <f aca="true" t="shared" si="3" ref="N3:N34">IF(M3&gt;0,L3,0)</f>
        <v>400</v>
      </c>
      <c r="O3" s="27"/>
      <c r="P3" s="28">
        <v>1828</v>
      </c>
      <c r="Q3" s="29" t="s">
        <v>19</v>
      </c>
      <c r="R3" s="30">
        <f>SUMIF(C3:C50,"1828",N3:N50)</f>
        <v>0</v>
      </c>
      <c r="S3" s="31"/>
      <c r="T3" s="32">
        <f>SUMIF(C3:C50,"1824",L3:L50)</f>
        <v>0</v>
      </c>
    </row>
    <row r="4" spans="1:20" ht="28.35" customHeight="1">
      <c r="A4" s="21" t="str">
        <f t="shared" si="0"/>
        <v>SI</v>
      </c>
      <c r="B4" s="21" t="s">
        <v>154</v>
      </c>
      <c r="C4" s="22">
        <v>89</v>
      </c>
      <c r="D4" s="21" t="s">
        <v>81</v>
      </c>
      <c r="E4" s="23">
        <v>50</v>
      </c>
      <c r="F4" s="23">
        <v>90</v>
      </c>
      <c r="G4" s="23">
        <v>60</v>
      </c>
      <c r="H4" s="22">
        <v>80</v>
      </c>
      <c r="I4" s="22"/>
      <c r="J4" s="22"/>
      <c r="K4" s="24"/>
      <c r="L4" s="25">
        <f t="shared" si="1"/>
        <v>280</v>
      </c>
      <c r="M4" s="26">
        <f t="shared" si="2"/>
        <v>4</v>
      </c>
      <c r="N4" s="26">
        <f t="shared" si="3"/>
        <v>280</v>
      </c>
      <c r="O4" s="27"/>
      <c r="P4" s="28">
        <v>1985</v>
      </c>
      <c r="Q4" s="29" t="s">
        <v>22</v>
      </c>
      <c r="R4" s="30">
        <f>SUMIF(C3:C50,"1985",N3:N50)</f>
        <v>0</v>
      </c>
      <c r="S4" s="31"/>
      <c r="T4" s="32">
        <f>SUMIF(C3:C50,"1985",L3:L50)</f>
        <v>0</v>
      </c>
    </row>
    <row r="5" spans="1:20" ht="28.35" customHeight="1">
      <c r="A5" s="21" t="str">
        <f t="shared" si="0"/>
        <v>SI</v>
      </c>
      <c r="B5" s="21" t="s">
        <v>155</v>
      </c>
      <c r="C5" s="67">
        <v>1990</v>
      </c>
      <c r="D5" s="21" t="s">
        <v>37</v>
      </c>
      <c r="E5" s="68">
        <v>80</v>
      </c>
      <c r="F5" s="68">
        <v>60</v>
      </c>
      <c r="G5" s="23"/>
      <c r="H5" s="22">
        <v>90</v>
      </c>
      <c r="I5" s="22"/>
      <c r="J5" s="22"/>
      <c r="K5" s="24"/>
      <c r="L5" s="25">
        <f t="shared" si="1"/>
        <v>230</v>
      </c>
      <c r="M5" s="26">
        <f t="shared" si="2"/>
        <v>3</v>
      </c>
      <c r="N5" s="26">
        <f t="shared" si="3"/>
        <v>230</v>
      </c>
      <c r="O5" s="27"/>
      <c r="P5" s="28">
        <v>1912</v>
      </c>
      <c r="Q5" s="29" t="s">
        <v>24</v>
      </c>
      <c r="R5" s="30">
        <f>SUMIF(C3:C50,"1912",N3:N50)</f>
        <v>0</v>
      </c>
      <c r="S5" s="31"/>
      <c r="T5" s="32">
        <f>SUMIF(C3:C50,"1912",L3:L50)</f>
        <v>0</v>
      </c>
    </row>
    <row r="6" spans="1:20" ht="28.35" customHeight="1">
      <c r="A6" s="21" t="str">
        <f t="shared" si="0"/>
        <v>SI</v>
      </c>
      <c r="B6" s="21" t="s">
        <v>156</v>
      </c>
      <c r="C6" s="22">
        <v>1028</v>
      </c>
      <c r="D6" s="21" t="s">
        <v>30</v>
      </c>
      <c r="E6" s="23">
        <v>90</v>
      </c>
      <c r="F6" s="23">
        <v>50</v>
      </c>
      <c r="G6" s="23">
        <v>80</v>
      </c>
      <c r="H6" s="22"/>
      <c r="I6" s="22"/>
      <c r="J6" s="22"/>
      <c r="K6" s="24"/>
      <c r="L6" s="25">
        <f t="shared" si="1"/>
        <v>220</v>
      </c>
      <c r="M6" s="26">
        <f t="shared" si="2"/>
        <v>3</v>
      </c>
      <c r="N6" s="26">
        <f t="shared" si="3"/>
        <v>220</v>
      </c>
      <c r="O6" s="27"/>
      <c r="P6" s="28">
        <v>89</v>
      </c>
      <c r="Q6" s="29" t="s">
        <v>26</v>
      </c>
      <c r="R6" s="30">
        <f>SUMIF(C3:C50,"89",N3:N50)</f>
        <v>280</v>
      </c>
      <c r="S6" s="31"/>
      <c r="T6" s="32">
        <f>SUMIF(C3:C50,"89",L3:L50)</f>
        <v>280</v>
      </c>
    </row>
    <row r="7" spans="1:20" ht="28.35" customHeight="1">
      <c r="A7" s="21" t="str">
        <f t="shared" si="0"/>
        <v>SI</v>
      </c>
      <c r="B7" s="21" t="s">
        <v>157</v>
      </c>
      <c r="C7" s="22">
        <v>1854</v>
      </c>
      <c r="D7" s="21" t="s">
        <v>39</v>
      </c>
      <c r="E7" s="23">
        <v>40</v>
      </c>
      <c r="F7" s="23">
        <v>30</v>
      </c>
      <c r="G7" s="23">
        <v>90</v>
      </c>
      <c r="H7" s="22"/>
      <c r="I7" s="22"/>
      <c r="J7" s="22"/>
      <c r="K7" s="24"/>
      <c r="L7" s="25">
        <f t="shared" si="1"/>
        <v>160</v>
      </c>
      <c r="M7" s="26">
        <f t="shared" si="2"/>
        <v>3</v>
      </c>
      <c r="N7" s="26">
        <f t="shared" si="3"/>
        <v>160</v>
      </c>
      <c r="O7" s="27"/>
      <c r="P7" s="28">
        <v>1924</v>
      </c>
      <c r="Q7" s="29" t="s">
        <v>28</v>
      </c>
      <c r="R7" s="30">
        <f>SUMIF(C3:C50,"1924",N3:N50)</f>
        <v>0</v>
      </c>
      <c r="S7" s="31"/>
      <c r="T7" s="32">
        <f>SUMIF(C3:C50,"1924",L3:L50)</f>
        <v>0</v>
      </c>
    </row>
    <row r="8" spans="1:20" ht="28.35" customHeight="1">
      <c r="A8" s="21" t="str">
        <f t="shared" si="0"/>
        <v>SI</v>
      </c>
      <c r="B8" s="21" t="s">
        <v>158</v>
      </c>
      <c r="C8" s="22">
        <v>1214</v>
      </c>
      <c r="D8" s="21" t="s">
        <v>96</v>
      </c>
      <c r="E8" s="23"/>
      <c r="F8" s="23">
        <v>40</v>
      </c>
      <c r="G8" s="23">
        <v>50</v>
      </c>
      <c r="H8" s="22">
        <v>60</v>
      </c>
      <c r="I8" s="22"/>
      <c r="J8" s="22"/>
      <c r="K8" s="24"/>
      <c r="L8" s="25">
        <f t="shared" si="1"/>
        <v>150</v>
      </c>
      <c r="M8" s="26">
        <f t="shared" si="2"/>
        <v>3</v>
      </c>
      <c r="N8" s="26">
        <f t="shared" si="3"/>
        <v>150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28.35" customHeight="1">
      <c r="A9" s="21" t="str">
        <f t="shared" si="0"/>
        <v>SI</v>
      </c>
      <c r="B9" s="21" t="s">
        <v>159</v>
      </c>
      <c r="C9" s="22">
        <v>1214</v>
      </c>
      <c r="D9" s="21" t="s">
        <v>96</v>
      </c>
      <c r="E9" s="23"/>
      <c r="F9" s="23">
        <v>80</v>
      </c>
      <c r="G9" s="23">
        <v>40</v>
      </c>
      <c r="H9" s="22"/>
      <c r="I9" s="22"/>
      <c r="J9" s="22"/>
      <c r="K9" s="24"/>
      <c r="L9" s="25">
        <f t="shared" si="1"/>
        <v>120</v>
      </c>
      <c r="M9" s="26">
        <f t="shared" si="2"/>
        <v>2</v>
      </c>
      <c r="N9" s="26">
        <f t="shared" si="3"/>
        <v>120</v>
      </c>
      <c r="O9" s="27"/>
      <c r="P9" s="28">
        <v>1819</v>
      </c>
      <c r="Q9" s="29" t="s">
        <v>33</v>
      </c>
      <c r="R9" s="30">
        <f>SUMIF(C3:C50,"1819",N3:N50)</f>
        <v>0</v>
      </c>
      <c r="S9" s="31"/>
      <c r="T9" s="32">
        <f>SUMIF(C3:C50,"1819",L3:L50)</f>
        <v>0</v>
      </c>
    </row>
    <row r="10" spans="1:20" ht="28.35" customHeight="1">
      <c r="A10" s="21" t="str">
        <f t="shared" si="0"/>
        <v>SI</v>
      </c>
      <c r="B10" s="21" t="s">
        <v>160</v>
      </c>
      <c r="C10" s="22">
        <v>2062</v>
      </c>
      <c r="D10" s="21" t="s">
        <v>18</v>
      </c>
      <c r="E10" s="23">
        <v>60</v>
      </c>
      <c r="F10" s="23">
        <v>15</v>
      </c>
      <c r="G10" s="23"/>
      <c r="H10" s="22"/>
      <c r="I10" s="22"/>
      <c r="J10" s="22"/>
      <c r="K10" s="24"/>
      <c r="L10" s="25">
        <f t="shared" si="1"/>
        <v>75</v>
      </c>
      <c r="M10" s="26">
        <f t="shared" si="2"/>
        <v>2</v>
      </c>
      <c r="N10" s="26">
        <f t="shared" si="3"/>
        <v>75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28.35" customHeight="1">
      <c r="A11" s="21" t="str">
        <f t="shared" si="0"/>
        <v>SI</v>
      </c>
      <c r="B11" s="21" t="s">
        <v>161</v>
      </c>
      <c r="C11" s="22">
        <v>87</v>
      </c>
      <c r="D11" s="21" t="s">
        <v>58</v>
      </c>
      <c r="E11" s="23">
        <v>12</v>
      </c>
      <c r="F11" s="23">
        <v>9</v>
      </c>
      <c r="G11" s="23">
        <v>12</v>
      </c>
      <c r="H11" s="22">
        <v>40</v>
      </c>
      <c r="I11" s="22"/>
      <c r="J11" s="22"/>
      <c r="K11" s="24"/>
      <c r="L11" s="25">
        <f t="shared" si="1"/>
        <v>73</v>
      </c>
      <c r="M11" s="26">
        <f t="shared" si="2"/>
        <v>4</v>
      </c>
      <c r="N11" s="26">
        <f t="shared" si="3"/>
        <v>73</v>
      </c>
      <c r="O11" s="27"/>
      <c r="P11" s="28">
        <v>1028</v>
      </c>
      <c r="Q11" s="29" t="s">
        <v>30</v>
      </c>
      <c r="R11" s="30">
        <f>SUMIF(C3:C50,"1028",N3:N50)</f>
        <v>250</v>
      </c>
      <c r="S11" s="31"/>
      <c r="T11" s="32">
        <f>SUMIF(C3:C50,"1028",L3:L50)</f>
        <v>250</v>
      </c>
    </row>
    <row r="12" spans="1:20" ht="28.35" customHeight="1">
      <c r="A12" s="21" t="str">
        <f t="shared" si="0"/>
        <v>SI</v>
      </c>
      <c r="B12" s="21" t="s">
        <v>162</v>
      </c>
      <c r="C12" s="22">
        <v>1854</v>
      </c>
      <c r="D12" s="21" t="s">
        <v>39</v>
      </c>
      <c r="E12" s="23">
        <v>20</v>
      </c>
      <c r="F12" s="23">
        <v>20</v>
      </c>
      <c r="G12" s="23">
        <v>30</v>
      </c>
      <c r="H12" s="22"/>
      <c r="I12" s="22"/>
      <c r="J12" s="22"/>
      <c r="K12" s="24"/>
      <c r="L12" s="25">
        <f t="shared" si="1"/>
        <v>70</v>
      </c>
      <c r="M12" s="26">
        <f t="shared" si="2"/>
        <v>3</v>
      </c>
      <c r="N12" s="26">
        <f t="shared" si="3"/>
        <v>70</v>
      </c>
      <c r="O12" s="27"/>
      <c r="P12" s="28">
        <v>1854</v>
      </c>
      <c r="Q12" s="29" t="s">
        <v>39</v>
      </c>
      <c r="R12" s="30">
        <f>SUMIF(C3:C50,"1854",N3:N50)</f>
        <v>230</v>
      </c>
      <c r="S12" s="31"/>
      <c r="T12" s="32">
        <f>SUMIF(C3:C50,"1854",L3:L50)</f>
        <v>230</v>
      </c>
    </row>
    <row r="13" spans="1:20" ht="28.35" customHeight="1">
      <c r="A13" s="21" t="str">
        <f t="shared" si="0"/>
        <v>SI</v>
      </c>
      <c r="B13" s="21" t="s">
        <v>163</v>
      </c>
      <c r="C13" s="22">
        <v>1214</v>
      </c>
      <c r="D13" s="21" t="s">
        <v>96</v>
      </c>
      <c r="E13" s="23"/>
      <c r="F13" s="23"/>
      <c r="G13" s="23"/>
      <c r="H13" s="22">
        <v>50</v>
      </c>
      <c r="I13" s="22"/>
      <c r="J13" s="22"/>
      <c r="K13" s="24"/>
      <c r="L13" s="25">
        <f t="shared" si="1"/>
        <v>50</v>
      </c>
      <c r="M13" s="26">
        <f t="shared" si="2"/>
        <v>1</v>
      </c>
      <c r="N13" s="26">
        <f t="shared" si="3"/>
        <v>50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28.35" customHeight="1">
      <c r="A14" s="21" t="str">
        <f t="shared" si="0"/>
        <v>SI</v>
      </c>
      <c r="B14" s="21" t="s">
        <v>164</v>
      </c>
      <c r="C14" s="22">
        <v>2062</v>
      </c>
      <c r="D14" s="21" t="s">
        <v>18</v>
      </c>
      <c r="E14" s="23">
        <v>15</v>
      </c>
      <c r="F14" s="23">
        <v>8</v>
      </c>
      <c r="G14" s="23">
        <v>15</v>
      </c>
      <c r="H14" s="22"/>
      <c r="I14" s="22"/>
      <c r="J14" s="22"/>
      <c r="K14" s="24"/>
      <c r="L14" s="25">
        <f t="shared" si="1"/>
        <v>38</v>
      </c>
      <c r="M14" s="26">
        <f t="shared" si="2"/>
        <v>3</v>
      </c>
      <c r="N14" s="26">
        <f t="shared" si="3"/>
        <v>38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28.35" customHeight="1">
      <c r="A15" s="21" t="str">
        <f t="shared" si="0"/>
        <v>SI</v>
      </c>
      <c r="B15" s="21" t="s">
        <v>165</v>
      </c>
      <c r="C15" s="22">
        <v>1028</v>
      </c>
      <c r="D15" s="21" t="s">
        <v>30</v>
      </c>
      <c r="E15" s="23">
        <v>30</v>
      </c>
      <c r="F15" s="23"/>
      <c r="G15" s="23"/>
      <c r="H15" s="22"/>
      <c r="I15" s="22"/>
      <c r="J15" s="22"/>
      <c r="K15" s="24"/>
      <c r="L15" s="25">
        <f t="shared" si="1"/>
        <v>30</v>
      </c>
      <c r="M15" s="26">
        <f t="shared" si="2"/>
        <v>1</v>
      </c>
      <c r="N15" s="26">
        <f t="shared" si="3"/>
        <v>30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28.35" customHeight="1">
      <c r="A16" s="21" t="str">
        <f t="shared" si="0"/>
        <v>SI</v>
      </c>
      <c r="B16" s="21" t="s">
        <v>166</v>
      </c>
      <c r="C16" s="22">
        <v>87</v>
      </c>
      <c r="D16" s="21" t="s">
        <v>58</v>
      </c>
      <c r="E16" s="23"/>
      <c r="F16" s="23"/>
      <c r="G16" s="23"/>
      <c r="H16" s="22">
        <v>30</v>
      </c>
      <c r="I16" s="22"/>
      <c r="J16" s="22"/>
      <c r="K16" s="24"/>
      <c r="L16" s="25">
        <f t="shared" si="1"/>
        <v>30</v>
      </c>
      <c r="M16" s="26">
        <f t="shared" si="2"/>
        <v>1</v>
      </c>
      <c r="N16" s="26">
        <f t="shared" si="3"/>
        <v>30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28.35" customHeight="1">
      <c r="A17" s="21" t="str">
        <f t="shared" si="0"/>
        <v>SI</v>
      </c>
      <c r="B17" s="21" t="s">
        <v>167</v>
      </c>
      <c r="C17" s="22">
        <v>1990</v>
      </c>
      <c r="D17" s="21" t="s">
        <v>37</v>
      </c>
      <c r="E17" s="23"/>
      <c r="F17" s="23">
        <v>6</v>
      </c>
      <c r="G17" s="23"/>
      <c r="H17" s="22">
        <v>20</v>
      </c>
      <c r="I17" s="22"/>
      <c r="J17" s="22"/>
      <c r="K17" s="24"/>
      <c r="L17" s="25">
        <f t="shared" si="1"/>
        <v>26</v>
      </c>
      <c r="M17" s="26">
        <f t="shared" si="2"/>
        <v>2</v>
      </c>
      <c r="N17" s="26">
        <f t="shared" si="3"/>
        <v>26</v>
      </c>
      <c r="O17" s="27"/>
      <c r="P17" s="28">
        <v>1990</v>
      </c>
      <c r="Q17" s="29" t="s">
        <v>49</v>
      </c>
      <c r="R17" s="30">
        <f>SUMIF(C3:C50,"1990",N3:N50)</f>
        <v>263</v>
      </c>
      <c r="S17" s="31"/>
      <c r="T17" s="32">
        <f>SUMIF(C3:C50,"1990",L3:L50)</f>
        <v>263</v>
      </c>
    </row>
    <row r="18" spans="1:20" ht="28.35" customHeight="1">
      <c r="A18" s="21" t="str">
        <f t="shared" si="0"/>
        <v>SI</v>
      </c>
      <c r="B18" s="21" t="s">
        <v>168</v>
      </c>
      <c r="C18" s="22">
        <v>2030</v>
      </c>
      <c r="D18" s="21" t="s">
        <v>57</v>
      </c>
      <c r="E18" s="23"/>
      <c r="F18" s="23"/>
      <c r="G18" s="23">
        <v>20</v>
      </c>
      <c r="H18" s="22"/>
      <c r="I18" s="22"/>
      <c r="J18" s="22"/>
      <c r="K18" s="24"/>
      <c r="L18" s="25">
        <f t="shared" si="1"/>
        <v>20</v>
      </c>
      <c r="M18" s="26">
        <f t="shared" si="2"/>
        <v>1</v>
      </c>
      <c r="N18" s="26">
        <f t="shared" si="3"/>
        <v>20</v>
      </c>
      <c r="O18" s="27"/>
      <c r="P18" s="28">
        <v>1214</v>
      </c>
      <c r="Q18" s="29" t="s">
        <v>50</v>
      </c>
      <c r="R18" s="30">
        <f>SUMIF(C3:C50,"1214",N3:N50)</f>
        <v>320</v>
      </c>
      <c r="S18" s="31"/>
      <c r="T18" s="32">
        <f>SUMIF(C3:C50,"1214",L3:L50)</f>
        <v>320</v>
      </c>
    </row>
    <row r="19" spans="1:20" ht="28.35" customHeight="1">
      <c r="A19" s="21" t="str">
        <f t="shared" si="0"/>
        <v>SI</v>
      </c>
      <c r="B19" s="21" t="s">
        <v>169</v>
      </c>
      <c r="C19" s="22">
        <v>2077</v>
      </c>
      <c r="D19" s="21" t="s">
        <v>21</v>
      </c>
      <c r="E19" s="23"/>
      <c r="F19" s="23">
        <v>12</v>
      </c>
      <c r="G19" s="23"/>
      <c r="H19" s="22"/>
      <c r="I19" s="22"/>
      <c r="J19" s="22"/>
      <c r="K19" s="24"/>
      <c r="L19" s="25">
        <f t="shared" si="1"/>
        <v>12</v>
      </c>
      <c r="M19" s="26">
        <f t="shared" si="2"/>
        <v>1</v>
      </c>
      <c r="N19" s="26">
        <f t="shared" si="3"/>
        <v>12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28.35" customHeight="1">
      <c r="A20" s="21" t="str">
        <f t="shared" si="0"/>
        <v>SI</v>
      </c>
      <c r="B20" s="21" t="s">
        <v>170</v>
      </c>
      <c r="C20" s="22">
        <v>2062</v>
      </c>
      <c r="D20" s="21" t="s">
        <v>18</v>
      </c>
      <c r="E20" s="23">
        <v>9</v>
      </c>
      <c r="F20" s="23"/>
      <c r="G20" s="23"/>
      <c r="H20" s="22"/>
      <c r="I20" s="22"/>
      <c r="J20" s="22"/>
      <c r="K20" s="24"/>
      <c r="L20" s="25">
        <f t="shared" si="1"/>
        <v>9</v>
      </c>
      <c r="M20" s="26">
        <f t="shared" si="2"/>
        <v>1</v>
      </c>
      <c r="N20" s="26">
        <f t="shared" si="3"/>
        <v>9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8.35" customHeight="1">
      <c r="A21" s="21" t="str">
        <f t="shared" si="0"/>
        <v>SI</v>
      </c>
      <c r="B21" s="21" t="s">
        <v>171</v>
      </c>
      <c r="C21" s="22">
        <v>2030</v>
      </c>
      <c r="D21" s="21" t="s">
        <v>57</v>
      </c>
      <c r="E21" s="23"/>
      <c r="F21" s="23"/>
      <c r="G21" s="23">
        <v>9</v>
      </c>
      <c r="H21" s="22"/>
      <c r="I21" s="22"/>
      <c r="J21" s="22"/>
      <c r="K21" s="24"/>
      <c r="L21" s="25">
        <f t="shared" si="1"/>
        <v>9</v>
      </c>
      <c r="M21" s="26">
        <f t="shared" si="2"/>
        <v>1</v>
      </c>
      <c r="N21" s="26">
        <f t="shared" si="3"/>
        <v>9</v>
      </c>
      <c r="O21" s="27"/>
      <c r="P21" s="28">
        <v>69</v>
      </c>
      <c r="Q21" s="29" t="s">
        <v>53</v>
      </c>
      <c r="R21" s="30">
        <f>SUMIF(C3:C50,"69",N3:N50)</f>
        <v>0</v>
      </c>
      <c r="S21" s="31"/>
      <c r="T21" s="32">
        <f>SUMIF(C3:C50,"69",L3:L50)</f>
        <v>0</v>
      </c>
    </row>
    <row r="22" spans="1:20" ht="28.35" customHeight="1">
      <c r="A22" s="21" t="str">
        <f t="shared" si="0"/>
        <v>SI</v>
      </c>
      <c r="B22" s="21" t="s">
        <v>172</v>
      </c>
      <c r="C22" s="22">
        <v>1990</v>
      </c>
      <c r="D22" s="21" t="s">
        <v>37</v>
      </c>
      <c r="E22" s="23"/>
      <c r="F22" s="23">
        <v>7</v>
      </c>
      <c r="G22" s="23"/>
      <c r="H22" s="22"/>
      <c r="I22" s="22"/>
      <c r="J22" s="22"/>
      <c r="K22" s="24"/>
      <c r="L22" s="25">
        <f t="shared" si="1"/>
        <v>7</v>
      </c>
      <c r="M22" s="26">
        <f t="shared" si="2"/>
        <v>1</v>
      </c>
      <c r="N22" s="26">
        <f t="shared" si="3"/>
        <v>7</v>
      </c>
      <c r="O22" s="27"/>
      <c r="P22" s="28">
        <v>1533</v>
      </c>
      <c r="Q22" s="29" t="s">
        <v>54</v>
      </c>
      <c r="R22" s="30">
        <f>SUMIF(C3:C50,"1533",N3:N50)</f>
        <v>0</v>
      </c>
      <c r="S22" s="31"/>
      <c r="T22" s="32">
        <f>SUMIF(C3:C50,"1533",L3:L50)</f>
        <v>0</v>
      </c>
    </row>
    <row r="23" spans="1:20" ht="28.35" customHeight="1">
      <c r="A23" s="21" t="str">
        <f t="shared" si="0"/>
        <v>NO</v>
      </c>
      <c r="B23" s="33"/>
      <c r="C23" s="22"/>
      <c r="D23" s="33"/>
      <c r="E23" s="23"/>
      <c r="F23" s="23"/>
      <c r="G23" s="23"/>
      <c r="H23" s="22"/>
      <c r="I23" s="2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28.35" customHeight="1">
      <c r="A24" s="21" t="str">
        <f t="shared" si="0"/>
        <v>NO</v>
      </c>
      <c r="B24" s="33"/>
      <c r="C24" s="22"/>
      <c r="D24" s="33"/>
      <c r="E24" s="23"/>
      <c r="F24" s="23"/>
      <c r="G24" s="23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SUMIF(C3:C50,"1554",N3:N50)</f>
        <v>0</v>
      </c>
      <c r="S24" s="31"/>
      <c r="T24" s="32">
        <f>SUMIF(C3:C50,"1554",L3:L50)</f>
        <v>0</v>
      </c>
    </row>
    <row r="25" spans="1:20" ht="28.35" customHeight="1">
      <c r="A25" s="21" t="str">
        <f t="shared" si="0"/>
        <v>NO</v>
      </c>
      <c r="B25" s="33"/>
      <c r="C25" s="22"/>
      <c r="D25" s="33"/>
      <c r="E25" s="23"/>
      <c r="F25" s="23"/>
      <c r="G25" s="23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SUMIF(C3:C51,"2062",N3:N51)</f>
        <v>122</v>
      </c>
      <c r="S25" s="31"/>
      <c r="T25" s="32">
        <f>SUMIF(C3:C51,"2062",L3:L51)</f>
        <v>122</v>
      </c>
    </row>
    <row r="26" spans="1:20" ht="28.35" customHeight="1">
      <c r="A26" s="21" t="str">
        <f t="shared" si="0"/>
        <v>NO</v>
      </c>
      <c r="B26" s="33"/>
      <c r="C26" s="22"/>
      <c r="D26" s="33"/>
      <c r="E26" s="23"/>
      <c r="F26" s="23"/>
      <c r="G26" s="23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21</v>
      </c>
      <c r="R26" s="30">
        <f>SUMIF(C3:C51,"2077",N3:N51)</f>
        <v>412</v>
      </c>
      <c r="S26" s="31"/>
      <c r="T26" s="32">
        <f>SUMIF(C3:C52,"2077",L3:L52)</f>
        <v>412</v>
      </c>
    </row>
    <row r="27" spans="1:20" ht="28.35" customHeight="1">
      <c r="A27" s="21" t="str">
        <f t="shared" si="0"/>
        <v>NO</v>
      </c>
      <c r="B27" s="33"/>
      <c r="C27" s="22"/>
      <c r="D27" s="33"/>
      <c r="E27" s="23"/>
      <c r="F27" s="23"/>
      <c r="G27" s="23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SUMIF(C3:C50,"2030",N3:N50)</f>
        <v>29</v>
      </c>
      <c r="S27" s="31"/>
      <c r="T27" s="32">
        <f>SUMIF(C4:C51,"2030",L4:L51)</f>
        <v>29</v>
      </c>
    </row>
    <row r="28" spans="1:20" ht="28.35" customHeight="1">
      <c r="A28" s="21" t="str">
        <f t="shared" si="0"/>
        <v>NO</v>
      </c>
      <c r="B28" s="33"/>
      <c r="C28" s="22"/>
      <c r="D28" s="33"/>
      <c r="E28" s="23"/>
      <c r="F28" s="23"/>
      <c r="G28" s="23"/>
      <c r="H28" s="22"/>
      <c r="I28" s="2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SUMIF(C3:C50,"87",N3:N50)</f>
        <v>103</v>
      </c>
      <c r="S28" s="31"/>
      <c r="T28" s="32">
        <f>SUMIF(C3:C50,"87",L3:L50)</f>
        <v>103</v>
      </c>
    </row>
    <row r="29" spans="1:20" ht="28.35" customHeight="1">
      <c r="A29" s="21" t="str">
        <f t="shared" si="0"/>
        <v>NO</v>
      </c>
      <c r="B29" s="33"/>
      <c r="C29" s="22"/>
      <c r="D29" s="33"/>
      <c r="E29" s="23"/>
      <c r="F29" s="23"/>
      <c r="G29" s="23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28.35" customHeight="1">
      <c r="A30" s="21" t="str">
        <f t="shared" si="0"/>
        <v>NO</v>
      </c>
      <c r="B30" s="33"/>
      <c r="C30" s="22"/>
      <c r="D30" s="33"/>
      <c r="E30" s="23"/>
      <c r="F30" s="23"/>
      <c r="G30" s="23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8.35" customHeight="1">
      <c r="A31" s="21" t="str">
        <f t="shared" si="0"/>
        <v>NO</v>
      </c>
      <c r="B31" s="22"/>
      <c r="C31" s="22"/>
      <c r="D31" s="22"/>
      <c r="E31" s="23"/>
      <c r="F31" s="23"/>
      <c r="G31" s="23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8.35" customHeight="1">
      <c r="A32" s="21" t="str">
        <f t="shared" si="0"/>
        <v>NO</v>
      </c>
      <c r="B32" s="22"/>
      <c r="C32" s="22"/>
      <c r="D32" s="22"/>
      <c r="E32" s="23"/>
      <c r="F32" s="23"/>
      <c r="G32" s="23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8.35" customHeight="1">
      <c r="A33" s="21" t="str">
        <f t="shared" si="0"/>
        <v>NO</v>
      </c>
      <c r="B33" s="22"/>
      <c r="C33" s="22"/>
      <c r="D33" s="22"/>
      <c r="E33" s="23"/>
      <c r="F33" s="23"/>
      <c r="G33" s="23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8.35" customHeight="1">
      <c r="A34" s="21" t="str">
        <f t="shared" si="0"/>
        <v>NO</v>
      </c>
      <c r="B34" s="22"/>
      <c r="C34" s="22"/>
      <c r="D34" s="22"/>
      <c r="E34" s="23"/>
      <c r="F34" s="23"/>
      <c r="G34" s="23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8.35" customHeight="1">
      <c r="A35" s="21" t="str">
        <f aca="true" t="shared" si="4" ref="A35:A60">IF(M35&lt;1,"NO","SI")</f>
        <v>NO</v>
      </c>
      <c r="B35" s="22"/>
      <c r="C35" s="22"/>
      <c r="D35" s="22"/>
      <c r="E35" s="23"/>
      <c r="F35" s="23"/>
      <c r="G35" s="23"/>
      <c r="H35" s="22"/>
      <c r="I35" s="22"/>
      <c r="J35" s="22"/>
      <c r="K35" s="24"/>
      <c r="L35" s="25">
        <f aca="true" t="shared" si="5" ref="L35:L60">IF(M35&gt;8,(LARGE(E35:K35,1)+LARGE(E35:K35,2)+LARGE(E35:K35,3)+LARGE(E35:K35,4)+LARGE(E35:K35,5)+LARGE(E35:K35,6)+LARGE(E35:K35,7)+LARGE(E35:K35,8)),(SUM(E35:K35)))</f>
        <v>0</v>
      </c>
      <c r="M35" s="26">
        <f aca="true" t="shared" si="6" ref="M35:M60">COUNTA(E35:K35)</f>
        <v>0</v>
      </c>
      <c r="N35" s="26">
        <f aca="true" t="shared" si="7" ref="N35:N60">IF(M35&gt;0,L35,0)</f>
        <v>0</v>
      </c>
      <c r="O35" s="27"/>
      <c r="P35" s="37"/>
      <c r="Q35" s="38"/>
      <c r="R35" s="39"/>
      <c r="S35" s="31"/>
      <c r="T35" s="40"/>
    </row>
    <row r="36" spans="1:20" ht="28.35" customHeight="1">
      <c r="A36" s="21" t="str">
        <f t="shared" si="4"/>
        <v>NO</v>
      </c>
      <c r="B36" s="22"/>
      <c r="C36" s="22"/>
      <c r="D36" s="22"/>
      <c r="E36" s="23"/>
      <c r="F36" s="23"/>
      <c r="G36" s="23"/>
      <c r="H36" s="22"/>
      <c r="I36" s="22"/>
      <c r="J36" s="22"/>
      <c r="K36" s="24"/>
      <c r="L36" s="25">
        <f t="shared" si="5"/>
        <v>0</v>
      </c>
      <c r="M36" s="26">
        <f t="shared" si="6"/>
        <v>0</v>
      </c>
      <c r="N36" s="26">
        <f t="shared" si="7"/>
        <v>0</v>
      </c>
      <c r="O36" s="27"/>
      <c r="P36" s="37"/>
      <c r="Q36" s="38"/>
      <c r="R36" s="39"/>
      <c r="S36" s="31"/>
      <c r="T36" s="40"/>
    </row>
    <row r="37" spans="1:20" ht="28.35" customHeight="1">
      <c r="A37" s="21" t="str">
        <f t="shared" si="4"/>
        <v>NO</v>
      </c>
      <c r="B37" s="22"/>
      <c r="C37" s="22"/>
      <c r="D37" s="22"/>
      <c r="E37" s="23"/>
      <c r="F37" s="23"/>
      <c r="G37" s="23"/>
      <c r="H37" s="22"/>
      <c r="I37" s="22"/>
      <c r="J37" s="22"/>
      <c r="K37" s="24"/>
      <c r="L37" s="25">
        <f t="shared" si="5"/>
        <v>0</v>
      </c>
      <c r="M37" s="26">
        <f t="shared" si="6"/>
        <v>0</v>
      </c>
      <c r="N37" s="26">
        <f t="shared" si="7"/>
        <v>0</v>
      </c>
      <c r="O37" s="27"/>
      <c r="P37" s="37"/>
      <c r="Q37" s="38"/>
      <c r="R37" s="39"/>
      <c r="S37" s="31"/>
      <c r="T37" s="40"/>
    </row>
    <row r="38" spans="1:20" ht="28.35" customHeight="1">
      <c r="A38" s="21" t="str">
        <f t="shared" si="4"/>
        <v>NO</v>
      </c>
      <c r="B38" s="22"/>
      <c r="C38" s="22"/>
      <c r="D38" s="22"/>
      <c r="E38" s="23"/>
      <c r="F38" s="23"/>
      <c r="G38" s="23"/>
      <c r="H38" s="22"/>
      <c r="I38" s="22"/>
      <c r="J38" s="22"/>
      <c r="K38" s="24"/>
      <c r="L38" s="25">
        <f t="shared" si="5"/>
        <v>0</v>
      </c>
      <c r="M38" s="26">
        <f t="shared" si="6"/>
        <v>0</v>
      </c>
      <c r="N38" s="26">
        <f t="shared" si="7"/>
        <v>0</v>
      </c>
      <c r="O38" s="27"/>
      <c r="P38" s="37"/>
      <c r="Q38" s="38"/>
      <c r="R38" s="39"/>
      <c r="S38" s="31"/>
      <c r="T38" s="40"/>
    </row>
    <row r="39" spans="1:20" ht="28.35" customHeight="1">
      <c r="A39" s="21" t="str">
        <f t="shared" si="4"/>
        <v>NO</v>
      </c>
      <c r="B39" s="22"/>
      <c r="C39" s="22"/>
      <c r="D39" s="22"/>
      <c r="E39" s="23"/>
      <c r="F39" s="23"/>
      <c r="G39" s="23"/>
      <c r="H39" s="22"/>
      <c r="I39" s="22"/>
      <c r="J39" s="22"/>
      <c r="K39" s="24"/>
      <c r="L39" s="25">
        <f t="shared" si="5"/>
        <v>0</v>
      </c>
      <c r="M39" s="26">
        <f t="shared" si="6"/>
        <v>0</v>
      </c>
      <c r="N39" s="26">
        <f t="shared" si="7"/>
        <v>0</v>
      </c>
      <c r="O39" s="27"/>
      <c r="P39" s="37"/>
      <c r="Q39" s="38"/>
      <c r="R39" s="39"/>
      <c r="S39" s="31"/>
      <c r="T39" s="40"/>
    </row>
    <row r="40" spans="1:20" ht="28.35" customHeight="1">
      <c r="A40" s="21" t="str">
        <f t="shared" si="4"/>
        <v>NO</v>
      </c>
      <c r="B40" s="22"/>
      <c r="C40" s="22"/>
      <c r="D40" s="22"/>
      <c r="E40" s="23"/>
      <c r="F40" s="23"/>
      <c r="G40" s="23"/>
      <c r="H40" s="22"/>
      <c r="I40" s="22"/>
      <c r="J40" s="22"/>
      <c r="K40" s="24"/>
      <c r="L40" s="25">
        <f t="shared" si="5"/>
        <v>0</v>
      </c>
      <c r="M40" s="26">
        <f t="shared" si="6"/>
        <v>0</v>
      </c>
      <c r="N40" s="26">
        <f t="shared" si="7"/>
        <v>0</v>
      </c>
      <c r="O40" s="27"/>
      <c r="P40" s="37"/>
      <c r="Q40" s="38"/>
      <c r="R40" s="39"/>
      <c r="S40" s="31"/>
      <c r="T40" s="40"/>
    </row>
    <row r="41" spans="1:20" ht="28.35" customHeight="1">
      <c r="A41" s="21" t="str">
        <f t="shared" si="4"/>
        <v>NO</v>
      </c>
      <c r="B41" s="22"/>
      <c r="C41" s="22"/>
      <c r="D41" s="22"/>
      <c r="E41" s="23"/>
      <c r="F41" s="23"/>
      <c r="G41" s="23"/>
      <c r="H41" s="22"/>
      <c r="I41" s="22"/>
      <c r="J41" s="22"/>
      <c r="K41" s="24"/>
      <c r="L41" s="25">
        <f t="shared" si="5"/>
        <v>0</v>
      </c>
      <c r="M41" s="26">
        <f t="shared" si="6"/>
        <v>0</v>
      </c>
      <c r="N41" s="26">
        <f t="shared" si="7"/>
        <v>0</v>
      </c>
      <c r="O41" s="41"/>
      <c r="P41" s="42"/>
      <c r="Q41" s="77"/>
      <c r="R41" s="78">
        <f>SUM(R3:R40)</f>
        <v>2009</v>
      </c>
      <c r="S41" s="79"/>
      <c r="T41" s="45">
        <f>SUM(T3:T40)</f>
        <v>2009</v>
      </c>
    </row>
    <row r="42" spans="1:20" ht="28.35" customHeight="1">
      <c r="A42" s="21" t="str">
        <f t="shared" si="4"/>
        <v>NO</v>
      </c>
      <c r="B42" s="22"/>
      <c r="C42" s="22"/>
      <c r="D42" s="22"/>
      <c r="E42" s="23"/>
      <c r="F42" s="23"/>
      <c r="G42" s="23"/>
      <c r="H42" s="22"/>
      <c r="I42" s="22"/>
      <c r="J42" s="22"/>
      <c r="K42" s="24"/>
      <c r="L42" s="25">
        <f t="shared" si="5"/>
        <v>0</v>
      </c>
      <c r="M42" s="26">
        <f t="shared" si="6"/>
        <v>0</v>
      </c>
      <c r="N42" s="26">
        <f t="shared" si="7"/>
        <v>0</v>
      </c>
      <c r="O42" s="41"/>
      <c r="P42" s="8"/>
      <c r="Q42" s="8"/>
      <c r="R42" s="80"/>
      <c r="S42" s="8"/>
      <c r="T42" s="42"/>
    </row>
    <row r="43" spans="1:20" ht="28.35" customHeight="1">
      <c r="A43" s="21" t="str">
        <f t="shared" si="4"/>
        <v>NO</v>
      </c>
      <c r="B43" s="22"/>
      <c r="C43" s="22"/>
      <c r="D43" s="22"/>
      <c r="E43" s="23"/>
      <c r="F43" s="23"/>
      <c r="G43" s="23"/>
      <c r="H43" s="22"/>
      <c r="I43" s="22"/>
      <c r="J43" s="22"/>
      <c r="K43" s="24"/>
      <c r="L43" s="25">
        <f t="shared" si="5"/>
        <v>0</v>
      </c>
      <c r="M43" s="26">
        <f t="shared" si="6"/>
        <v>0</v>
      </c>
      <c r="N43" s="26">
        <f t="shared" si="7"/>
        <v>0</v>
      </c>
      <c r="O43" s="41"/>
      <c r="P43" s="8"/>
      <c r="Q43" s="8"/>
      <c r="R43" s="8"/>
      <c r="S43" s="8"/>
      <c r="T43" s="8"/>
    </row>
    <row r="44" spans="1:20" ht="28.35" customHeight="1">
      <c r="A44" s="21" t="str">
        <f t="shared" si="4"/>
        <v>NO</v>
      </c>
      <c r="B44" s="22"/>
      <c r="C44" s="22"/>
      <c r="D44" s="22"/>
      <c r="E44" s="23"/>
      <c r="F44" s="23"/>
      <c r="G44" s="23"/>
      <c r="H44" s="22"/>
      <c r="I44" s="22"/>
      <c r="J44" s="22"/>
      <c r="K44" s="24"/>
      <c r="L44" s="25">
        <f t="shared" si="5"/>
        <v>0</v>
      </c>
      <c r="M44" s="26">
        <f t="shared" si="6"/>
        <v>0</v>
      </c>
      <c r="N44" s="26">
        <f t="shared" si="7"/>
        <v>0</v>
      </c>
      <c r="O44" s="41"/>
      <c r="P44" s="8"/>
      <c r="Q44" s="8"/>
      <c r="R44" s="8"/>
      <c r="S44" s="8"/>
      <c r="T44" s="8"/>
    </row>
    <row r="45" spans="1:20" ht="28.35" customHeight="1">
      <c r="A45" s="21" t="str">
        <f t="shared" si="4"/>
        <v>NO</v>
      </c>
      <c r="B45" s="22"/>
      <c r="C45" s="22"/>
      <c r="D45" s="22"/>
      <c r="E45" s="23"/>
      <c r="F45" s="23"/>
      <c r="G45" s="23"/>
      <c r="H45" s="22"/>
      <c r="I45" s="22"/>
      <c r="J45" s="22"/>
      <c r="K45" s="24"/>
      <c r="L45" s="25">
        <f t="shared" si="5"/>
        <v>0</v>
      </c>
      <c r="M45" s="26">
        <f t="shared" si="6"/>
        <v>0</v>
      </c>
      <c r="N45" s="26">
        <f t="shared" si="7"/>
        <v>0</v>
      </c>
      <c r="O45" s="41"/>
      <c r="P45" s="8"/>
      <c r="Q45" s="8"/>
      <c r="R45" s="8"/>
      <c r="S45" s="8"/>
      <c r="T45" s="8"/>
    </row>
    <row r="46" spans="1:20" ht="28.35" customHeight="1">
      <c r="A46" s="21" t="str">
        <f t="shared" si="4"/>
        <v>NO</v>
      </c>
      <c r="B46" s="22"/>
      <c r="C46" s="22"/>
      <c r="D46" s="22"/>
      <c r="E46" s="23"/>
      <c r="F46" s="23"/>
      <c r="G46" s="23"/>
      <c r="H46" s="22"/>
      <c r="I46" s="22"/>
      <c r="J46" s="22"/>
      <c r="K46" s="24"/>
      <c r="L46" s="25">
        <f t="shared" si="5"/>
        <v>0</v>
      </c>
      <c r="M46" s="26">
        <f t="shared" si="6"/>
        <v>0</v>
      </c>
      <c r="N46" s="26">
        <f t="shared" si="7"/>
        <v>0</v>
      </c>
      <c r="O46" s="41"/>
      <c r="P46" s="8"/>
      <c r="Q46" s="8"/>
      <c r="R46" s="8"/>
      <c r="S46" s="8"/>
      <c r="T46" s="8"/>
    </row>
    <row r="47" spans="1:20" ht="28.35" customHeight="1">
      <c r="A47" s="21" t="str">
        <f t="shared" si="4"/>
        <v>NO</v>
      </c>
      <c r="B47" s="22"/>
      <c r="C47" s="22"/>
      <c r="D47" s="22"/>
      <c r="E47" s="23"/>
      <c r="F47" s="23"/>
      <c r="G47" s="23"/>
      <c r="H47" s="22"/>
      <c r="I47" s="22"/>
      <c r="J47" s="22"/>
      <c r="K47" s="24"/>
      <c r="L47" s="25">
        <f t="shared" si="5"/>
        <v>0</v>
      </c>
      <c r="M47" s="26">
        <f t="shared" si="6"/>
        <v>0</v>
      </c>
      <c r="N47" s="26">
        <f t="shared" si="7"/>
        <v>0</v>
      </c>
      <c r="O47" s="41"/>
      <c r="P47" s="8"/>
      <c r="Q47" s="8"/>
      <c r="R47" s="8"/>
      <c r="S47" s="8"/>
      <c r="T47" s="8"/>
    </row>
    <row r="48" spans="1:20" ht="28.35" customHeight="1">
      <c r="A48" s="21" t="str">
        <f t="shared" si="4"/>
        <v>NO</v>
      </c>
      <c r="B48" s="22"/>
      <c r="C48" s="22"/>
      <c r="D48" s="22"/>
      <c r="E48" s="23"/>
      <c r="F48" s="23"/>
      <c r="G48" s="23"/>
      <c r="H48" s="22"/>
      <c r="I48" s="22"/>
      <c r="J48" s="22"/>
      <c r="K48" s="24"/>
      <c r="L48" s="25">
        <f t="shared" si="5"/>
        <v>0</v>
      </c>
      <c r="M48" s="26">
        <f t="shared" si="6"/>
        <v>0</v>
      </c>
      <c r="N48" s="26">
        <f t="shared" si="7"/>
        <v>0</v>
      </c>
      <c r="O48" s="41"/>
      <c r="P48" s="8"/>
      <c r="Q48" s="8"/>
      <c r="R48" s="8"/>
      <c r="S48" s="8"/>
      <c r="T48" s="8"/>
    </row>
    <row r="49" spans="1:20" ht="28.35" customHeight="1">
      <c r="A49" s="21" t="str">
        <f t="shared" si="4"/>
        <v>NO</v>
      </c>
      <c r="B49" s="22"/>
      <c r="C49" s="22"/>
      <c r="D49" s="22"/>
      <c r="E49" s="23"/>
      <c r="F49" s="23"/>
      <c r="G49" s="23"/>
      <c r="H49" s="22"/>
      <c r="I49" s="22"/>
      <c r="J49" s="22"/>
      <c r="K49" s="24"/>
      <c r="L49" s="25">
        <f t="shared" si="5"/>
        <v>0</v>
      </c>
      <c r="M49" s="26">
        <f t="shared" si="6"/>
        <v>0</v>
      </c>
      <c r="N49" s="26">
        <f t="shared" si="7"/>
        <v>0</v>
      </c>
      <c r="O49" s="41"/>
      <c r="P49" s="8"/>
      <c r="Q49" s="8"/>
      <c r="R49" s="8"/>
      <c r="S49" s="8"/>
      <c r="T49" s="8"/>
    </row>
    <row r="50" spans="1:20" ht="28.35" customHeight="1">
      <c r="A50" s="21" t="str">
        <f t="shared" si="4"/>
        <v>NO</v>
      </c>
      <c r="B50" s="22"/>
      <c r="C50" s="22"/>
      <c r="D50" s="22"/>
      <c r="E50" s="23"/>
      <c r="F50" s="23"/>
      <c r="G50" s="23"/>
      <c r="H50" s="22"/>
      <c r="I50" s="22"/>
      <c r="J50" s="22"/>
      <c r="K50" s="24"/>
      <c r="L50" s="25">
        <f t="shared" si="5"/>
        <v>0</v>
      </c>
      <c r="M50" s="26">
        <f t="shared" si="6"/>
        <v>0</v>
      </c>
      <c r="N50" s="26">
        <f t="shared" si="7"/>
        <v>0</v>
      </c>
      <c r="O50" s="41"/>
      <c r="P50" s="8"/>
      <c r="Q50" s="8"/>
      <c r="R50" s="8"/>
      <c r="S50" s="8"/>
      <c r="T50" s="8"/>
    </row>
    <row r="51" spans="1:20" ht="28.35" customHeight="1">
      <c r="A51" s="21" t="str">
        <f t="shared" si="4"/>
        <v>NO</v>
      </c>
      <c r="B51" s="22"/>
      <c r="C51" s="22"/>
      <c r="D51" s="22"/>
      <c r="E51" s="23"/>
      <c r="F51" s="23"/>
      <c r="G51" s="23"/>
      <c r="H51" s="22"/>
      <c r="I51" s="22"/>
      <c r="J51" s="22"/>
      <c r="K51" s="24"/>
      <c r="L51" s="25">
        <f t="shared" si="5"/>
        <v>0</v>
      </c>
      <c r="M51" s="26">
        <f t="shared" si="6"/>
        <v>0</v>
      </c>
      <c r="N51" s="26">
        <f t="shared" si="7"/>
        <v>0</v>
      </c>
      <c r="O51" s="41"/>
      <c r="P51" s="8"/>
      <c r="Q51" s="8"/>
      <c r="R51" s="8"/>
      <c r="S51" s="8"/>
      <c r="T51" s="8"/>
    </row>
    <row r="52" spans="1:20" ht="28.35" customHeight="1">
      <c r="A52" s="21" t="str">
        <f t="shared" si="4"/>
        <v>NO</v>
      </c>
      <c r="B52" s="22"/>
      <c r="C52" s="22"/>
      <c r="D52" s="22"/>
      <c r="E52" s="23"/>
      <c r="F52" s="23"/>
      <c r="G52" s="23"/>
      <c r="H52" s="22"/>
      <c r="I52" s="22"/>
      <c r="J52" s="22"/>
      <c r="K52" s="24"/>
      <c r="L52" s="25">
        <f t="shared" si="5"/>
        <v>0</v>
      </c>
      <c r="M52" s="26">
        <f t="shared" si="6"/>
        <v>0</v>
      </c>
      <c r="N52" s="26">
        <f t="shared" si="7"/>
        <v>0</v>
      </c>
      <c r="O52" s="41"/>
      <c r="P52" s="8"/>
      <c r="Q52" s="8"/>
      <c r="R52" s="8"/>
      <c r="S52" s="8"/>
      <c r="T52" s="8"/>
    </row>
    <row r="53" spans="1:20" ht="28.35" customHeight="1">
      <c r="A53" s="21" t="str">
        <f t="shared" si="4"/>
        <v>NO</v>
      </c>
      <c r="B53" s="22"/>
      <c r="C53" s="22"/>
      <c r="D53" s="22"/>
      <c r="E53" s="23"/>
      <c r="F53" s="23"/>
      <c r="G53" s="23"/>
      <c r="H53" s="22"/>
      <c r="I53" s="22"/>
      <c r="J53" s="22"/>
      <c r="K53" s="24"/>
      <c r="L53" s="25">
        <f t="shared" si="5"/>
        <v>0</v>
      </c>
      <c r="M53" s="26">
        <f t="shared" si="6"/>
        <v>0</v>
      </c>
      <c r="N53" s="26">
        <f t="shared" si="7"/>
        <v>0</v>
      </c>
      <c r="O53" s="41"/>
      <c r="P53" s="8"/>
      <c r="Q53" s="8"/>
      <c r="R53" s="8"/>
      <c r="S53" s="8"/>
      <c r="T53" s="8"/>
    </row>
    <row r="54" spans="1:20" ht="28.35" customHeight="1">
      <c r="A54" s="21" t="str">
        <f t="shared" si="4"/>
        <v>NO</v>
      </c>
      <c r="B54" s="22"/>
      <c r="C54" s="22"/>
      <c r="D54" s="22"/>
      <c r="E54" s="23"/>
      <c r="F54" s="23"/>
      <c r="G54" s="23"/>
      <c r="H54" s="22"/>
      <c r="I54" s="22"/>
      <c r="J54" s="22"/>
      <c r="K54" s="24"/>
      <c r="L54" s="25">
        <f t="shared" si="5"/>
        <v>0</v>
      </c>
      <c r="M54" s="26">
        <f t="shared" si="6"/>
        <v>0</v>
      </c>
      <c r="N54" s="26">
        <f t="shared" si="7"/>
        <v>0</v>
      </c>
      <c r="O54" s="41"/>
      <c r="P54" s="8"/>
      <c r="Q54" s="8"/>
      <c r="R54" s="8"/>
      <c r="S54" s="8"/>
      <c r="T54" s="8"/>
    </row>
    <row r="55" spans="1:20" ht="28.35" customHeight="1">
      <c r="A55" s="21" t="str">
        <f t="shared" si="4"/>
        <v>NO</v>
      </c>
      <c r="B55" s="22"/>
      <c r="C55" s="22"/>
      <c r="D55" s="22"/>
      <c r="E55" s="23"/>
      <c r="F55" s="23"/>
      <c r="G55" s="23"/>
      <c r="H55" s="22"/>
      <c r="I55" s="22"/>
      <c r="J55" s="22"/>
      <c r="K55" s="24"/>
      <c r="L55" s="25">
        <f t="shared" si="5"/>
        <v>0</v>
      </c>
      <c r="M55" s="26">
        <f t="shared" si="6"/>
        <v>0</v>
      </c>
      <c r="N55" s="26">
        <f t="shared" si="7"/>
        <v>0</v>
      </c>
      <c r="O55" s="41"/>
      <c r="P55" s="8"/>
      <c r="Q55" s="8"/>
      <c r="R55" s="8"/>
      <c r="S55" s="8"/>
      <c r="T55" s="8"/>
    </row>
    <row r="56" spans="1:20" ht="28.35" customHeight="1">
      <c r="A56" s="21" t="str">
        <f t="shared" si="4"/>
        <v>NO</v>
      </c>
      <c r="B56" s="22"/>
      <c r="C56" s="22"/>
      <c r="D56" s="22"/>
      <c r="E56" s="23"/>
      <c r="F56" s="23"/>
      <c r="G56" s="23"/>
      <c r="H56" s="22"/>
      <c r="I56" s="22"/>
      <c r="J56" s="22"/>
      <c r="K56" s="24"/>
      <c r="L56" s="25">
        <f t="shared" si="5"/>
        <v>0</v>
      </c>
      <c r="M56" s="26">
        <f t="shared" si="6"/>
        <v>0</v>
      </c>
      <c r="N56" s="26">
        <f t="shared" si="7"/>
        <v>0</v>
      </c>
      <c r="O56" s="41"/>
      <c r="P56" s="8"/>
      <c r="Q56" s="8"/>
      <c r="R56" s="8"/>
      <c r="S56" s="8"/>
      <c r="T56" s="8"/>
    </row>
    <row r="57" spans="1:20" ht="28.35" customHeight="1">
      <c r="A57" s="21" t="str">
        <f t="shared" si="4"/>
        <v>NO</v>
      </c>
      <c r="B57" s="22"/>
      <c r="C57" s="22"/>
      <c r="D57" s="22"/>
      <c r="E57" s="23"/>
      <c r="F57" s="23"/>
      <c r="G57" s="23"/>
      <c r="H57" s="22"/>
      <c r="I57" s="22"/>
      <c r="J57" s="22"/>
      <c r="K57" s="24"/>
      <c r="L57" s="25">
        <f t="shared" si="5"/>
        <v>0</v>
      </c>
      <c r="M57" s="26">
        <f t="shared" si="6"/>
        <v>0</v>
      </c>
      <c r="N57" s="26">
        <f t="shared" si="7"/>
        <v>0</v>
      </c>
      <c r="O57" s="41"/>
      <c r="P57" s="8"/>
      <c r="Q57" s="8"/>
      <c r="R57" s="8"/>
      <c r="S57" s="8"/>
      <c r="T57" s="8"/>
    </row>
    <row r="58" spans="1:20" ht="28.35" customHeight="1">
      <c r="A58" s="21" t="str">
        <f t="shared" si="4"/>
        <v>NO</v>
      </c>
      <c r="B58" s="22"/>
      <c r="C58" s="22"/>
      <c r="D58" s="22"/>
      <c r="E58" s="23"/>
      <c r="F58" s="23"/>
      <c r="G58" s="23"/>
      <c r="H58" s="22"/>
      <c r="I58" s="22"/>
      <c r="J58" s="22"/>
      <c r="K58" s="24"/>
      <c r="L58" s="25">
        <f t="shared" si="5"/>
        <v>0</v>
      </c>
      <c r="M58" s="26">
        <f t="shared" si="6"/>
        <v>0</v>
      </c>
      <c r="N58" s="26">
        <f t="shared" si="7"/>
        <v>0</v>
      </c>
      <c r="O58" s="41"/>
      <c r="P58" s="8"/>
      <c r="Q58" s="8"/>
      <c r="R58" s="8"/>
      <c r="S58" s="8"/>
      <c r="T58" s="8"/>
    </row>
    <row r="59" spans="1:20" ht="28.35" customHeight="1">
      <c r="A59" s="21" t="str">
        <f t="shared" si="4"/>
        <v>NO</v>
      </c>
      <c r="B59" s="22"/>
      <c r="C59" s="22"/>
      <c r="D59" s="22"/>
      <c r="E59" s="23"/>
      <c r="F59" s="23"/>
      <c r="G59" s="23"/>
      <c r="H59" s="22"/>
      <c r="I59" s="22"/>
      <c r="J59" s="22"/>
      <c r="K59" s="24"/>
      <c r="L59" s="25">
        <f t="shared" si="5"/>
        <v>0</v>
      </c>
      <c r="M59" s="26">
        <f t="shared" si="6"/>
        <v>0</v>
      </c>
      <c r="N59" s="26">
        <f t="shared" si="7"/>
        <v>0</v>
      </c>
      <c r="O59" s="41"/>
      <c r="P59" s="8"/>
      <c r="Q59" s="8"/>
      <c r="R59" s="8"/>
      <c r="S59" s="8"/>
      <c r="T59" s="8"/>
    </row>
    <row r="60" spans="1:20" ht="28.35" customHeight="1">
      <c r="A60" s="21" t="str">
        <f t="shared" si="4"/>
        <v>NO</v>
      </c>
      <c r="B60" s="22"/>
      <c r="C60" s="22"/>
      <c r="D60" s="22"/>
      <c r="E60" s="23"/>
      <c r="F60" s="23"/>
      <c r="G60" s="23"/>
      <c r="H60" s="22"/>
      <c r="I60" s="22"/>
      <c r="J60" s="22"/>
      <c r="K60" s="24"/>
      <c r="L60" s="25">
        <f t="shared" si="5"/>
        <v>0</v>
      </c>
      <c r="M60" s="26">
        <f t="shared" si="6"/>
        <v>0</v>
      </c>
      <c r="N60" s="26">
        <f t="shared" si="7"/>
        <v>0</v>
      </c>
      <c r="O60" s="41"/>
      <c r="P60" s="8"/>
      <c r="Q60" s="8"/>
      <c r="R60" s="8"/>
      <c r="S60" s="8"/>
      <c r="T60" s="8"/>
    </row>
    <row r="61" spans="1:20" ht="27.75" customHeight="1">
      <c r="A61" s="47">
        <f>COUNTIF(A3:A60,"SI")</f>
        <v>20</v>
      </c>
      <c r="B61" s="47">
        <f>COUNTA(B3:B60)</f>
        <v>20</v>
      </c>
      <c r="C61" s="47"/>
      <c r="D61" s="47"/>
      <c r="E61" s="48"/>
      <c r="F61" s="48"/>
      <c r="G61" s="48"/>
      <c r="H61" s="47"/>
      <c r="I61" s="47"/>
      <c r="J61" s="47"/>
      <c r="K61" s="49"/>
      <c r="L61" s="99">
        <f>SUM(L3:L60)</f>
        <v>2009</v>
      </c>
      <c r="M61" s="51"/>
      <c r="N61" s="100">
        <f>SUM(N3:N60)</f>
        <v>2009</v>
      </c>
      <c r="O61" s="41"/>
      <c r="P61" s="8"/>
      <c r="Q61" s="8"/>
      <c r="R61" s="8"/>
      <c r="S61" s="8"/>
      <c r="T61" s="8"/>
    </row>
    <row r="62" spans="1:20" ht="27.4" customHeight="1">
      <c r="A62" s="101"/>
      <c r="B62" s="101"/>
      <c r="C62" s="101"/>
      <c r="D62" s="101"/>
      <c r="E62" s="102"/>
      <c r="F62" s="102"/>
      <c r="G62" s="102"/>
      <c r="H62" s="101"/>
      <c r="I62" s="101"/>
      <c r="J62" s="101"/>
      <c r="K62" s="101"/>
      <c r="L62" s="103"/>
      <c r="M62" s="8"/>
      <c r="N62" s="80"/>
      <c r="O62" s="8"/>
      <c r="P62" s="8"/>
      <c r="Q62" s="8"/>
      <c r="R62" s="8"/>
      <c r="S62" s="8"/>
      <c r="T62" s="8"/>
    </row>
    <row r="63" spans="1:20" ht="27.4" customHeight="1">
      <c r="A63" s="101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1:20" ht="27.4" customHeight="1">
      <c r="A64" s="101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</sheetData>
  <mergeCells count="1">
    <mergeCell ref="A1:G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Roman,Regular"&amp;12&amp;K000000ES F</oddHeader>
    <oddFooter>&amp;L&amp;"Helvetica,Regular"&amp;12&amp;K000000&amp;P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workbookViewId="0" topLeftCell="A1"/>
  </sheetViews>
  <sheetFormatPr defaultColWidth="16.28125" defaultRowHeight="18" customHeight="1"/>
  <cols>
    <col min="1" max="1" width="4.7109375" style="53" customWidth="1"/>
    <col min="2" max="2" width="25.28125" style="53" customWidth="1"/>
    <col min="3" max="3" width="5.28125" style="53" customWidth="1"/>
    <col min="4" max="4" width="25.8515625" style="53" customWidth="1"/>
    <col min="5" max="5" width="11.28125" style="53" customWidth="1"/>
    <col min="6" max="6" width="11.57421875" style="53" customWidth="1"/>
    <col min="7" max="7" width="11.421875" style="53" customWidth="1"/>
    <col min="8" max="8" width="11.8515625" style="53" customWidth="1"/>
    <col min="9" max="9" width="11.421875" style="53" customWidth="1"/>
    <col min="10" max="10" width="11.57421875" style="53" customWidth="1"/>
    <col min="11" max="11" width="11.421875" style="53" customWidth="1"/>
    <col min="12" max="12" width="6.57421875" style="53" customWidth="1"/>
    <col min="13" max="16384" width="16.28125" style="53" customWidth="1"/>
  </cols>
  <sheetData>
    <row r="1" spans="1:12" ht="20.45" customHeight="1">
      <c r="A1" s="178" t="s">
        <v>151</v>
      </c>
      <c r="B1" s="179"/>
      <c r="C1" s="179"/>
      <c r="D1" s="179"/>
      <c r="E1" s="179"/>
      <c r="F1" s="179"/>
      <c r="G1" s="88"/>
      <c r="H1" s="88"/>
      <c r="I1" s="88"/>
      <c r="J1" s="88"/>
      <c r="K1" s="88"/>
      <c r="L1" s="89"/>
    </row>
    <row r="2" spans="1:12" ht="32.45" customHeight="1">
      <c r="A2" s="59"/>
      <c r="B2" s="54" t="s">
        <v>1</v>
      </c>
      <c r="C2" s="54" t="s">
        <v>99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64" t="s">
        <v>11</v>
      </c>
    </row>
    <row r="3" spans="1:12" ht="20.45" customHeight="1">
      <c r="A3" s="60"/>
      <c r="B3" s="60"/>
      <c r="C3" s="55"/>
      <c r="D3" s="60"/>
      <c r="E3" s="55"/>
      <c r="F3" s="55"/>
      <c r="G3" s="55"/>
      <c r="H3" s="55"/>
      <c r="I3" s="55"/>
      <c r="J3" s="55"/>
      <c r="K3" s="55"/>
      <c r="L3" s="61"/>
    </row>
    <row r="4" spans="1:12" ht="20.45" customHeight="1">
      <c r="A4" s="60"/>
      <c r="B4" s="60"/>
      <c r="C4" s="55"/>
      <c r="D4" s="60"/>
      <c r="E4" s="55"/>
      <c r="F4" s="55"/>
      <c r="G4" s="55"/>
      <c r="H4" s="55"/>
      <c r="I4" s="55"/>
      <c r="J4" s="55"/>
      <c r="K4" s="55"/>
      <c r="L4" s="61"/>
    </row>
    <row r="5" spans="1:12" ht="20.45" customHeight="1">
      <c r="A5" s="60"/>
      <c r="B5" s="60"/>
      <c r="C5" s="60"/>
      <c r="D5" s="60"/>
      <c r="E5" s="60"/>
      <c r="F5" s="55"/>
      <c r="G5" s="55"/>
      <c r="H5" s="55"/>
      <c r="I5" s="55"/>
      <c r="J5" s="55"/>
      <c r="K5" s="55"/>
      <c r="L5" s="61"/>
    </row>
    <row r="6" spans="1:12" ht="20.45" customHeight="1">
      <c r="A6" s="60"/>
      <c r="B6" s="60"/>
      <c r="C6" s="55"/>
      <c r="D6" s="60"/>
      <c r="E6" s="55"/>
      <c r="F6" s="55"/>
      <c r="G6" s="55"/>
      <c r="H6" s="55"/>
      <c r="I6" s="55"/>
      <c r="J6" s="55"/>
      <c r="K6" s="55"/>
      <c r="L6" s="61"/>
    </row>
    <row r="7" spans="1:12" ht="20.45" customHeight="1">
      <c r="A7" s="60"/>
      <c r="B7" s="60"/>
      <c r="C7" s="55"/>
      <c r="D7" s="60"/>
      <c r="E7" s="55"/>
      <c r="F7" s="55"/>
      <c r="G7" s="55"/>
      <c r="H7" s="55"/>
      <c r="I7" s="55"/>
      <c r="J7" s="55"/>
      <c r="K7" s="55"/>
      <c r="L7" s="61"/>
    </row>
    <row r="8" spans="1:12" ht="20.45" customHeight="1">
      <c r="A8" s="60"/>
      <c r="B8" s="60"/>
      <c r="C8" s="55"/>
      <c r="D8" s="60"/>
      <c r="E8" s="55"/>
      <c r="F8" s="55"/>
      <c r="G8" s="55"/>
      <c r="H8" s="55"/>
      <c r="I8" s="55"/>
      <c r="J8" s="55"/>
      <c r="K8" s="55"/>
      <c r="L8" s="61"/>
    </row>
    <row r="9" spans="1:12" ht="20.45" customHeight="1">
      <c r="A9" s="60"/>
      <c r="B9" s="60"/>
      <c r="C9" s="55"/>
      <c r="D9" s="60"/>
      <c r="E9" s="55"/>
      <c r="F9" s="55"/>
      <c r="G9" s="55"/>
      <c r="H9" s="55"/>
      <c r="I9" s="55"/>
      <c r="J9" s="55"/>
      <c r="K9" s="55"/>
      <c r="L9" s="61"/>
    </row>
    <row r="10" spans="1:12" ht="20.45" customHeight="1">
      <c r="A10" s="60"/>
      <c r="B10" s="60"/>
      <c r="C10" s="55"/>
      <c r="D10" s="60"/>
      <c r="E10" s="55"/>
      <c r="F10" s="55"/>
      <c r="G10" s="55"/>
      <c r="H10" s="55"/>
      <c r="I10" s="55"/>
      <c r="J10" s="55"/>
      <c r="K10" s="55"/>
      <c r="L10" s="61"/>
    </row>
    <row r="11" spans="1:12" ht="20.45" customHeight="1">
      <c r="A11" s="60"/>
      <c r="B11" s="60"/>
      <c r="C11" s="55"/>
      <c r="D11" s="60"/>
      <c r="E11" s="55"/>
      <c r="F11" s="55"/>
      <c r="G11" s="55"/>
      <c r="H11" s="55"/>
      <c r="I11" s="55"/>
      <c r="J11" s="55"/>
      <c r="K11" s="55"/>
      <c r="L11" s="61"/>
    </row>
    <row r="12" spans="1:12" ht="20.45" customHeight="1">
      <c r="A12" s="60"/>
      <c r="B12" s="60"/>
      <c r="C12" s="55"/>
      <c r="D12" s="60"/>
      <c r="E12" s="55"/>
      <c r="F12" s="55"/>
      <c r="G12" s="55"/>
      <c r="H12" s="55"/>
      <c r="I12" s="55"/>
      <c r="J12" s="55"/>
      <c r="K12" s="55"/>
      <c r="L12" s="61"/>
    </row>
    <row r="13" spans="1:12" ht="20.45" customHeight="1">
      <c r="A13" s="60"/>
      <c r="B13" s="60"/>
      <c r="C13" s="55"/>
      <c r="D13" s="60"/>
      <c r="E13" s="55"/>
      <c r="F13" s="55"/>
      <c r="G13" s="55"/>
      <c r="H13" s="55"/>
      <c r="I13" s="55"/>
      <c r="J13" s="55"/>
      <c r="K13" s="55"/>
      <c r="L13" s="61"/>
    </row>
    <row r="14" spans="1:12" ht="20.45" customHeight="1">
      <c r="A14" s="60"/>
      <c r="B14" s="60"/>
      <c r="C14" s="55"/>
      <c r="D14" s="60"/>
      <c r="E14" s="55"/>
      <c r="F14" s="55"/>
      <c r="G14" s="55"/>
      <c r="H14" s="55"/>
      <c r="I14" s="55"/>
      <c r="J14" s="55"/>
      <c r="K14" s="55"/>
      <c r="L14" s="61"/>
    </row>
    <row r="15" spans="1:12" ht="20.45" customHeight="1">
      <c r="A15" s="60"/>
      <c r="B15" s="60"/>
      <c r="C15" s="55"/>
      <c r="D15" s="60"/>
      <c r="E15" s="55"/>
      <c r="F15" s="55"/>
      <c r="G15" s="55"/>
      <c r="H15" s="55"/>
      <c r="I15" s="55"/>
      <c r="J15" s="55"/>
      <c r="K15" s="55"/>
      <c r="L15" s="61"/>
    </row>
    <row r="16" spans="1:12" ht="20.45" customHeight="1">
      <c r="A16" s="60"/>
      <c r="B16" s="60"/>
      <c r="C16" s="55"/>
      <c r="D16" s="60"/>
      <c r="E16" s="55"/>
      <c r="F16" s="55"/>
      <c r="G16" s="55"/>
      <c r="H16" s="55"/>
      <c r="I16" s="55"/>
      <c r="J16" s="55"/>
      <c r="K16" s="55"/>
      <c r="L16" s="61"/>
    </row>
    <row r="17" spans="1:12" ht="20.45" customHeight="1">
      <c r="A17" s="60"/>
      <c r="B17" s="60"/>
      <c r="C17" s="55"/>
      <c r="D17" s="60"/>
      <c r="E17" s="55"/>
      <c r="F17" s="55"/>
      <c r="G17" s="55"/>
      <c r="H17" s="55"/>
      <c r="I17" s="55"/>
      <c r="J17" s="55"/>
      <c r="K17" s="55"/>
      <c r="L17" s="61"/>
    </row>
    <row r="18" spans="1:12" ht="20.45" customHeight="1">
      <c r="A18" s="60"/>
      <c r="B18" s="60"/>
      <c r="C18" s="55"/>
      <c r="D18" s="60"/>
      <c r="E18" s="55"/>
      <c r="F18" s="55"/>
      <c r="G18" s="55"/>
      <c r="H18" s="55"/>
      <c r="I18" s="55"/>
      <c r="J18" s="55"/>
      <c r="K18" s="55"/>
      <c r="L18" s="61"/>
    </row>
    <row r="19" spans="1:12" ht="20.45" customHeight="1">
      <c r="A19" s="60"/>
      <c r="B19" s="60"/>
      <c r="C19" s="55"/>
      <c r="D19" s="60"/>
      <c r="E19" s="55"/>
      <c r="F19" s="55"/>
      <c r="G19" s="55"/>
      <c r="H19" s="55"/>
      <c r="I19" s="55"/>
      <c r="J19" s="55"/>
      <c r="K19" s="55"/>
      <c r="L19" s="61"/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9"/>
  <sheetViews>
    <sheetView showGridLines="0" workbookViewId="0" topLeftCell="A1"/>
  </sheetViews>
  <sheetFormatPr defaultColWidth="11.421875" defaultRowHeight="12.75" customHeight="1"/>
  <cols>
    <col min="1" max="1" width="11.421875" style="1" customWidth="1"/>
    <col min="2" max="2" width="56.28125" style="1" customWidth="1"/>
    <col min="3" max="3" width="12.421875" style="1" customWidth="1"/>
    <col min="4" max="4" width="61.7109375" style="1" customWidth="1"/>
    <col min="5" max="6" width="23.421875" style="1" customWidth="1"/>
    <col min="7" max="7" width="23.140625" style="1" customWidth="1"/>
    <col min="8" max="10" width="23.00390625" style="1" customWidth="1"/>
    <col min="11" max="11" width="23.140625" style="1" customWidth="1"/>
    <col min="12" max="12" width="15.0039062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56.28125" style="1" customWidth="1"/>
    <col min="18" max="19" width="11.421875" style="1" customWidth="1"/>
    <col min="20" max="20" width="35.00390625" style="1" customWidth="1"/>
    <col min="21" max="16384" width="11.421875" style="1" customWidth="1"/>
  </cols>
  <sheetData>
    <row r="1" spans="1:24" ht="27.75" customHeight="1">
      <c r="A1" s="174" t="s">
        <v>173</v>
      </c>
      <c r="B1" s="175"/>
      <c r="C1" s="175"/>
      <c r="D1" s="175"/>
      <c r="E1" s="175"/>
      <c r="F1" s="2"/>
      <c r="G1" s="71"/>
      <c r="H1" s="72"/>
      <c r="I1" s="72"/>
      <c r="J1" s="72"/>
      <c r="K1" s="72"/>
      <c r="L1" s="7"/>
      <c r="M1" s="7"/>
      <c r="N1" s="73"/>
      <c r="O1" s="8"/>
      <c r="P1" s="7"/>
      <c r="Q1" s="7"/>
      <c r="R1" s="7"/>
      <c r="S1" s="8"/>
      <c r="T1" s="7"/>
      <c r="U1" s="8"/>
      <c r="V1" s="8"/>
      <c r="W1" s="8"/>
      <c r="X1" s="8"/>
    </row>
    <row r="2" spans="1:24" ht="51.4" customHeight="1">
      <c r="A2" s="10" t="s">
        <v>98</v>
      </c>
      <c r="B2" s="10" t="s">
        <v>1</v>
      </c>
      <c r="C2" s="10" t="s">
        <v>99</v>
      </c>
      <c r="D2" s="10" t="s">
        <v>3</v>
      </c>
      <c r="E2" s="11" t="s">
        <v>4</v>
      </c>
      <c r="F2" s="11" t="s">
        <v>174</v>
      </c>
      <c r="G2" s="11" t="s">
        <v>60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91"/>
      <c r="P2" s="104"/>
      <c r="Q2" s="17" t="s">
        <v>3</v>
      </c>
      <c r="R2" s="18" t="s">
        <v>15</v>
      </c>
      <c r="S2" s="105"/>
      <c r="T2" s="20" t="s">
        <v>16</v>
      </c>
      <c r="U2" s="41"/>
      <c r="V2" s="8"/>
      <c r="W2" s="8"/>
      <c r="X2" s="8"/>
    </row>
    <row r="3" spans="1:24" ht="28.35" customHeight="1">
      <c r="A3" s="21" t="str">
        <f aca="true" t="shared" si="0" ref="A3:A34">IF(M3&lt;1,"NO","SI")</f>
        <v>SI</v>
      </c>
      <c r="B3" s="21" t="s">
        <v>175</v>
      </c>
      <c r="C3" s="22">
        <v>1819</v>
      </c>
      <c r="D3" s="21" t="s">
        <v>33</v>
      </c>
      <c r="E3" s="23">
        <v>100</v>
      </c>
      <c r="F3" s="23"/>
      <c r="G3" s="22">
        <v>90</v>
      </c>
      <c r="H3" s="22">
        <v>100</v>
      </c>
      <c r="I3" s="22"/>
      <c r="J3" s="22"/>
      <c r="K3" s="24"/>
      <c r="L3" s="25">
        <f aca="true" t="shared" si="1" ref="L3:L34">IF(M3&gt;8,(LARGE(E3:K3,1)+LARGE(E3:K3,2)+LARGE(E3:K3,3)+LARGE(E3:K3,4)+LARGE(E3:K3,5)+LARGE(E3:K3,6)+LARGE(E3:K3,7)+LARGE(E3:K3,8)),(SUM(E3:K3)))</f>
        <v>290</v>
      </c>
      <c r="M3" s="26">
        <f aca="true" t="shared" si="2" ref="M3:M34">COUNTA(E3:K3)</f>
        <v>3</v>
      </c>
      <c r="N3" s="26">
        <f aca="true" t="shared" si="3" ref="N3:N34">IF(M3&gt;0,L3,0)</f>
        <v>290</v>
      </c>
      <c r="O3" s="27"/>
      <c r="P3" s="28">
        <v>1828</v>
      </c>
      <c r="Q3" s="29" t="s">
        <v>19</v>
      </c>
      <c r="R3" s="30">
        <f>SUMIF(C3:C50,"1828",N3:N50)</f>
        <v>0</v>
      </c>
      <c r="S3" s="31"/>
      <c r="T3" s="32">
        <f>SUMIF(C3:C50,"1824",L3:L50)</f>
        <v>0</v>
      </c>
      <c r="U3" s="41"/>
      <c r="V3" s="8"/>
      <c r="W3" s="8"/>
      <c r="X3" s="8"/>
    </row>
    <row r="4" spans="1:24" ht="28.35" customHeight="1">
      <c r="A4" s="21" t="str">
        <f t="shared" si="0"/>
        <v>SI</v>
      </c>
      <c r="B4" s="21" t="s">
        <v>176</v>
      </c>
      <c r="C4" s="22">
        <v>1028</v>
      </c>
      <c r="D4" s="21" t="s">
        <v>30</v>
      </c>
      <c r="E4" s="23">
        <v>90</v>
      </c>
      <c r="F4" s="23">
        <v>90</v>
      </c>
      <c r="G4" s="22">
        <v>60</v>
      </c>
      <c r="H4" s="22">
        <v>40</v>
      </c>
      <c r="I4" s="22"/>
      <c r="J4" s="22"/>
      <c r="K4" s="24"/>
      <c r="L4" s="25">
        <f t="shared" si="1"/>
        <v>280</v>
      </c>
      <c r="M4" s="26">
        <f t="shared" si="2"/>
        <v>4</v>
      </c>
      <c r="N4" s="26">
        <f t="shared" si="3"/>
        <v>280</v>
      </c>
      <c r="O4" s="27"/>
      <c r="P4" s="28">
        <v>1985</v>
      </c>
      <c r="Q4" s="29" t="s">
        <v>22</v>
      </c>
      <c r="R4" s="30">
        <f>SUMIF(C3:C50,"1985",N3:N50)</f>
        <v>0</v>
      </c>
      <c r="S4" s="31"/>
      <c r="T4" s="32">
        <f>SUMIF(C3:C50,"1985",L3:L50)</f>
        <v>0</v>
      </c>
      <c r="U4" s="41"/>
      <c r="V4" s="8"/>
      <c r="W4" s="8"/>
      <c r="X4" s="8"/>
    </row>
    <row r="5" spans="1:24" ht="28.35" customHeight="1">
      <c r="A5" s="21" t="str">
        <f t="shared" si="0"/>
        <v>SI</v>
      </c>
      <c r="B5" s="21" t="s">
        <v>177</v>
      </c>
      <c r="C5" s="22">
        <v>2077</v>
      </c>
      <c r="D5" s="21" t="s">
        <v>21</v>
      </c>
      <c r="E5" s="23">
        <v>60</v>
      </c>
      <c r="F5" s="23">
        <v>80</v>
      </c>
      <c r="G5" s="22">
        <v>80</v>
      </c>
      <c r="H5" s="22">
        <v>60</v>
      </c>
      <c r="I5" s="22"/>
      <c r="J5" s="22"/>
      <c r="K5" s="24"/>
      <c r="L5" s="25">
        <f t="shared" si="1"/>
        <v>280</v>
      </c>
      <c r="M5" s="26">
        <f t="shared" si="2"/>
        <v>4</v>
      </c>
      <c r="N5" s="26">
        <f t="shared" si="3"/>
        <v>280</v>
      </c>
      <c r="O5" s="27"/>
      <c r="P5" s="28">
        <v>1912</v>
      </c>
      <c r="Q5" s="29" t="s">
        <v>24</v>
      </c>
      <c r="R5" s="30">
        <f>SUMIF(C3:C50,"1912",N3:N50)</f>
        <v>0</v>
      </c>
      <c r="S5" s="31"/>
      <c r="T5" s="32">
        <f>SUMIF(C3:C50,"1912",L3:L50)</f>
        <v>0</v>
      </c>
      <c r="U5" s="41"/>
      <c r="V5" s="8"/>
      <c r="W5" s="8"/>
      <c r="X5" s="106" t="s">
        <v>178</v>
      </c>
    </row>
    <row r="6" spans="1:24" ht="28.35" customHeight="1">
      <c r="A6" s="21" t="str">
        <f t="shared" si="0"/>
        <v>SI</v>
      </c>
      <c r="B6" s="21" t="s">
        <v>179</v>
      </c>
      <c r="C6" s="22">
        <v>1554</v>
      </c>
      <c r="D6" s="21" t="s">
        <v>56</v>
      </c>
      <c r="E6" s="23"/>
      <c r="F6" s="23">
        <v>100</v>
      </c>
      <c r="G6" s="22">
        <v>100</v>
      </c>
      <c r="H6" s="22">
        <v>50</v>
      </c>
      <c r="I6" s="22"/>
      <c r="J6" s="22"/>
      <c r="K6" s="24"/>
      <c r="L6" s="25">
        <f t="shared" si="1"/>
        <v>250</v>
      </c>
      <c r="M6" s="26">
        <f t="shared" si="2"/>
        <v>3</v>
      </c>
      <c r="N6" s="26">
        <f t="shared" si="3"/>
        <v>250</v>
      </c>
      <c r="O6" s="27"/>
      <c r="P6" s="28">
        <v>89</v>
      </c>
      <c r="Q6" s="29" t="s">
        <v>26</v>
      </c>
      <c r="R6" s="30">
        <f>SUMIF(C3:C50,"89",N3:N50)</f>
        <v>344</v>
      </c>
      <c r="S6" s="31"/>
      <c r="T6" s="32">
        <f>SUMIF(C3:C50,"89",L3:L50)</f>
        <v>344</v>
      </c>
      <c r="U6" s="41"/>
      <c r="V6" s="8"/>
      <c r="W6" s="8"/>
      <c r="X6" s="8"/>
    </row>
    <row r="7" spans="1:24" ht="28.35" customHeight="1">
      <c r="A7" s="21" t="str">
        <f t="shared" si="0"/>
        <v>SI</v>
      </c>
      <c r="B7" s="21" t="s">
        <v>180</v>
      </c>
      <c r="C7" s="22">
        <v>2077</v>
      </c>
      <c r="D7" s="21" t="s">
        <v>21</v>
      </c>
      <c r="E7" s="23">
        <v>50</v>
      </c>
      <c r="F7" s="23">
        <v>50</v>
      </c>
      <c r="G7" s="22">
        <v>40</v>
      </c>
      <c r="H7" s="22">
        <v>80</v>
      </c>
      <c r="I7" s="22"/>
      <c r="J7" s="22"/>
      <c r="K7" s="24"/>
      <c r="L7" s="25">
        <f t="shared" si="1"/>
        <v>220</v>
      </c>
      <c r="M7" s="26">
        <f t="shared" si="2"/>
        <v>4</v>
      </c>
      <c r="N7" s="26">
        <f t="shared" si="3"/>
        <v>220</v>
      </c>
      <c r="O7" s="27"/>
      <c r="P7" s="28">
        <v>1924</v>
      </c>
      <c r="Q7" s="29" t="s">
        <v>28</v>
      </c>
      <c r="R7" s="30">
        <f>SUMIF(C3:C50,"1924",N3:N50)</f>
        <v>5</v>
      </c>
      <c r="S7" s="31"/>
      <c r="T7" s="32">
        <f>SUMIF(C3:C50,"1924",L3:L50)</f>
        <v>5</v>
      </c>
      <c r="U7" s="41"/>
      <c r="V7" s="8"/>
      <c r="W7" s="8"/>
      <c r="X7" s="8"/>
    </row>
    <row r="8" spans="1:24" ht="28.35" customHeight="1">
      <c r="A8" s="21" t="str">
        <f t="shared" si="0"/>
        <v>SI</v>
      </c>
      <c r="B8" s="21" t="s">
        <v>181</v>
      </c>
      <c r="C8" s="22">
        <v>89</v>
      </c>
      <c r="D8" s="21" t="s">
        <v>81</v>
      </c>
      <c r="E8" s="23">
        <v>80</v>
      </c>
      <c r="F8" s="23"/>
      <c r="G8" s="22">
        <v>50</v>
      </c>
      <c r="H8" s="22">
        <v>90</v>
      </c>
      <c r="I8" s="22"/>
      <c r="J8" s="22"/>
      <c r="K8" s="24"/>
      <c r="L8" s="25">
        <f t="shared" si="1"/>
        <v>220</v>
      </c>
      <c r="M8" s="26">
        <f t="shared" si="2"/>
        <v>3</v>
      </c>
      <c r="N8" s="26">
        <f t="shared" si="3"/>
        <v>220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  <c r="U8" s="41"/>
      <c r="V8" s="8"/>
      <c r="W8" s="8"/>
      <c r="X8" s="8"/>
    </row>
    <row r="9" spans="1:24" ht="28.35" customHeight="1">
      <c r="A9" s="21" t="str">
        <f t="shared" si="0"/>
        <v>SI</v>
      </c>
      <c r="B9" s="21" t="s">
        <v>182</v>
      </c>
      <c r="C9" s="22">
        <v>1554</v>
      </c>
      <c r="D9" s="21" t="s">
        <v>56</v>
      </c>
      <c r="E9" s="23">
        <v>40</v>
      </c>
      <c r="F9" s="23">
        <v>60</v>
      </c>
      <c r="G9" s="22">
        <v>15</v>
      </c>
      <c r="H9" s="22">
        <v>15</v>
      </c>
      <c r="I9" s="22"/>
      <c r="J9" s="22"/>
      <c r="K9" s="24"/>
      <c r="L9" s="25">
        <f t="shared" si="1"/>
        <v>130</v>
      </c>
      <c r="M9" s="26">
        <f t="shared" si="2"/>
        <v>4</v>
      </c>
      <c r="N9" s="26">
        <f t="shared" si="3"/>
        <v>130</v>
      </c>
      <c r="O9" s="27"/>
      <c r="P9" s="28">
        <v>1819</v>
      </c>
      <c r="Q9" s="29" t="s">
        <v>33</v>
      </c>
      <c r="R9" s="30">
        <f>SUMIF(C3:C50,"1819",N3:N50)</f>
        <v>355</v>
      </c>
      <c r="S9" s="31"/>
      <c r="T9" s="32">
        <f>SUMIF(C3:C50,"1819",L3:L50)</f>
        <v>355</v>
      </c>
      <c r="U9" s="41"/>
      <c r="V9" s="8"/>
      <c r="W9" s="8"/>
      <c r="X9" s="8"/>
    </row>
    <row r="10" spans="1:24" ht="28.35" customHeight="1">
      <c r="A10" s="21" t="str">
        <f t="shared" si="0"/>
        <v>SI</v>
      </c>
      <c r="B10" s="21" t="s">
        <v>183</v>
      </c>
      <c r="C10" s="22">
        <v>1819</v>
      </c>
      <c r="D10" s="21" t="s">
        <v>33</v>
      </c>
      <c r="E10" s="23">
        <v>15</v>
      </c>
      <c r="F10" s="23">
        <v>30</v>
      </c>
      <c r="G10" s="22">
        <v>5</v>
      </c>
      <c r="H10" s="22">
        <v>6</v>
      </c>
      <c r="I10" s="22"/>
      <c r="J10" s="22"/>
      <c r="K10" s="24"/>
      <c r="L10" s="25">
        <f t="shared" si="1"/>
        <v>56</v>
      </c>
      <c r="M10" s="26">
        <f t="shared" si="2"/>
        <v>4</v>
      </c>
      <c r="N10" s="26">
        <f t="shared" si="3"/>
        <v>56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  <c r="U10" s="41"/>
      <c r="V10" s="8"/>
      <c r="W10" s="8"/>
      <c r="X10" s="8"/>
    </row>
    <row r="11" spans="1:24" ht="28.35" customHeight="1">
      <c r="A11" s="21" t="str">
        <f t="shared" si="0"/>
        <v>SI</v>
      </c>
      <c r="B11" s="21" t="s">
        <v>184</v>
      </c>
      <c r="C11" s="22">
        <v>1554</v>
      </c>
      <c r="D11" s="21" t="s">
        <v>56</v>
      </c>
      <c r="E11" s="23">
        <v>20</v>
      </c>
      <c r="F11" s="23"/>
      <c r="G11" s="22">
        <v>5</v>
      </c>
      <c r="H11" s="22">
        <v>30</v>
      </c>
      <c r="I11" s="22"/>
      <c r="J11" s="22"/>
      <c r="K11" s="24"/>
      <c r="L11" s="25">
        <f t="shared" si="1"/>
        <v>55</v>
      </c>
      <c r="M11" s="26">
        <f t="shared" si="2"/>
        <v>3</v>
      </c>
      <c r="N11" s="26">
        <f t="shared" si="3"/>
        <v>55</v>
      </c>
      <c r="O11" s="27"/>
      <c r="P11" s="28">
        <v>1028</v>
      </c>
      <c r="Q11" s="29" t="s">
        <v>30</v>
      </c>
      <c r="R11" s="30">
        <f>SUMIF(C3:C50,"1028",N3:N50)</f>
        <v>321</v>
      </c>
      <c r="S11" s="31"/>
      <c r="T11" s="32">
        <f>SUMIF(C3:C50,"1028",L3:L50)</f>
        <v>321</v>
      </c>
      <c r="U11" s="41"/>
      <c r="V11" s="8"/>
      <c r="W11" s="8"/>
      <c r="X11" s="8"/>
    </row>
    <row r="12" spans="1:24" ht="28.35" customHeight="1">
      <c r="A12" s="21" t="str">
        <f t="shared" si="0"/>
        <v>SI</v>
      </c>
      <c r="B12" s="21" t="s">
        <v>185</v>
      </c>
      <c r="C12" s="22">
        <v>1854</v>
      </c>
      <c r="D12" s="21" t="s">
        <v>39</v>
      </c>
      <c r="E12" s="23">
        <v>7</v>
      </c>
      <c r="F12" s="23">
        <v>40</v>
      </c>
      <c r="G12" s="22">
        <v>7</v>
      </c>
      <c r="H12" s="22"/>
      <c r="I12" s="22"/>
      <c r="J12" s="22"/>
      <c r="K12" s="24"/>
      <c r="L12" s="25">
        <f t="shared" si="1"/>
        <v>54</v>
      </c>
      <c r="M12" s="26">
        <f t="shared" si="2"/>
        <v>3</v>
      </c>
      <c r="N12" s="26">
        <f t="shared" si="3"/>
        <v>54</v>
      </c>
      <c r="O12" s="27"/>
      <c r="P12" s="28">
        <v>1854</v>
      </c>
      <c r="Q12" s="29" t="s">
        <v>39</v>
      </c>
      <c r="R12" s="30">
        <f>SUMIF(C3:C50,"1854",N3:N50)</f>
        <v>62</v>
      </c>
      <c r="S12" s="31"/>
      <c r="T12" s="32">
        <f>SUMIF(C3:C50,"1854",L3:L50)</f>
        <v>62</v>
      </c>
      <c r="U12" s="41"/>
      <c r="V12" s="8"/>
      <c r="W12" s="8"/>
      <c r="X12" s="8"/>
    </row>
    <row r="13" spans="1:24" ht="28.35" customHeight="1">
      <c r="A13" s="21" t="str">
        <f t="shared" si="0"/>
        <v>SI</v>
      </c>
      <c r="B13" s="21" t="s">
        <v>186</v>
      </c>
      <c r="C13" s="22">
        <v>2077</v>
      </c>
      <c r="D13" s="21" t="s">
        <v>21</v>
      </c>
      <c r="E13" s="23">
        <v>8</v>
      </c>
      <c r="F13" s="23">
        <v>15</v>
      </c>
      <c r="G13" s="22">
        <v>12</v>
      </c>
      <c r="H13" s="22">
        <v>12</v>
      </c>
      <c r="I13" s="22"/>
      <c r="J13" s="22"/>
      <c r="K13" s="24"/>
      <c r="L13" s="25">
        <f t="shared" si="1"/>
        <v>47</v>
      </c>
      <c r="M13" s="26">
        <f t="shared" si="2"/>
        <v>4</v>
      </c>
      <c r="N13" s="26">
        <f t="shared" si="3"/>
        <v>47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  <c r="U13" s="41"/>
      <c r="V13" s="8"/>
      <c r="W13" s="8"/>
      <c r="X13" s="8"/>
    </row>
    <row r="14" spans="1:24" ht="28.35" customHeight="1">
      <c r="A14" s="21" t="str">
        <f t="shared" si="0"/>
        <v>SI</v>
      </c>
      <c r="B14" s="21" t="s">
        <v>187</v>
      </c>
      <c r="C14" s="22">
        <v>89</v>
      </c>
      <c r="D14" s="21" t="s">
        <v>81</v>
      </c>
      <c r="E14" s="23">
        <v>12</v>
      </c>
      <c r="F14" s="23"/>
      <c r="G14" s="22">
        <v>9</v>
      </c>
      <c r="H14" s="22">
        <v>20</v>
      </c>
      <c r="I14" s="22"/>
      <c r="J14" s="22"/>
      <c r="K14" s="24"/>
      <c r="L14" s="25">
        <f t="shared" si="1"/>
        <v>41</v>
      </c>
      <c r="M14" s="26">
        <f t="shared" si="2"/>
        <v>3</v>
      </c>
      <c r="N14" s="26">
        <f t="shared" si="3"/>
        <v>41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  <c r="U14" s="41"/>
      <c r="V14" s="8"/>
      <c r="W14" s="8"/>
      <c r="X14" s="8"/>
    </row>
    <row r="15" spans="1:24" ht="28.35" customHeight="1">
      <c r="A15" s="21" t="str">
        <f t="shared" si="0"/>
        <v>SI</v>
      </c>
      <c r="B15" s="21" t="s">
        <v>188</v>
      </c>
      <c r="C15" s="22">
        <v>89</v>
      </c>
      <c r="D15" s="21" t="s">
        <v>81</v>
      </c>
      <c r="E15" s="23">
        <v>30</v>
      </c>
      <c r="F15" s="23">
        <v>9</v>
      </c>
      <c r="G15" s="22"/>
      <c r="H15" s="22"/>
      <c r="I15" s="22"/>
      <c r="J15" s="22"/>
      <c r="K15" s="24"/>
      <c r="L15" s="25">
        <f t="shared" si="1"/>
        <v>39</v>
      </c>
      <c r="M15" s="26">
        <f t="shared" si="2"/>
        <v>2</v>
      </c>
      <c r="N15" s="26">
        <f t="shared" si="3"/>
        <v>39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  <c r="U15" s="41"/>
      <c r="V15" s="8"/>
      <c r="W15" s="8"/>
      <c r="X15" s="8"/>
    </row>
    <row r="16" spans="1:24" ht="28.35" customHeight="1">
      <c r="A16" s="21" t="str">
        <f t="shared" si="0"/>
        <v>SI</v>
      </c>
      <c r="B16" s="21" t="s">
        <v>189</v>
      </c>
      <c r="C16" s="22">
        <v>1990</v>
      </c>
      <c r="D16" s="21" t="s">
        <v>37</v>
      </c>
      <c r="E16" s="23">
        <v>5</v>
      </c>
      <c r="F16" s="23">
        <v>20</v>
      </c>
      <c r="G16" s="22">
        <v>5</v>
      </c>
      <c r="H16" s="22">
        <v>8</v>
      </c>
      <c r="I16" s="22"/>
      <c r="J16" s="22"/>
      <c r="K16" s="24"/>
      <c r="L16" s="25">
        <f t="shared" si="1"/>
        <v>38</v>
      </c>
      <c r="M16" s="26">
        <f t="shared" si="2"/>
        <v>4</v>
      </c>
      <c r="N16" s="26">
        <f t="shared" si="3"/>
        <v>38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  <c r="U16" s="41"/>
      <c r="V16" s="8"/>
      <c r="W16" s="8"/>
      <c r="X16" s="8"/>
    </row>
    <row r="17" spans="1:24" ht="28.35" customHeight="1">
      <c r="A17" s="21" t="str">
        <f t="shared" si="0"/>
        <v>SI</v>
      </c>
      <c r="B17" s="21" t="s">
        <v>190</v>
      </c>
      <c r="C17" s="22">
        <v>1028</v>
      </c>
      <c r="D17" s="21" t="s">
        <v>30</v>
      </c>
      <c r="E17" s="23"/>
      <c r="F17" s="23"/>
      <c r="G17" s="22">
        <v>30</v>
      </c>
      <c r="H17" s="22"/>
      <c r="I17" s="22"/>
      <c r="J17" s="22"/>
      <c r="K17" s="24"/>
      <c r="L17" s="25">
        <f t="shared" si="1"/>
        <v>30</v>
      </c>
      <c r="M17" s="26">
        <f t="shared" si="2"/>
        <v>1</v>
      </c>
      <c r="N17" s="26">
        <f t="shared" si="3"/>
        <v>30</v>
      </c>
      <c r="O17" s="27"/>
      <c r="P17" s="28">
        <v>1990</v>
      </c>
      <c r="Q17" s="29" t="s">
        <v>49</v>
      </c>
      <c r="R17" s="30">
        <f>SUMIF(C3:C50,"1990",N3:N50)</f>
        <v>38</v>
      </c>
      <c r="S17" s="31"/>
      <c r="T17" s="32">
        <f>SUMIF(C3:C50,"1990",L3:L50)</f>
        <v>38</v>
      </c>
      <c r="U17" s="41"/>
      <c r="V17" s="8"/>
      <c r="W17" s="8"/>
      <c r="X17" s="8"/>
    </row>
    <row r="18" spans="1:24" ht="28.35" customHeight="1">
      <c r="A18" s="21" t="str">
        <f t="shared" si="0"/>
        <v>SI</v>
      </c>
      <c r="B18" s="21" t="s">
        <v>191</v>
      </c>
      <c r="C18" s="22">
        <v>89</v>
      </c>
      <c r="D18" s="21" t="s">
        <v>81</v>
      </c>
      <c r="E18" s="23">
        <v>5</v>
      </c>
      <c r="F18" s="23">
        <v>12</v>
      </c>
      <c r="G18" s="22">
        <v>5</v>
      </c>
      <c r="H18" s="22">
        <v>7</v>
      </c>
      <c r="I18" s="22"/>
      <c r="J18" s="22"/>
      <c r="K18" s="24"/>
      <c r="L18" s="25">
        <f t="shared" si="1"/>
        <v>29</v>
      </c>
      <c r="M18" s="26">
        <f t="shared" si="2"/>
        <v>4</v>
      </c>
      <c r="N18" s="26">
        <f t="shared" si="3"/>
        <v>29</v>
      </c>
      <c r="O18" s="27"/>
      <c r="P18" s="28">
        <v>1214</v>
      </c>
      <c r="Q18" s="29" t="s">
        <v>50</v>
      </c>
      <c r="R18" s="30">
        <f>SUMIF(C3:C50,"1214",N3:N50)</f>
        <v>10</v>
      </c>
      <c r="S18" s="31"/>
      <c r="T18" s="32">
        <f>SUMIF(C3:C50,"1214",L3:L50)</f>
        <v>10</v>
      </c>
      <c r="U18" s="41"/>
      <c r="V18" s="8"/>
      <c r="W18" s="8"/>
      <c r="X18" s="8"/>
    </row>
    <row r="19" spans="1:24" ht="28.35" customHeight="1">
      <c r="A19" s="21" t="str">
        <f t="shared" si="0"/>
        <v>SI</v>
      </c>
      <c r="B19" s="21" t="s">
        <v>192</v>
      </c>
      <c r="C19" s="22">
        <v>2030</v>
      </c>
      <c r="D19" s="21" t="s">
        <v>57</v>
      </c>
      <c r="E19" s="23"/>
      <c r="F19" s="23"/>
      <c r="G19" s="22">
        <v>20</v>
      </c>
      <c r="H19" s="22"/>
      <c r="I19" s="22"/>
      <c r="J19" s="22"/>
      <c r="K19" s="24"/>
      <c r="L19" s="25">
        <f t="shared" si="1"/>
        <v>20</v>
      </c>
      <c r="M19" s="26">
        <f t="shared" si="2"/>
        <v>1</v>
      </c>
      <c r="N19" s="26">
        <f t="shared" si="3"/>
        <v>20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  <c r="U19" s="41"/>
      <c r="V19" s="8"/>
      <c r="W19" s="8"/>
      <c r="X19" s="8"/>
    </row>
    <row r="20" spans="1:24" ht="28.35" customHeight="1">
      <c r="A20" s="21" t="str">
        <f t="shared" si="0"/>
        <v>SI</v>
      </c>
      <c r="B20" s="21" t="s">
        <v>193</v>
      </c>
      <c r="C20" s="22">
        <v>89</v>
      </c>
      <c r="D20" s="21" t="s">
        <v>81</v>
      </c>
      <c r="E20" s="23"/>
      <c r="F20" s="23"/>
      <c r="G20" s="22">
        <v>6</v>
      </c>
      <c r="H20" s="22">
        <v>9</v>
      </c>
      <c r="I20" s="22"/>
      <c r="J20" s="22"/>
      <c r="K20" s="24"/>
      <c r="L20" s="25">
        <f t="shared" si="1"/>
        <v>15</v>
      </c>
      <c r="M20" s="26">
        <f t="shared" si="2"/>
        <v>2</v>
      </c>
      <c r="N20" s="26">
        <f t="shared" si="3"/>
        <v>15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  <c r="U20" s="41"/>
      <c r="V20" s="8"/>
      <c r="W20" s="8"/>
      <c r="X20" s="8"/>
    </row>
    <row r="21" spans="1:24" ht="28.35" customHeight="1">
      <c r="A21" s="21" t="str">
        <f t="shared" si="0"/>
        <v>SI</v>
      </c>
      <c r="B21" s="21" t="s">
        <v>194</v>
      </c>
      <c r="C21" s="22">
        <v>87</v>
      </c>
      <c r="D21" s="21" t="s">
        <v>58</v>
      </c>
      <c r="E21" s="23"/>
      <c r="F21" s="23">
        <v>8</v>
      </c>
      <c r="G21" s="22">
        <v>5</v>
      </c>
      <c r="H21" s="22"/>
      <c r="I21" s="22"/>
      <c r="J21" s="22"/>
      <c r="K21" s="24"/>
      <c r="L21" s="25">
        <f t="shared" si="1"/>
        <v>13</v>
      </c>
      <c r="M21" s="26">
        <f t="shared" si="2"/>
        <v>2</v>
      </c>
      <c r="N21" s="26">
        <f t="shared" si="3"/>
        <v>13</v>
      </c>
      <c r="O21" s="27"/>
      <c r="P21" s="28">
        <v>69</v>
      </c>
      <c r="Q21" s="29" t="s">
        <v>53</v>
      </c>
      <c r="R21" s="30">
        <f>SUMIF(C3:C50,"69",N3:N50)</f>
        <v>0</v>
      </c>
      <c r="S21" s="31"/>
      <c r="T21" s="32">
        <f>SUMIF(C3:C50,"69",L3:L50)</f>
        <v>0</v>
      </c>
      <c r="U21" s="41"/>
      <c r="V21" s="8"/>
      <c r="W21" s="8"/>
      <c r="X21" s="8"/>
    </row>
    <row r="22" spans="1:24" ht="28.35" customHeight="1">
      <c r="A22" s="21" t="str">
        <f t="shared" si="0"/>
        <v>SI</v>
      </c>
      <c r="B22" s="21" t="s">
        <v>195</v>
      </c>
      <c r="C22" s="22">
        <v>1028</v>
      </c>
      <c r="D22" s="21" t="s">
        <v>30</v>
      </c>
      <c r="E22" s="23">
        <v>6</v>
      </c>
      <c r="F22" s="23"/>
      <c r="G22" s="22">
        <v>5</v>
      </c>
      <c r="H22" s="22"/>
      <c r="I22" s="22"/>
      <c r="J22" s="22"/>
      <c r="K22" s="24"/>
      <c r="L22" s="25">
        <f t="shared" si="1"/>
        <v>11</v>
      </c>
      <c r="M22" s="26">
        <f t="shared" si="2"/>
        <v>2</v>
      </c>
      <c r="N22" s="26">
        <f t="shared" si="3"/>
        <v>11</v>
      </c>
      <c r="O22" s="27"/>
      <c r="P22" s="28">
        <v>1533</v>
      </c>
      <c r="Q22" s="29" t="s">
        <v>54</v>
      </c>
      <c r="R22" s="30">
        <f>SUMIF(C3:C50,"1533",N3:N50)</f>
        <v>0</v>
      </c>
      <c r="S22" s="31"/>
      <c r="T22" s="32">
        <f>SUMIF(C3:C50,"1533",L3:L50)</f>
        <v>0</v>
      </c>
      <c r="U22" s="41"/>
      <c r="V22" s="8"/>
      <c r="W22" s="8"/>
      <c r="X22" s="8"/>
    </row>
    <row r="23" spans="1:24" ht="28.35" customHeight="1">
      <c r="A23" s="21" t="str">
        <f t="shared" si="0"/>
        <v>SI</v>
      </c>
      <c r="B23" s="21" t="s">
        <v>196</v>
      </c>
      <c r="C23" s="22">
        <v>1819</v>
      </c>
      <c r="D23" s="21" t="s">
        <v>33</v>
      </c>
      <c r="E23" s="23">
        <v>9</v>
      </c>
      <c r="F23" s="23"/>
      <c r="G23" s="22"/>
      <c r="H23" s="22"/>
      <c r="I23" s="22"/>
      <c r="J23" s="22"/>
      <c r="K23" s="24"/>
      <c r="L23" s="25">
        <f t="shared" si="1"/>
        <v>9</v>
      </c>
      <c r="M23" s="26">
        <f t="shared" si="2"/>
        <v>1</v>
      </c>
      <c r="N23" s="26">
        <f t="shared" si="3"/>
        <v>9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  <c r="U23" s="41"/>
      <c r="V23" s="8"/>
      <c r="W23" s="8"/>
      <c r="X23" s="8"/>
    </row>
    <row r="24" spans="1:24" ht="28.35" customHeight="1">
      <c r="A24" s="21" t="str">
        <f t="shared" si="0"/>
        <v>SI</v>
      </c>
      <c r="B24" s="21" t="s">
        <v>197</v>
      </c>
      <c r="C24" s="22">
        <v>1854</v>
      </c>
      <c r="D24" s="21" t="s">
        <v>39</v>
      </c>
      <c r="E24" s="23"/>
      <c r="F24" s="23"/>
      <c r="G24" s="22">
        <v>8</v>
      </c>
      <c r="H24" s="22"/>
      <c r="I24" s="22"/>
      <c r="J24" s="22"/>
      <c r="K24" s="24"/>
      <c r="L24" s="25">
        <f t="shared" si="1"/>
        <v>8</v>
      </c>
      <c r="M24" s="26">
        <f t="shared" si="2"/>
        <v>1</v>
      </c>
      <c r="N24" s="26">
        <f t="shared" si="3"/>
        <v>8</v>
      </c>
      <c r="O24" s="27"/>
      <c r="P24" s="28">
        <v>1554</v>
      </c>
      <c r="Q24" s="29" t="s">
        <v>56</v>
      </c>
      <c r="R24" s="30">
        <f>SUMIF(C3:C50,"1554",N3:N50)</f>
        <v>435</v>
      </c>
      <c r="S24" s="31"/>
      <c r="T24" s="32">
        <f>SUMIF(C3:C50,"1554",L3:L50)</f>
        <v>435</v>
      </c>
      <c r="U24" s="41"/>
      <c r="V24" s="8"/>
      <c r="W24" s="8"/>
      <c r="X24" s="8"/>
    </row>
    <row r="25" spans="1:24" ht="28.35" customHeight="1">
      <c r="A25" s="21" t="str">
        <f t="shared" si="0"/>
        <v>SI</v>
      </c>
      <c r="B25" s="21" t="s">
        <v>198</v>
      </c>
      <c r="C25" s="22">
        <v>1924</v>
      </c>
      <c r="D25" s="21" t="s">
        <v>109</v>
      </c>
      <c r="E25" s="23">
        <v>5</v>
      </c>
      <c r="F25" s="23"/>
      <c r="G25" s="22"/>
      <c r="H25" s="22"/>
      <c r="I25" s="22"/>
      <c r="J25" s="22"/>
      <c r="K25" s="24"/>
      <c r="L25" s="25">
        <f t="shared" si="1"/>
        <v>5</v>
      </c>
      <c r="M25" s="26">
        <f t="shared" si="2"/>
        <v>1</v>
      </c>
      <c r="N25" s="26">
        <f t="shared" si="3"/>
        <v>5</v>
      </c>
      <c r="O25" s="27"/>
      <c r="P25" s="37">
        <v>2062</v>
      </c>
      <c r="Q25" s="29" t="s">
        <v>18</v>
      </c>
      <c r="R25" s="30">
        <f>SUMIF(C3:C51,"2062",N3:N51)</f>
        <v>0</v>
      </c>
      <c r="S25" s="31"/>
      <c r="T25" s="32">
        <f>SUMIF(C3:C51,"2062",L3:L51)</f>
        <v>0</v>
      </c>
      <c r="U25" s="41"/>
      <c r="V25" s="8"/>
      <c r="W25" s="8"/>
      <c r="X25" s="8"/>
    </row>
    <row r="26" spans="1:24" ht="28.35" customHeight="1">
      <c r="A26" s="21" t="str">
        <f t="shared" si="0"/>
        <v>SI</v>
      </c>
      <c r="B26" s="21" t="s">
        <v>199</v>
      </c>
      <c r="C26" s="22">
        <v>1214</v>
      </c>
      <c r="D26" s="21" t="s">
        <v>96</v>
      </c>
      <c r="E26" s="23">
        <v>5</v>
      </c>
      <c r="F26" s="23"/>
      <c r="G26" s="22"/>
      <c r="H26" s="22"/>
      <c r="I26" s="22"/>
      <c r="J26" s="22"/>
      <c r="K26" s="24"/>
      <c r="L26" s="25">
        <f t="shared" si="1"/>
        <v>5</v>
      </c>
      <c r="M26" s="26">
        <f t="shared" si="2"/>
        <v>1</v>
      </c>
      <c r="N26" s="26">
        <f t="shared" si="3"/>
        <v>5</v>
      </c>
      <c r="O26" s="27"/>
      <c r="P26" s="37">
        <v>2077</v>
      </c>
      <c r="Q26" s="29" t="s">
        <v>21</v>
      </c>
      <c r="R26" s="30">
        <f>SUMIF(C3:C52,"2077",N3:N52)</f>
        <v>552</v>
      </c>
      <c r="S26" s="31"/>
      <c r="T26" s="32">
        <f>SUMIF(C3:C52,"2077",L3:L52)</f>
        <v>552</v>
      </c>
      <c r="U26" s="41"/>
      <c r="V26" s="8"/>
      <c r="W26" s="8"/>
      <c r="X26" s="8"/>
    </row>
    <row r="27" spans="1:24" ht="28.35" customHeight="1">
      <c r="A27" s="21" t="str">
        <f t="shared" si="0"/>
        <v>SI</v>
      </c>
      <c r="B27" s="21" t="s">
        <v>200</v>
      </c>
      <c r="C27" s="22">
        <v>1214</v>
      </c>
      <c r="D27" s="21" t="s">
        <v>96</v>
      </c>
      <c r="E27" s="23"/>
      <c r="F27" s="23"/>
      <c r="G27" s="22">
        <v>5</v>
      </c>
      <c r="H27" s="22"/>
      <c r="I27" s="22"/>
      <c r="J27" s="22"/>
      <c r="K27" s="24"/>
      <c r="L27" s="25">
        <f t="shared" si="1"/>
        <v>5</v>
      </c>
      <c r="M27" s="26">
        <f t="shared" si="2"/>
        <v>1</v>
      </c>
      <c r="N27" s="26">
        <f t="shared" si="3"/>
        <v>5</v>
      </c>
      <c r="O27" s="27"/>
      <c r="P27" s="37">
        <v>2030</v>
      </c>
      <c r="Q27" s="29" t="s">
        <v>57</v>
      </c>
      <c r="R27" s="30">
        <f>SUMIF(C4:C51,"2030",N4:N51)</f>
        <v>30</v>
      </c>
      <c r="S27" s="31"/>
      <c r="T27" s="32">
        <f>SUMIF(C4:C51,"2030",L4:L51)</f>
        <v>30</v>
      </c>
      <c r="U27" s="41"/>
      <c r="V27" s="8"/>
      <c r="W27" s="8"/>
      <c r="X27" s="8"/>
    </row>
    <row r="28" spans="1:24" ht="28.35" customHeight="1">
      <c r="A28" s="21" t="str">
        <f t="shared" si="0"/>
        <v>SI</v>
      </c>
      <c r="B28" s="21" t="s">
        <v>201</v>
      </c>
      <c r="C28" s="22">
        <v>87</v>
      </c>
      <c r="D28" s="21" t="s">
        <v>58</v>
      </c>
      <c r="E28" s="23"/>
      <c r="F28" s="23"/>
      <c r="G28" s="22">
        <v>5</v>
      </c>
      <c r="H28" s="22"/>
      <c r="I28" s="22"/>
      <c r="J28" s="22"/>
      <c r="K28" s="24"/>
      <c r="L28" s="25">
        <f t="shared" si="1"/>
        <v>5</v>
      </c>
      <c r="M28" s="26">
        <f t="shared" si="2"/>
        <v>1</v>
      </c>
      <c r="N28" s="26">
        <f t="shared" si="3"/>
        <v>5</v>
      </c>
      <c r="O28" s="27"/>
      <c r="P28" s="37">
        <v>87</v>
      </c>
      <c r="Q28" s="29" t="s">
        <v>58</v>
      </c>
      <c r="R28" s="30">
        <f>SUMIF(C3:C50,"87",N3:N50)</f>
        <v>18</v>
      </c>
      <c r="S28" s="31"/>
      <c r="T28" s="32">
        <f>SUMIF(C3:C50,"87",L3:L50)</f>
        <v>18</v>
      </c>
      <c r="U28" s="41"/>
      <c r="V28" s="8"/>
      <c r="W28" s="8"/>
      <c r="X28" s="8"/>
    </row>
    <row r="29" spans="1:24" ht="28.35" customHeight="1">
      <c r="A29" s="21" t="str">
        <f t="shared" si="0"/>
        <v>SI</v>
      </c>
      <c r="B29" s="21" t="s">
        <v>202</v>
      </c>
      <c r="C29" s="22">
        <v>2030</v>
      </c>
      <c r="D29" s="21" t="s">
        <v>57</v>
      </c>
      <c r="E29" s="23"/>
      <c r="F29" s="23"/>
      <c r="G29" s="22">
        <v>5</v>
      </c>
      <c r="H29" s="22"/>
      <c r="I29" s="22"/>
      <c r="J29" s="22"/>
      <c r="K29" s="24"/>
      <c r="L29" s="25">
        <f t="shared" si="1"/>
        <v>5</v>
      </c>
      <c r="M29" s="26">
        <f t="shared" si="2"/>
        <v>1</v>
      </c>
      <c r="N29" s="26">
        <f t="shared" si="3"/>
        <v>5</v>
      </c>
      <c r="O29" s="27"/>
      <c r="P29" s="37"/>
      <c r="Q29" s="38"/>
      <c r="R29" s="39"/>
      <c r="S29" s="31"/>
      <c r="T29" s="40"/>
      <c r="U29" s="41"/>
      <c r="V29" s="8"/>
      <c r="W29" s="8"/>
      <c r="X29" s="8"/>
    </row>
    <row r="30" spans="1:24" ht="28.35" customHeight="1">
      <c r="A30" s="21" t="str">
        <f t="shared" si="0"/>
        <v>SI</v>
      </c>
      <c r="B30" s="21" t="s">
        <v>203</v>
      </c>
      <c r="C30" s="22">
        <v>2030</v>
      </c>
      <c r="D30" s="21" t="s">
        <v>57</v>
      </c>
      <c r="E30" s="23"/>
      <c r="F30" s="23"/>
      <c r="G30" s="22">
        <v>5</v>
      </c>
      <c r="H30" s="22"/>
      <c r="I30" s="22"/>
      <c r="J30" s="22"/>
      <c r="K30" s="24"/>
      <c r="L30" s="25">
        <f t="shared" si="1"/>
        <v>5</v>
      </c>
      <c r="M30" s="26">
        <f t="shared" si="2"/>
        <v>1</v>
      </c>
      <c r="N30" s="26">
        <f t="shared" si="3"/>
        <v>5</v>
      </c>
      <c r="O30" s="27"/>
      <c r="P30" s="37"/>
      <c r="Q30" s="38"/>
      <c r="R30" s="39"/>
      <c r="S30" s="31"/>
      <c r="T30" s="40"/>
      <c r="U30" s="41"/>
      <c r="V30" s="8"/>
      <c r="W30" s="8"/>
      <c r="X30" s="8"/>
    </row>
    <row r="31" spans="1:24" ht="28.35" customHeight="1">
      <c r="A31" s="21" t="str">
        <f t="shared" si="0"/>
        <v>SI</v>
      </c>
      <c r="B31" s="21" t="s">
        <v>204</v>
      </c>
      <c r="C31" s="22">
        <v>2077</v>
      </c>
      <c r="D31" s="21" t="s">
        <v>21</v>
      </c>
      <c r="E31" s="23"/>
      <c r="F31" s="23"/>
      <c r="G31" s="22">
        <v>5</v>
      </c>
      <c r="H31" s="22"/>
      <c r="I31" s="22"/>
      <c r="J31" s="22"/>
      <c r="K31" s="24"/>
      <c r="L31" s="25">
        <f t="shared" si="1"/>
        <v>5</v>
      </c>
      <c r="M31" s="26">
        <f t="shared" si="2"/>
        <v>1</v>
      </c>
      <c r="N31" s="26">
        <f t="shared" si="3"/>
        <v>5</v>
      </c>
      <c r="O31" s="27"/>
      <c r="P31" s="37"/>
      <c r="Q31" s="38"/>
      <c r="R31" s="39"/>
      <c r="S31" s="31"/>
      <c r="T31" s="40"/>
      <c r="U31" s="41"/>
      <c r="V31" s="8"/>
      <c r="W31" s="8"/>
      <c r="X31" s="8"/>
    </row>
    <row r="32" spans="1:24" ht="28.35" customHeight="1">
      <c r="A32" s="21" t="str">
        <f t="shared" si="0"/>
        <v>NO</v>
      </c>
      <c r="B32" s="22"/>
      <c r="C32" s="22"/>
      <c r="D32" s="22"/>
      <c r="E32" s="23"/>
      <c r="F32" s="23"/>
      <c r="G32" s="22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  <c r="U32" s="41"/>
      <c r="V32" s="8"/>
      <c r="W32" s="8"/>
      <c r="X32" s="8"/>
    </row>
    <row r="33" spans="1:24" ht="28.35" customHeight="1">
      <c r="A33" s="21" t="str">
        <f t="shared" si="0"/>
        <v>NO</v>
      </c>
      <c r="B33" s="22"/>
      <c r="C33" s="22"/>
      <c r="D33" s="22"/>
      <c r="E33" s="23"/>
      <c r="F33" s="23"/>
      <c r="G33" s="22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  <c r="U33" s="41"/>
      <c r="V33" s="8"/>
      <c r="W33" s="8"/>
      <c r="X33" s="8"/>
    </row>
    <row r="34" spans="1:24" ht="28.35" customHeight="1">
      <c r="A34" s="21" t="str">
        <f t="shared" si="0"/>
        <v>NO</v>
      </c>
      <c r="B34" s="22"/>
      <c r="C34" s="22"/>
      <c r="D34" s="22"/>
      <c r="E34" s="23"/>
      <c r="F34" s="23"/>
      <c r="G34" s="22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  <c r="U34" s="41"/>
      <c r="V34" s="8"/>
      <c r="W34" s="8"/>
      <c r="X34" s="8"/>
    </row>
    <row r="35" spans="1:24" ht="28.35" customHeight="1">
      <c r="A35" s="21" t="str">
        <f aca="true" t="shared" si="4" ref="A35:A56">IF(M35&lt;1,"NO","SI")</f>
        <v>NO</v>
      </c>
      <c r="B35" s="22"/>
      <c r="C35" s="22"/>
      <c r="D35" s="22"/>
      <c r="E35" s="23"/>
      <c r="F35" s="23"/>
      <c r="G35" s="22"/>
      <c r="H35" s="22"/>
      <c r="I35" s="22"/>
      <c r="J35" s="22"/>
      <c r="K35" s="24"/>
      <c r="L35" s="25">
        <f aca="true" t="shared" si="5" ref="L35:L56">IF(M35&gt;8,(LARGE(E35:K35,1)+LARGE(E35:K35,2)+LARGE(E35:K35,3)+LARGE(E35:K35,4)+LARGE(E35:K35,5)+LARGE(E35:K35,6)+LARGE(E35:K35,7)+LARGE(E35:K35,8)),(SUM(E35:K35)))</f>
        <v>0</v>
      </c>
      <c r="M35" s="26">
        <f aca="true" t="shared" si="6" ref="M35:M56">COUNTA(E35:K35)</f>
        <v>0</v>
      </c>
      <c r="N35" s="26">
        <f aca="true" t="shared" si="7" ref="N35:N56">IF(M35&gt;0,L35,0)</f>
        <v>0</v>
      </c>
      <c r="O35" s="27"/>
      <c r="P35" s="37"/>
      <c r="Q35" s="38"/>
      <c r="R35" s="39"/>
      <c r="S35" s="31"/>
      <c r="T35" s="40"/>
      <c r="U35" s="41"/>
      <c r="V35" s="8"/>
      <c r="W35" s="8"/>
      <c r="X35" s="8"/>
    </row>
    <row r="36" spans="1:24" ht="28.35" customHeight="1">
      <c r="A36" s="21" t="str">
        <f t="shared" si="4"/>
        <v>NO</v>
      </c>
      <c r="B36" s="22"/>
      <c r="C36" s="22"/>
      <c r="D36" s="22"/>
      <c r="E36" s="23"/>
      <c r="F36" s="23"/>
      <c r="G36" s="22"/>
      <c r="H36" s="22"/>
      <c r="I36" s="22"/>
      <c r="J36" s="22"/>
      <c r="K36" s="24"/>
      <c r="L36" s="25">
        <f t="shared" si="5"/>
        <v>0</v>
      </c>
      <c r="M36" s="26">
        <f t="shared" si="6"/>
        <v>0</v>
      </c>
      <c r="N36" s="26">
        <f t="shared" si="7"/>
        <v>0</v>
      </c>
      <c r="O36" s="27"/>
      <c r="P36" s="37"/>
      <c r="Q36" s="38"/>
      <c r="R36" s="39"/>
      <c r="S36" s="31"/>
      <c r="T36" s="40"/>
      <c r="U36" s="41"/>
      <c r="V36" s="8"/>
      <c r="W36" s="8"/>
      <c r="X36" s="8"/>
    </row>
    <row r="37" spans="1:24" ht="28.35" customHeight="1">
      <c r="A37" s="21" t="str">
        <f t="shared" si="4"/>
        <v>NO</v>
      </c>
      <c r="B37" s="22"/>
      <c r="C37" s="22"/>
      <c r="D37" s="22"/>
      <c r="E37" s="23"/>
      <c r="F37" s="23"/>
      <c r="G37" s="22"/>
      <c r="H37" s="22"/>
      <c r="I37" s="22"/>
      <c r="J37" s="22"/>
      <c r="K37" s="24"/>
      <c r="L37" s="25">
        <f t="shared" si="5"/>
        <v>0</v>
      </c>
      <c r="M37" s="26">
        <f t="shared" si="6"/>
        <v>0</v>
      </c>
      <c r="N37" s="26">
        <f t="shared" si="7"/>
        <v>0</v>
      </c>
      <c r="O37" s="27"/>
      <c r="P37" s="37"/>
      <c r="Q37" s="38"/>
      <c r="R37" s="39"/>
      <c r="S37" s="31"/>
      <c r="T37" s="40"/>
      <c r="U37" s="41"/>
      <c r="V37" s="8"/>
      <c r="W37" s="8"/>
      <c r="X37" s="8"/>
    </row>
    <row r="38" spans="1:24" ht="28.35" customHeight="1">
      <c r="A38" s="21" t="str">
        <f t="shared" si="4"/>
        <v>NO</v>
      </c>
      <c r="B38" s="22"/>
      <c r="C38" s="22"/>
      <c r="D38" s="22"/>
      <c r="E38" s="23"/>
      <c r="F38" s="23"/>
      <c r="G38" s="22"/>
      <c r="H38" s="22"/>
      <c r="I38" s="22"/>
      <c r="J38" s="22"/>
      <c r="K38" s="24"/>
      <c r="L38" s="25">
        <f t="shared" si="5"/>
        <v>0</v>
      </c>
      <c r="M38" s="26">
        <f t="shared" si="6"/>
        <v>0</v>
      </c>
      <c r="N38" s="26">
        <f t="shared" si="7"/>
        <v>0</v>
      </c>
      <c r="O38" s="27"/>
      <c r="P38" s="37"/>
      <c r="Q38" s="38"/>
      <c r="R38" s="39"/>
      <c r="S38" s="31"/>
      <c r="T38" s="40"/>
      <c r="U38" s="41"/>
      <c r="V38" s="8"/>
      <c r="W38" s="8"/>
      <c r="X38" s="8"/>
    </row>
    <row r="39" spans="1:24" ht="28.35" customHeight="1">
      <c r="A39" s="21" t="str">
        <f t="shared" si="4"/>
        <v>NO</v>
      </c>
      <c r="B39" s="22"/>
      <c r="C39" s="22"/>
      <c r="D39" s="22"/>
      <c r="E39" s="23"/>
      <c r="F39" s="23"/>
      <c r="G39" s="22"/>
      <c r="H39" s="22"/>
      <c r="I39" s="22"/>
      <c r="J39" s="22"/>
      <c r="K39" s="24"/>
      <c r="L39" s="25">
        <f t="shared" si="5"/>
        <v>0</v>
      </c>
      <c r="M39" s="26">
        <f t="shared" si="6"/>
        <v>0</v>
      </c>
      <c r="N39" s="26">
        <f t="shared" si="7"/>
        <v>0</v>
      </c>
      <c r="O39" s="27"/>
      <c r="P39" s="37"/>
      <c r="Q39" s="38"/>
      <c r="R39" s="39"/>
      <c r="S39" s="31"/>
      <c r="T39" s="40"/>
      <c r="U39" s="41"/>
      <c r="V39" s="8"/>
      <c r="W39" s="8"/>
      <c r="X39" s="8"/>
    </row>
    <row r="40" spans="1:24" ht="28.35" customHeight="1">
      <c r="A40" s="21" t="str">
        <f t="shared" si="4"/>
        <v>NO</v>
      </c>
      <c r="B40" s="22"/>
      <c r="C40" s="22"/>
      <c r="D40" s="22"/>
      <c r="E40" s="23"/>
      <c r="F40" s="23"/>
      <c r="G40" s="22"/>
      <c r="H40" s="22"/>
      <c r="I40" s="22"/>
      <c r="J40" s="22"/>
      <c r="K40" s="24"/>
      <c r="L40" s="25">
        <f t="shared" si="5"/>
        <v>0</v>
      </c>
      <c r="M40" s="26">
        <f t="shared" si="6"/>
        <v>0</v>
      </c>
      <c r="N40" s="26">
        <f t="shared" si="7"/>
        <v>0</v>
      </c>
      <c r="O40" s="27"/>
      <c r="P40" s="37"/>
      <c r="Q40" s="38"/>
      <c r="R40" s="39"/>
      <c r="S40" s="31"/>
      <c r="T40" s="40"/>
      <c r="U40" s="41"/>
      <c r="V40" s="8"/>
      <c r="W40" s="8"/>
      <c r="X40" s="8"/>
    </row>
    <row r="41" spans="1:24" ht="28.35" customHeight="1">
      <c r="A41" s="21" t="str">
        <f t="shared" si="4"/>
        <v>NO</v>
      </c>
      <c r="B41" s="22"/>
      <c r="C41" s="22"/>
      <c r="D41" s="22"/>
      <c r="E41" s="23"/>
      <c r="F41" s="23"/>
      <c r="G41" s="22"/>
      <c r="H41" s="22"/>
      <c r="I41" s="22"/>
      <c r="J41" s="22"/>
      <c r="K41" s="24"/>
      <c r="L41" s="25">
        <f t="shared" si="5"/>
        <v>0</v>
      </c>
      <c r="M41" s="26">
        <f t="shared" si="6"/>
        <v>0</v>
      </c>
      <c r="N41" s="26">
        <f t="shared" si="7"/>
        <v>0</v>
      </c>
      <c r="O41" s="41"/>
      <c r="P41" s="42"/>
      <c r="Q41" s="77"/>
      <c r="R41" s="78">
        <f>SUM(R3:R40)</f>
        <v>2170</v>
      </c>
      <c r="S41" s="79"/>
      <c r="T41" s="45">
        <f>SUM(T3:T40)</f>
        <v>2170</v>
      </c>
      <c r="U41" s="41"/>
      <c r="V41" s="8"/>
      <c r="W41" s="8"/>
      <c r="X41" s="8"/>
    </row>
    <row r="42" spans="1:24" ht="28.35" customHeight="1">
      <c r="A42" s="21" t="str">
        <f t="shared" si="4"/>
        <v>NO</v>
      </c>
      <c r="B42" s="22"/>
      <c r="C42" s="22"/>
      <c r="D42" s="22"/>
      <c r="E42" s="23"/>
      <c r="F42" s="23"/>
      <c r="G42" s="22"/>
      <c r="H42" s="22"/>
      <c r="I42" s="22"/>
      <c r="J42" s="22"/>
      <c r="K42" s="24"/>
      <c r="L42" s="25">
        <f t="shared" si="5"/>
        <v>0</v>
      </c>
      <c r="M42" s="26">
        <f t="shared" si="6"/>
        <v>0</v>
      </c>
      <c r="N42" s="26">
        <f t="shared" si="7"/>
        <v>0</v>
      </c>
      <c r="O42" s="41"/>
      <c r="P42" s="8"/>
      <c r="Q42" s="8"/>
      <c r="R42" s="80"/>
      <c r="S42" s="8"/>
      <c r="T42" s="42"/>
      <c r="U42" s="8"/>
      <c r="V42" s="8"/>
      <c r="W42" s="8"/>
      <c r="X42" s="8"/>
    </row>
    <row r="43" spans="1:24" ht="28.35" customHeight="1">
      <c r="A43" s="21" t="str">
        <f t="shared" si="4"/>
        <v>NO</v>
      </c>
      <c r="B43" s="22"/>
      <c r="C43" s="22"/>
      <c r="D43" s="22"/>
      <c r="E43" s="23"/>
      <c r="F43" s="23"/>
      <c r="G43" s="22"/>
      <c r="H43" s="22"/>
      <c r="I43" s="22"/>
      <c r="J43" s="22"/>
      <c r="K43" s="24"/>
      <c r="L43" s="25">
        <f t="shared" si="5"/>
        <v>0</v>
      </c>
      <c r="M43" s="26">
        <f t="shared" si="6"/>
        <v>0</v>
      </c>
      <c r="N43" s="26">
        <f t="shared" si="7"/>
        <v>0</v>
      </c>
      <c r="O43" s="41"/>
      <c r="P43" s="8"/>
      <c r="Q43" s="8"/>
      <c r="R43" s="8"/>
      <c r="S43" s="8"/>
      <c r="T43" s="8"/>
      <c r="U43" s="8"/>
      <c r="V43" s="8"/>
      <c r="W43" s="8"/>
      <c r="X43" s="8"/>
    </row>
    <row r="44" spans="1:24" ht="28.35" customHeight="1">
      <c r="A44" s="21" t="str">
        <f t="shared" si="4"/>
        <v>NO</v>
      </c>
      <c r="B44" s="22"/>
      <c r="C44" s="22"/>
      <c r="D44" s="22"/>
      <c r="E44" s="23"/>
      <c r="F44" s="23"/>
      <c r="G44" s="22"/>
      <c r="H44" s="22"/>
      <c r="I44" s="22"/>
      <c r="J44" s="22"/>
      <c r="K44" s="24"/>
      <c r="L44" s="25">
        <f t="shared" si="5"/>
        <v>0</v>
      </c>
      <c r="M44" s="26">
        <f t="shared" si="6"/>
        <v>0</v>
      </c>
      <c r="N44" s="26">
        <f t="shared" si="7"/>
        <v>0</v>
      </c>
      <c r="O44" s="41"/>
      <c r="P44" s="8"/>
      <c r="Q44" s="8"/>
      <c r="R44" s="8"/>
      <c r="S44" s="8"/>
      <c r="T44" s="8"/>
      <c r="U44" s="8"/>
      <c r="V44" s="8"/>
      <c r="W44" s="8"/>
      <c r="X44" s="8"/>
    </row>
    <row r="45" spans="1:24" ht="28.35" customHeight="1">
      <c r="A45" s="21" t="str">
        <f t="shared" si="4"/>
        <v>NO</v>
      </c>
      <c r="B45" s="22"/>
      <c r="C45" s="22"/>
      <c r="D45" s="22"/>
      <c r="E45" s="23"/>
      <c r="F45" s="23"/>
      <c r="G45" s="22"/>
      <c r="H45" s="22"/>
      <c r="I45" s="22"/>
      <c r="J45" s="22"/>
      <c r="K45" s="24"/>
      <c r="L45" s="25">
        <f t="shared" si="5"/>
        <v>0</v>
      </c>
      <c r="M45" s="26">
        <f t="shared" si="6"/>
        <v>0</v>
      </c>
      <c r="N45" s="26">
        <f t="shared" si="7"/>
        <v>0</v>
      </c>
      <c r="O45" s="41"/>
      <c r="P45" s="8"/>
      <c r="Q45" s="8"/>
      <c r="R45" s="8"/>
      <c r="S45" s="8"/>
      <c r="T45" s="8"/>
      <c r="U45" s="8"/>
      <c r="V45" s="8"/>
      <c r="W45" s="8"/>
      <c r="X45" s="8"/>
    </row>
    <row r="46" spans="1:24" ht="28.35" customHeight="1">
      <c r="A46" s="21" t="str">
        <f t="shared" si="4"/>
        <v>NO</v>
      </c>
      <c r="B46" s="22"/>
      <c r="C46" s="22"/>
      <c r="D46" s="22"/>
      <c r="E46" s="23"/>
      <c r="F46" s="23"/>
      <c r="G46" s="22"/>
      <c r="H46" s="22"/>
      <c r="I46" s="22"/>
      <c r="J46" s="22"/>
      <c r="K46" s="24"/>
      <c r="L46" s="25">
        <f t="shared" si="5"/>
        <v>0</v>
      </c>
      <c r="M46" s="26">
        <f t="shared" si="6"/>
        <v>0</v>
      </c>
      <c r="N46" s="26">
        <f t="shared" si="7"/>
        <v>0</v>
      </c>
      <c r="O46" s="41"/>
      <c r="P46" s="8"/>
      <c r="Q46" s="8"/>
      <c r="R46" s="8"/>
      <c r="S46" s="8"/>
      <c r="T46" s="8"/>
      <c r="U46" s="8"/>
      <c r="V46" s="8"/>
      <c r="W46" s="8"/>
      <c r="X46" s="8"/>
    </row>
    <row r="47" spans="1:24" ht="28.35" customHeight="1">
      <c r="A47" s="21" t="str">
        <f t="shared" si="4"/>
        <v>NO</v>
      </c>
      <c r="B47" s="22"/>
      <c r="C47" s="22"/>
      <c r="D47" s="22"/>
      <c r="E47" s="23"/>
      <c r="F47" s="23"/>
      <c r="G47" s="22"/>
      <c r="H47" s="22"/>
      <c r="I47" s="22"/>
      <c r="J47" s="22"/>
      <c r="K47" s="24"/>
      <c r="L47" s="25">
        <f t="shared" si="5"/>
        <v>0</v>
      </c>
      <c r="M47" s="26">
        <f t="shared" si="6"/>
        <v>0</v>
      </c>
      <c r="N47" s="26">
        <f t="shared" si="7"/>
        <v>0</v>
      </c>
      <c r="O47" s="41"/>
      <c r="P47" s="8"/>
      <c r="Q47" s="8"/>
      <c r="R47" s="8"/>
      <c r="S47" s="8"/>
      <c r="T47" s="8"/>
      <c r="U47" s="8"/>
      <c r="V47" s="8"/>
      <c r="W47" s="8"/>
      <c r="X47" s="8"/>
    </row>
    <row r="48" spans="1:24" ht="28.35" customHeight="1">
      <c r="A48" s="21" t="str">
        <f t="shared" si="4"/>
        <v>NO</v>
      </c>
      <c r="B48" s="22"/>
      <c r="C48" s="22"/>
      <c r="D48" s="22"/>
      <c r="E48" s="23"/>
      <c r="F48" s="23"/>
      <c r="G48" s="22"/>
      <c r="H48" s="22"/>
      <c r="I48" s="22"/>
      <c r="J48" s="22"/>
      <c r="K48" s="24"/>
      <c r="L48" s="25">
        <f t="shared" si="5"/>
        <v>0</v>
      </c>
      <c r="M48" s="26">
        <f t="shared" si="6"/>
        <v>0</v>
      </c>
      <c r="N48" s="26">
        <f t="shared" si="7"/>
        <v>0</v>
      </c>
      <c r="O48" s="41"/>
      <c r="P48" s="8"/>
      <c r="Q48" s="8"/>
      <c r="R48" s="8"/>
      <c r="S48" s="8"/>
      <c r="T48" s="8"/>
      <c r="U48" s="8"/>
      <c r="V48" s="8"/>
      <c r="W48" s="8"/>
      <c r="X48" s="8"/>
    </row>
    <row r="49" spans="1:24" ht="28.35" customHeight="1">
      <c r="A49" s="21" t="str">
        <f t="shared" si="4"/>
        <v>NO</v>
      </c>
      <c r="B49" s="22"/>
      <c r="C49" s="22"/>
      <c r="D49" s="22"/>
      <c r="E49" s="23"/>
      <c r="F49" s="23"/>
      <c r="G49" s="22"/>
      <c r="H49" s="22"/>
      <c r="I49" s="22"/>
      <c r="J49" s="22"/>
      <c r="K49" s="24"/>
      <c r="L49" s="25">
        <f t="shared" si="5"/>
        <v>0</v>
      </c>
      <c r="M49" s="26">
        <f t="shared" si="6"/>
        <v>0</v>
      </c>
      <c r="N49" s="26">
        <f t="shared" si="7"/>
        <v>0</v>
      </c>
      <c r="O49" s="41"/>
      <c r="P49" s="8"/>
      <c r="Q49" s="8"/>
      <c r="R49" s="8"/>
      <c r="S49" s="8"/>
      <c r="T49" s="8"/>
      <c r="U49" s="8"/>
      <c r="V49" s="8"/>
      <c r="W49" s="8"/>
      <c r="X49" s="8"/>
    </row>
    <row r="50" spans="1:24" ht="28.35" customHeight="1">
      <c r="A50" s="21" t="str">
        <f t="shared" si="4"/>
        <v>NO</v>
      </c>
      <c r="B50" s="22"/>
      <c r="C50" s="22"/>
      <c r="D50" s="22"/>
      <c r="E50" s="23"/>
      <c r="F50" s="23"/>
      <c r="G50" s="22"/>
      <c r="H50" s="22"/>
      <c r="I50" s="22"/>
      <c r="J50" s="22"/>
      <c r="K50" s="24"/>
      <c r="L50" s="25">
        <f t="shared" si="5"/>
        <v>0</v>
      </c>
      <c r="M50" s="26">
        <f t="shared" si="6"/>
        <v>0</v>
      </c>
      <c r="N50" s="26">
        <f t="shared" si="7"/>
        <v>0</v>
      </c>
      <c r="O50" s="41"/>
      <c r="P50" s="8"/>
      <c r="Q50" s="8"/>
      <c r="R50" s="8"/>
      <c r="S50" s="8"/>
      <c r="T50" s="8"/>
      <c r="U50" s="8"/>
      <c r="V50" s="8"/>
      <c r="W50" s="8"/>
      <c r="X50" s="8"/>
    </row>
    <row r="51" spans="1:24" ht="28.35" customHeight="1">
      <c r="A51" s="21" t="str">
        <f t="shared" si="4"/>
        <v>NO</v>
      </c>
      <c r="B51" s="22"/>
      <c r="C51" s="22"/>
      <c r="D51" s="22"/>
      <c r="E51" s="23"/>
      <c r="F51" s="23"/>
      <c r="G51" s="22"/>
      <c r="H51" s="22"/>
      <c r="I51" s="22"/>
      <c r="J51" s="22"/>
      <c r="K51" s="24"/>
      <c r="L51" s="25">
        <f t="shared" si="5"/>
        <v>0</v>
      </c>
      <c r="M51" s="26">
        <f t="shared" si="6"/>
        <v>0</v>
      </c>
      <c r="N51" s="26">
        <f t="shared" si="7"/>
        <v>0</v>
      </c>
      <c r="O51" s="41"/>
      <c r="P51" s="8"/>
      <c r="Q51" s="8"/>
      <c r="R51" s="8"/>
      <c r="S51" s="8"/>
      <c r="T51" s="8"/>
      <c r="U51" s="8"/>
      <c r="V51" s="8"/>
      <c r="W51" s="8"/>
      <c r="X51" s="8"/>
    </row>
    <row r="52" spans="1:24" ht="28.35" customHeight="1">
      <c r="A52" s="21" t="str">
        <f t="shared" si="4"/>
        <v>NO</v>
      </c>
      <c r="B52" s="22"/>
      <c r="C52" s="22"/>
      <c r="D52" s="22"/>
      <c r="E52" s="23"/>
      <c r="F52" s="23"/>
      <c r="G52" s="22"/>
      <c r="H52" s="22"/>
      <c r="I52" s="22"/>
      <c r="J52" s="22"/>
      <c r="K52" s="24"/>
      <c r="L52" s="25">
        <f t="shared" si="5"/>
        <v>0</v>
      </c>
      <c r="M52" s="26">
        <f t="shared" si="6"/>
        <v>0</v>
      </c>
      <c r="N52" s="26">
        <f t="shared" si="7"/>
        <v>0</v>
      </c>
      <c r="O52" s="41"/>
      <c r="P52" s="8"/>
      <c r="Q52" s="8"/>
      <c r="R52" s="8"/>
      <c r="S52" s="8"/>
      <c r="T52" s="8"/>
      <c r="U52" s="8"/>
      <c r="V52" s="8"/>
      <c r="W52" s="8"/>
      <c r="X52" s="8"/>
    </row>
    <row r="53" spans="1:24" ht="28.35" customHeight="1">
      <c r="A53" s="21" t="str">
        <f t="shared" si="4"/>
        <v>NO</v>
      </c>
      <c r="B53" s="22"/>
      <c r="C53" s="22"/>
      <c r="D53" s="22"/>
      <c r="E53" s="23"/>
      <c r="F53" s="23"/>
      <c r="G53" s="22"/>
      <c r="H53" s="22"/>
      <c r="I53" s="22"/>
      <c r="J53" s="22"/>
      <c r="K53" s="24"/>
      <c r="L53" s="25">
        <f t="shared" si="5"/>
        <v>0</v>
      </c>
      <c r="M53" s="26">
        <f t="shared" si="6"/>
        <v>0</v>
      </c>
      <c r="N53" s="26">
        <f t="shared" si="7"/>
        <v>0</v>
      </c>
      <c r="O53" s="41"/>
      <c r="P53" s="8"/>
      <c r="Q53" s="8"/>
      <c r="R53" s="8"/>
      <c r="S53" s="8"/>
      <c r="T53" s="8"/>
      <c r="U53" s="8"/>
      <c r="V53" s="8"/>
      <c r="W53" s="8"/>
      <c r="X53" s="8"/>
    </row>
    <row r="54" spans="1:24" ht="28.35" customHeight="1">
      <c r="A54" s="21" t="str">
        <f t="shared" si="4"/>
        <v>NO</v>
      </c>
      <c r="B54" s="22"/>
      <c r="C54" s="22"/>
      <c r="D54" s="22"/>
      <c r="E54" s="23"/>
      <c r="F54" s="23"/>
      <c r="G54" s="22"/>
      <c r="H54" s="22"/>
      <c r="I54" s="22"/>
      <c r="J54" s="22"/>
      <c r="K54" s="24"/>
      <c r="L54" s="25">
        <f t="shared" si="5"/>
        <v>0</v>
      </c>
      <c r="M54" s="26">
        <f t="shared" si="6"/>
        <v>0</v>
      </c>
      <c r="N54" s="26">
        <f t="shared" si="7"/>
        <v>0</v>
      </c>
      <c r="O54" s="41"/>
      <c r="P54" s="8"/>
      <c r="Q54" s="8"/>
      <c r="R54" s="8"/>
      <c r="S54" s="8"/>
      <c r="T54" s="8"/>
      <c r="U54" s="8"/>
      <c r="V54" s="8"/>
      <c r="W54" s="8"/>
      <c r="X54" s="8"/>
    </row>
    <row r="55" spans="1:24" ht="28.35" customHeight="1">
      <c r="A55" s="21" t="str">
        <f t="shared" si="4"/>
        <v>NO</v>
      </c>
      <c r="B55" s="22"/>
      <c r="C55" s="22"/>
      <c r="D55" s="22"/>
      <c r="E55" s="23"/>
      <c r="F55" s="23"/>
      <c r="G55" s="22"/>
      <c r="H55" s="22"/>
      <c r="I55" s="22"/>
      <c r="J55" s="22"/>
      <c r="K55" s="24"/>
      <c r="L55" s="25">
        <f t="shared" si="5"/>
        <v>0</v>
      </c>
      <c r="M55" s="26">
        <f t="shared" si="6"/>
        <v>0</v>
      </c>
      <c r="N55" s="26">
        <f t="shared" si="7"/>
        <v>0</v>
      </c>
      <c r="O55" s="41"/>
      <c r="P55" s="8"/>
      <c r="Q55" s="8"/>
      <c r="R55" s="8"/>
      <c r="S55" s="8"/>
      <c r="T55" s="8"/>
      <c r="U55" s="8"/>
      <c r="V55" s="8"/>
      <c r="W55" s="8"/>
      <c r="X55" s="8"/>
    </row>
    <row r="56" spans="1:24" ht="28.35" customHeight="1">
      <c r="A56" s="21" t="str">
        <f t="shared" si="4"/>
        <v>NO</v>
      </c>
      <c r="B56" s="22"/>
      <c r="C56" s="22"/>
      <c r="D56" s="22"/>
      <c r="E56" s="23"/>
      <c r="F56" s="23"/>
      <c r="G56" s="22"/>
      <c r="H56" s="22"/>
      <c r="I56" s="22"/>
      <c r="J56" s="22"/>
      <c r="K56" s="24"/>
      <c r="L56" s="25">
        <f t="shared" si="5"/>
        <v>0</v>
      </c>
      <c r="M56" s="26">
        <f t="shared" si="6"/>
        <v>0</v>
      </c>
      <c r="N56" s="26">
        <f t="shared" si="7"/>
        <v>0</v>
      </c>
      <c r="O56" s="41"/>
      <c r="P56" s="8"/>
      <c r="Q56" s="8"/>
      <c r="R56" s="8"/>
      <c r="S56" s="8"/>
      <c r="T56" s="8"/>
      <c r="U56" s="8"/>
      <c r="V56" s="8"/>
      <c r="W56" s="8"/>
      <c r="X56" s="8"/>
    </row>
    <row r="57" spans="1:24" ht="27.75" customHeight="1">
      <c r="A57" s="47">
        <f>COUNTIF(A3:A56,"SI")</f>
        <v>29</v>
      </c>
      <c r="B57" s="47">
        <f>COUNTA(B3:B56)</f>
        <v>29</v>
      </c>
      <c r="C57" s="47"/>
      <c r="D57" s="47"/>
      <c r="E57" s="48"/>
      <c r="F57" s="48"/>
      <c r="G57" s="47"/>
      <c r="H57" s="47"/>
      <c r="I57" s="47"/>
      <c r="J57" s="47"/>
      <c r="K57" s="49"/>
      <c r="L57" s="99">
        <f>SUM(L3:L56)</f>
        <v>2170</v>
      </c>
      <c r="M57" s="51"/>
      <c r="N57" s="100">
        <f>SUM(N3:N56)</f>
        <v>2170</v>
      </c>
      <c r="O57" s="41"/>
      <c r="P57" s="8"/>
      <c r="Q57" s="8"/>
      <c r="R57" s="8"/>
      <c r="S57" s="8"/>
      <c r="T57" s="8"/>
      <c r="U57" s="8"/>
      <c r="V57" s="8"/>
      <c r="W57" s="8"/>
      <c r="X57" s="8"/>
    </row>
    <row r="58" spans="1:24" ht="27.4" customHeight="1">
      <c r="A58" s="101"/>
      <c r="B58" s="101"/>
      <c r="C58" s="101"/>
      <c r="D58" s="101"/>
      <c r="E58" s="102"/>
      <c r="F58" s="102"/>
      <c r="G58" s="101"/>
      <c r="H58" s="101"/>
      <c r="I58" s="101"/>
      <c r="J58" s="101"/>
      <c r="K58" s="101"/>
      <c r="L58" s="103"/>
      <c r="M58" s="8"/>
      <c r="N58" s="80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ht="27.4" customHeight="1">
      <c r="A59" s="10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</sheetData>
  <mergeCells count="1">
    <mergeCell ref="A1:E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Roman,Regular"&amp;12&amp;K000000RA M</oddHeader>
    <oddFooter>&amp;L&amp;"Helvetica,Regular"&amp;12&amp;K000000&amp;P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workbookViewId="0" topLeftCell="A1"/>
  </sheetViews>
  <sheetFormatPr defaultColWidth="16.28125" defaultRowHeight="18" customHeight="1"/>
  <cols>
    <col min="1" max="1" width="4.57421875" style="53" customWidth="1"/>
    <col min="2" max="2" width="26.28125" style="53" customWidth="1"/>
    <col min="3" max="3" width="5.28125" style="53" customWidth="1"/>
    <col min="4" max="4" width="24.421875" style="53" customWidth="1"/>
    <col min="5" max="5" width="11.28125" style="53" customWidth="1"/>
    <col min="6" max="6" width="11.421875" style="53" customWidth="1"/>
    <col min="7" max="7" width="11.8515625" style="53" customWidth="1"/>
    <col min="8" max="8" width="11.421875" style="53" customWidth="1"/>
    <col min="9" max="11" width="11.57421875" style="53" customWidth="1"/>
    <col min="12" max="12" width="6.57421875" style="53" customWidth="1"/>
    <col min="13" max="16384" width="16.28125" style="53" customWidth="1"/>
  </cols>
  <sheetData>
    <row r="1" spans="1:12" ht="20.45" customHeight="1">
      <c r="A1" s="178" t="s">
        <v>173</v>
      </c>
      <c r="B1" s="179"/>
      <c r="C1" s="179"/>
      <c r="D1" s="179"/>
      <c r="E1" s="179"/>
      <c r="F1" s="88"/>
      <c r="G1" s="88"/>
      <c r="H1" s="88"/>
      <c r="I1" s="88"/>
      <c r="J1" s="88"/>
      <c r="K1" s="88"/>
      <c r="L1" s="89"/>
    </row>
    <row r="2" spans="1:12" ht="32.45" customHeight="1">
      <c r="A2" s="54" t="s">
        <v>98</v>
      </c>
      <c r="B2" s="54" t="s">
        <v>1</v>
      </c>
      <c r="C2" s="54" t="s">
        <v>99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64" t="s">
        <v>11</v>
      </c>
    </row>
    <row r="3" spans="1:12" ht="20.45" customHeight="1">
      <c r="A3" s="60"/>
      <c r="B3" s="60"/>
      <c r="C3" s="55"/>
      <c r="D3" s="60"/>
      <c r="E3" s="55"/>
      <c r="F3" s="55"/>
      <c r="G3" s="55"/>
      <c r="H3" s="55"/>
      <c r="I3" s="55"/>
      <c r="J3" s="55"/>
      <c r="K3" s="55"/>
      <c r="L3" s="61"/>
    </row>
    <row r="4" spans="1:12" ht="20.45" customHeight="1">
      <c r="A4" s="60"/>
      <c r="B4" s="60"/>
      <c r="C4" s="55"/>
      <c r="D4" s="60"/>
      <c r="E4" s="55"/>
      <c r="F4" s="55"/>
      <c r="G4" s="55"/>
      <c r="H4" s="55"/>
      <c r="I4" s="55"/>
      <c r="J4" s="55"/>
      <c r="K4" s="55"/>
      <c r="L4" s="61"/>
    </row>
    <row r="5" spans="1:12" ht="20.45" customHeight="1">
      <c r="A5" s="60"/>
      <c r="B5" s="60"/>
      <c r="C5" s="55"/>
      <c r="D5" s="60"/>
      <c r="E5" s="55"/>
      <c r="F5" s="55"/>
      <c r="G5" s="55"/>
      <c r="H5" s="55"/>
      <c r="I5" s="65"/>
      <c r="J5" s="55"/>
      <c r="K5" s="55"/>
      <c r="L5" s="61"/>
    </row>
    <row r="6" spans="1:12" ht="20.45" customHeight="1">
      <c r="A6" s="60"/>
      <c r="B6" s="60"/>
      <c r="C6" s="55"/>
      <c r="D6" s="60"/>
      <c r="E6" s="55"/>
      <c r="F6" s="55"/>
      <c r="G6" s="55"/>
      <c r="H6" s="55"/>
      <c r="I6" s="55"/>
      <c r="J6" s="55"/>
      <c r="K6" s="55"/>
      <c r="L6" s="61"/>
    </row>
    <row r="7" spans="1:12" ht="20.45" customHeight="1">
      <c r="A7" s="60"/>
      <c r="B7" s="60"/>
      <c r="C7" s="55"/>
      <c r="D7" s="60"/>
      <c r="E7" s="55"/>
      <c r="F7" s="55"/>
      <c r="G7" s="55"/>
      <c r="H7" s="55"/>
      <c r="I7" s="55"/>
      <c r="J7" s="55"/>
      <c r="K7" s="55"/>
      <c r="L7" s="61"/>
    </row>
    <row r="8" spans="1:12" ht="20.45" customHeight="1">
      <c r="A8" s="60"/>
      <c r="B8" s="60"/>
      <c r="C8" s="55"/>
      <c r="D8" s="60"/>
      <c r="E8" s="55"/>
      <c r="F8" s="55"/>
      <c r="G8" s="55"/>
      <c r="H8" s="55"/>
      <c r="I8" s="65"/>
      <c r="J8" s="55"/>
      <c r="K8" s="55"/>
      <c r="L8" s="61"/>
    </row>
    <row r="9" spans="1:12" ht="20.45" customHeight="1">
      <c r="A9" s="60"/>
      <c r="B9" s="60"/>
      <c r="C9" s="55"/>
      <c r="D9" s="60"/>
      <c r="E9" s="55"/>
      <c r="F9" s="55"/>
      <c r="G9" s="55"/>
      <c r="H9" s="55"/>
      <c r="I9" s="55"/>
      <c r="J9" s="55"/>
      <c r="K9" s="55"/>
      <c r="L9" s="61"/>
    </row>
    <row r="10" spans="1:12" ht="20.45" customHeight="1">
      <c r="A10" s="60"/>
      <c r="B10" s="60"/>
      <c r="C10" s="55"/>
      <c r="D10" s="60"/>
      <c r="E10" s="55"/>
      <c r="F10" s="55"/>
      <c r="G10" s="55"/>
      <c r="H10" s="55"/>
      <c r="I10" s="55"/>
      <c r="J10" s="55"/>
      <c r="K10" s="55"/>
      <c r="L10" s="61"/>
    </row>
    <row r="11" spans="1:12" ht="20.45" customHeight="1">
      <c r="A11" s="60"/>
      <c r="B11" s="60"/>
      <c r="C11" s="55"/>
      <c r="D11" s="60"/>
      <c r="E11" s="55"/>
      <c r="F11" s="55"/>
      <c r="G11" s="55"/>
      <c r="H11" s="55"/>
      <c r="I11" s="55"/>
      <c r="J11" s="55"/>
      <c r="K11" s="55"/>
      <c r="L11" s="61"/>
    </row>
    <row r="12" spans="1:12" ht="20.45" customHeight="1">
      <c r="A12" s="60"/>
      <c r="B12" s="60"/>
      <c r="C12" s="55"/>
      <c r="D12" s="60"/>
      <c r="E12" s="55"/>
      <c r="F12" s="55"/>
      <c r="G12" s="55"/>
      <c r="H12" s="55"/>
      <c r="I12" s="55"/>
      <c r="J12" s="55"/>
      <c r="K12" s="55"/>
      <c r="L12" s="61"/>
    </row>
    <row r="13" spans="1:12" ht="20.45" customHeight="1">
      <c r="A13" s="60"/>
      <c r="B13" s="60"/>
      <c r="C13" s="55"/>
      <c r="D13" s="60"/>
      <c r="E13" s="55"/>
      <c r="F13" s="55"/>
      <c r="G13" s="55"/>
      <c r="H13" s="55"/>
      <c r="I13" s="55"/>
      <c r="J13" s="55"/>
      <c r="K13" s="55"/>
      <c r="L13" s="61"/>
    </row>
    <row r="14" spans="1:12" ht="20.45" customHeight="1">
      <c r="A14" s="60"/>
      <c r="B14" s="60"/>
      <c r="C14" s="55"/>
      <c r="D14" s="60"/>
      <c r="E14" s="55"/>
      <c r="F14" s="55"/>
      <c r="G14" s="55"/>
      <c r="H14" s="55"/>
      <c r="I14" s="55"/>
      <c r="J14" s="55"/>
      <c r="K14" s="55"/>
      <c r="L14" s="61"/>
    </row>
  </sheetData>
  <mergeCells count="1">
    <mergeCell ref="A1:E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showGridLines="0" workbookViewId="0" topLeftCell="A1">
      <selection activeCell="A1" sqref="A1:E1"/>
    </sheetView>
  </sheetViews>
  <sheetFormatPr defaultColWidth="11.421875" defaultRowHeight="12.75" customHeight="1"/>
  <cols>
    <col min="1" max="1" width="11.421875" style="1" customWidth="1"/>
    <col min="2" max="2" width="57.421875" style="1" customWidth="1"/>
    <col min="3" max="3" width="13.28125" style="1" customWidth="1"/>
    <col min="4" max="4" width="65.28125" style="1" customWidth="1"/>
    <col min="5" max="6" width="22.8515625" style="1" customWidth="1"/>
    <col min="7" max="7" width="22.140625" style="1" customWidth="1"/>
    <col min="8" max="10" width="23.140625" style="1" customWidth="1"/>
    <col min="11" max="11" width="23.421875" style="1" customWidth="1"/>
    <col min="12" max="12" width="15.0039062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56.28125" style="1" customWidth="1"/>
    <col min="18" max="19" width="11.421875" style="1" customWidth="1"/>
    <col min="20" max="20" width="35.421875" style="1" customWidth="1"/>
    <col min="21" max="16384" width="11.421875" style="1" customWidth="1"/>
  </cols>
  <sheetData>
    <row r="1" spans="1:20" ht="27.75" customHeight="1">
      <c r="A1" s="174" t="s">
        <v>205</v>
      </c>
      <c r="B1" s="175"/>
      <c r="C1" s="175"/>
      <c r="D1" s="175"/>
      <c r="E1" s="175"/>
      <c r="F1" s="2"/>
      <c r="G1" s="107"/>
      <c r="H1" s="108"/>
      <c r="I1" s="108"/>
      <c r="J1" s="108"/>
      <c r="K1" s="108"/>
      <c r="L1" s="7"/>
      <c r="M1" s="7"/>
      <c r="N1" s="7"/>
      <c r="O1" s="8"/>
      <c r="P1" s="7"/>
      <c r="Q1" s="7"/>
      <c r="R1" s="7"/>
      <c r="S1" s="8"/>
      <c r="T1" s="7"/>
    </row>
    <row r="2" spans="1:20" ht="51.4" customHeight="1">
      <c r="A2" s="10" t="s">
        <v>98</v>
      </c>
      <c r="B2" s="10" t="s">
        <v>1</v>
      </c>
      <c r="C2" s="10" t="s">
        <v>99</v>
      </c>
      <c r="D2" s="10" t="s">
        <v>3</v>
      </c>
      <c r="E2" s="11" t="s">
        <v>4</v>
      </c>
      <c r="F2" s="11" t="s">
        <v>72</v>
      </c>
      <c r="G2" s="11" t="s">
        <v>60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91"/>
      <c r="P2" s="104"/>
      <c r="Q2" s="17" t="s">
        <v>3</v>
      </c>
      <c r="R2" s="18" t="s">
        <v>15</v>
      </c>
      <c r="S2" s="19"/>
      <c r="T2" s="20" t="s">
        <v>16</v>
      </c>
    </row>
    <row r="3" spans="1:20" ht="28.35" customHeight="1">
      <c r="A3" s="21" t="str">
        <f aca="true" t="shared" si="0" ref="A3:A34">IF(M3&lt;1,"NO","SI")</f>
        <v>SI</v>
      </c>
      <c r="B3" s="21" t="s">
        <v>206</v>
      </c>
      <c r="C3" s="22">
        <v>89</v>
      </c>
      <c r="D3" s="21" t="s">
        <v>26</v>
      </c>
      <c r="E3" s="23">
        <v>90</v>
      </c>
      <c r="F3" s="23">
        <v>100</v>
      </c>
      <c r="G3" s="22">
        <v>80</v>
      </c>
      <c r="H3" s="22">
        <v>90</v>
      </c>
      <c r="I3" s="22"/>
      <c r="J3" s="22"/>
      <c r="K3" s="24"/>
      <c r="L3" s="25">
        <f aca="true" t="shared" si="1" ref="L3:L34">IF(M3&gt;8,(LARGE(E3:K3,1)+LARGE(E3:K3,2)+LARGE(E3:K3,3)+LARGE(E3:K3,4)+LARGE(E3:K3,5)+LARGE(E3:K3,6)+LARGE(E3:K3,7)+LARGE(E3:K3,8)),(SUM(E3:K3)))</f>
        <v>360</v>
      </c>
      <c r="M3" s="26">
        <f aca="true" t="shared" si="2" ref="M3:M34">COUNTA(E3:K3)</f>
        <v>4</v>
      </c>
      <c r="N3" s="26">
        <f aca="true" t="shared" si="3" ref="N3:N34">IF(M3&gt;0,L3,0)</f>
        <v>360</v>
      </c>
      <c r="O3" s="27"/>
      <c r="P3" s="28">
        <v>1828</v>
      </c>
      <c r="Q3" s="29" t="s">
        <v>19</v>
      </c>
      <c r="R3" s="30">
        <f>SUMIF(C3:C50,"1828",N3:N50)</f>
        <v>0</v>
      </c>
      <c r="S3" s="31"/>
      <c r="T3" s="32">
        <f>SUMIF(C3:C50,"1824",L3:L50)</f>
        <v>0</v>
      </c>
    </row>
    <row r="4" spans="1:20" ht="28.35" customHeight="1">
      <c r="A4" s="21" t="str">
        <f t="shared" si="0"/>
        <v>SI</v>
      </c>
      <c r="B4" s="21" t="s">
        <v>207</v>
      </c>
      <c r="C4" s="22">
        <v>89</v>
      </c>
      <c r="D4" s="21" t="s">
        <v>26</v>
      </c>
      <c r="E4" s="23">
        <v>50</v>
      </c>
      <c r="F4" s="23">
        <v>90</v>
      </c>
      <c r="G4" s="22">
        <v>90</v>
      </c>
      <c r="H4" s="22">
        <v>100</v>
      </c>
      <c r="I4" s="22"/>
      <c r="J4" s="22"/>
      <c r="K4" s="24"/>
      <c r="L4" s="25">
        <f t="shared" si="1"/>
        <v>330</v>
      </c>
      <c r="M4" s="26">
        <f t="shared" si="2"/>
        <v>4</v>
      </c>
      <c r="N4" s="26">
        <f t="shared" si="3"/>
        <v>330</v>
      </c>
      <c r="O4" s="27"/>
      <c r="P4" s="28">
        <v>1985</v>
      </c>
      <c r="Q4" s="29" t="s">
        <v>22</v>
      </c>
      <c r="R4" s="30">
        <f>SUMIF(C3:C50,"1985",N3:N50)</f>
        <v>0</v>
      </c>
      <c r="S4" s="31"/>
      <c r="T4" s="32">
        <f>SUMIF(C3:C50,"1985",L3:L50)</f>
        <v>0</v>
      </c>
    </row>
    <row r="5" spans="1:20" ht="28.35" customHeight="1">
      <c r="A5" s="21" t="str">
        <f t="shared" si="0"/>
        <v>SI</v>
      </c>
      <c r="B5" s="21" t="s">
        <v>208</v>
      </c>
      <c r="C5" s="22">
        <v>1819</v>
      </c>
      <c r="D5" s="21" t="s">
        <v>33</v>
      </c>
      <c r="E5" s="23">
        <v>60</v>
      </c>
      <c r="F5" s="23">
        <v>80</v>
      </c>
      <c r="G5" s="22">
        <v>40</v>
      </c>
      <c r="H5" s="22">
        <v>80</v>
      </c>
      <c r="I5" s="22"/>
      <c r="J5" s="22"/>
      <c r="K5" s="24"/>
      <c r="L5" s="25">
        <f t="shared" si="1"/>
        <v>260</v>
      </c>
      <c r="M5" s="26">
        <f t="shared" si="2"/>
        <v>4</v>
      </c>
      <c r="N5" s="26">
        <f t="shared" si="3"/>
        <v>260</v>
      </c>
      <c r="O5" s="27"/>
      <c r="P5" s="28">
        <v>1912</v>
      </c>
      <c r="Q5" s="29" t="s">
        <v>24</v>
      </c>
      <c r="R5" s="30">
        <f>SUMIF(C3:C50,"1912",N3:N50)</f>
        <v>0</v>
      </c>
      <c r="S5" s="31"/>
      <c r="T5" s="32">
        <f>SUMIF(C3:C50,"1912",L3:L50)</f>
        <v>0</v>
      </c>
    </row>
    <row r="6" spans="1:20" ht="28.35" customHeight="1">
      <c r="A6" s="21" t="str">
        <f t="shared" si="0"/>
        <v>SI</v>
      </c>
      <c r="B6" s="21" t="s">
        <v>209</v>
      </c>
      <c r="C6" s="22">
        <v>1028</v>
      </c>
      <c r="D6" s="21" t="s">
        <v>30</v>
      </c>
      <c r="E6" s="23">
        <v>100</v>
      </c>
      <c r="F6" s="23"/>
      <c r="G6" s="22">
        <v>100</v>
      </c>
      <c r="H6" s="22"/>
      <c r="I6" s="22"/>
      <c r="J6" s="22"/>
      <c r="K6" s="24"/>
      <c r="L6" s="25">
        <f t="shared" si="1"/>
        <v>200</v>
      </c>
      <c r="M6" s="26">
        <f t="shared" si="2"/>
        <v>2</v>
      </c>
      <c r="N6" s="26">
        <f t="shared" si="3"/>
        <v>200</v>
      </c>
      <c r="O6" s="27"/>
      <c r="P6" s="28">
        <v>89</v>
      </c>
      <c r="Q6" s="29" t="s">
        <v>26</v>
      </c>
      <c r="R6" s="30">
        <f>SUMIF(C3:C50,"89",N3:N50)</f>
        <v>914</v>
      </c>
      <c r="S6" s="31"/>
      <c r="T6" s="32">
        <f>SUMIF(C3:C50,"89",L3:L50)</f>
        <v>914</v>
      </c>
    </row>
    <row r="7" spans="1:20" ht="28.35" customHeight="1">
      <c r="A7" s="21" t="str">
        <f t="shared" si="0"/>
        <v>SI</v>
      </c>
      <c r="B7" s="21" t="s">
        <v>210</v>
      </c>
      <c r="C7" s="22">
        <v>89</v>
      </c>
      <c r="D7" s="21" t="s">
        <v>26</v>
      </c>
      <c r="E7" s="23">
        <v>40</v>
      </c>
      <c r="F7" s="23"/>
      <c r="G7" s="22">
        <v>50</v>
      </c>
      <c r="H7" s="22">
        <v>50</v>
      </c>
      <c r="I7" s="22"/>
      <c r="J7" s="22"/>
      <c r="K7" s="24"/>
      <c r="L7" s="25">
        <f t="shared" si="1"/>
        <v>140</v>
      </c>
      <c r="M7" s="26">
        <f t="shared" si="2"/>
        <v>3</v>
      </c>
      <c r="N7" s="26">
        <f t="shared" si="3"/>
        <v>140</v>
      </c>
      <c r="O7" s="27"/>
      <c r="P7" s="28">
        <v>1924</v>
      </c>
      <c r="Q7" s="29" t="s">
        <v>28</v>
      </c>
      <c r="R7" s="30">
        <f>SUMIF(C3:C50,"1924",N3:N50)</f>
        <v>0</v>
      </c>
      <c r="S7" s="31"/>
      <c r="T7" s="32">
        <f>SUMIF(C3:C50,"1924",L3:L50)</f>
        <v>0</v>
      </c>
    </row>
    <row r="8" spans="1:20" ht="28.35" customHeight="1">
      <c r="A8" s="21" t="str">
        <f t="shared" si="0"/>
        <v>SI</v>
      </c>
      <c r="B8" s="21" t="s">
        <v>211</v>
      </c>
      <c r="C8" s="22">
        <v>2077</v>
      </c>
      <c r="D8" s="21" t="s">
        <v>21</v>
      </c>
      <c r="E8" s="23">
        <v>30</v>
      </c>
      <c r="F8" s="23"/>
      <c r="G8" s="22">
        <v>12</v>
      </c>
      <c r="H8" s="22">
        <v>60</v>
      </c>
      <c r="I8" s="22"/>
      <c r="J8" s="22"/>
      <c r="K8" s="24"/>
      <c r="L8" s="25">
        <f t="shared" si="1"/>
        <v>102</v>
      </c>
      <c r="M8" s="26">
        <f t="shared" si="2"/>
        <v>3</v>
      </c>
      <c r="N8" s="26">
        <f t="shared" si="3"/>
        <v>102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28.35" customHeight="1">
      <c r="A9" s="21" t="str">
        <f t="shared" si="0"/>
        <v>SI</v>
      </c>
      <c r="B9" s="21" t="s">
        <v>212</v>
      </c>
      <c r="C9" s="22">
        <v>1533</v>
      </c>
      <c r="D9" s="21" t="s">
        <v>54</v>
      </c>
      <c r="E9" s="23">
        <v>80</v>
      </c>
      <c r="F9" s="23"/>
      <c r="G9" s="22"/>
      <c r="H9" s="22"/>
      <c r="I9" s="22"/>
      <c r="J9" s="22"/>
      <c r="K9" s="24"/>
      <c r="L9" s="25">
        <f t="shared" si="1"/>
        <v>80</v>
      </c>
      <c r="M9" s="26">
        <f t="shared" si="2"/>
        <v>1</v>
      </c>
      <c r="N9" s="26">
        <f t="shared" si="3"/>
        <v>80</v>
      </c>
      <c r="O9" s="27"/>
      <c r="P9" s="28">
        <v>1819</v>
      </c>
      <c r="Q9" s="29" t="s">
        <v>33</v>
      </c>
      <c r="R9" s="30">
        <f>SUMIF(C3:C50,"1819",N3:N50)</f>
        <v>300</v>
      </c>
      <c r="S9" s="31"/>
      <c r="T9" s="32">
        <f>SUMIF(C3:C50,"1819",L3:L50)</f>
        <v>300</v>
      </c>
    </row>
    <row r="10" spans="1:20" ht="28.35" customHeight="1">
      <c r="A10" s="21" t="str">
        <f t="shared" si="0"/>
        <v>SI</v>
      </c>
      <c r="B10" s="21" t="s">
        <v>213</v>
      </c>
      <c r="C10" s="22">
        <v>1554</v>
      </c>
      <c r="D10" s="21" t="s">
        <v>56</v>
      </c>
      <c r="E10" s="23"/>
      <c r="F10" s="23">
        <v>60</v>
      </c>
      <c r="G10" s="22">
        <v>20</v>
      </c>
      <c r="H10" s="22"/>
      <c r="I10" s="22"/>
      <c r="J10" s="22"/>
      <c r="K10" s="24"/>
      <c r="L10" s="25">
        <f t="shared" si="1"/>
        <v>80</v>
      </c>
      <c r="M10" s="26">
        <f t="shared" si="2"/>
        <v>2</v>
      </c>
      <c r="N10" s="26">
        <f t="shared" si="3"/>
        <v>80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28.35" customHeight="1">
      <c r="A11" s="21" t="str">
        <f t="shared" si="0"/>
        <v>SI</v>
      </c>
      <c r="B11" s="21" t="s">
        <v>214</v>
      </c>
      <c r="C11" s="22">
        <v>1854</v>
      </c>
      <c r="D11" s="21" t="s">
        <v>39</v>
      </c>
      <c r="E11" s="23">
        <v>15</v>
      </c>
      <c r="F11" s="23"/>
      <c r="G11" s="22">
        <v>60</v>
      </c>
      <c r="H11" s="22"/>
      <c r="I11" s="22"/>
      <c r="J11" s="22"/>
      <c r="K11" s="24"/>
      <c r="L11" s="25">
        <f t="shared" si="1"/>
        <v>75</v>
      </c>
      <c r="M11" s="26">
        <f t="shared" si="2"/>
        <v>2</v>
      </c>
      <c r="N11" s="26">
        <f t="shared" si="3"/>
        <v>75</v>
      </c>
      <c r="O11" s="27"/>
      <c r="P11" s="28">
        <v>1028</v>
      </c>
      <c r="Q11" s="29" t="s">
        <v>30</v>
      </c>
      <c r="R11" s="30">
        <f>SUMIF(C3:C50,"1028",N3:N50)</f>
        <v>209</v>
      </c>
      <c r="S11" s="31"/>
      <c r="T11" s="32">
        <f>SUMIF(C3:C50,"1028",L3:L50)</f>
        <v>209</v>
      </c>
    </row>
    <row r="12" spans="1:20" ht="28.35" customHeight="1">
      <c r="A12" s="21" t="str">
        <f t="shared" si="0"/>
        <v>SI</v>
      </c>
      <c r="B12" s="21" t="s">
        <v>215</v>
      </c>
      <c r="C12" s="22">
        <v>89</v>
      </c>
      <c r="D12" s="21" t="s">
        <v>26</v>
      </c>
      <c r="E12" s="23"/>
      <c r="F12" s="23">
        <v>30</v>
      </c>
      <c r="G12" s="22">
        <v>9</v>
      </c>
      <c r="H12" s="22">
        <v>30</v>
      </c>
      <c r="I12" s="22"/>
      <c r="J12" s="22"/>
      <c r="K12" s="24"/>
      <c r="L12" s="25">
        <f t="shared" si="1"/>
        <v>69</v>
      </c>
      <c r="M12" s="26">
        <f t="shared" si="2"/>
        <v>3</v>
      </c>
      <c r="N12" s="26">
        <f t="shared" si="3"/>
        <v>69</v>
      </c>
      <c r="O12" s="27"/>
      <c r="P12" s="28">
        <v>1854</v>
      </c>
      <c r="Q12" s="29" t="s">
        <v>39</v>
      </c>
      <c r="R12" s="30">
        <f>SUMIF(C3:C50,"1854",N3:N50)</f>
        <v>135</v>
      </c>
      <c r="S12" s="31"/>
      <c r="T12" s="32">
        <f>SUMIF(C3:C50,"1854",L3:L50)</f>
        <v>135</v>
      </c>
    </row>
    <row r="13" spans="1:20" ht="28.35" customHeight="1">
      <c r="A13" s="21" t="str">
        <f t="shared" si="0"/>
        <v>SI</v>
      </c>
      <c r="B13" s="21" t="s">
        <v>216</v>
      </c>
      <c r="C13" s="22">
        <v>1854</v>
      </c>
      <c r="D13" s="21" t="s">
        <v>39</v>
      </c>
      <c r="E13" s="23">
        <v>12</v>
      </c>
      <c r="F13" s="23">
        <v>40</v>
      </c>
      <c r="G13" s="22">
        <v>8</v>
      </c>
      <c r="H13" s="22"/>
      <c r="I13" s="22"/>
      <c r="J13" s="22"/>
      <c r="K13" s="24"/>
      <c r="L13" s="25">
        <f t="shared" si="1"/>
        <v>60</v>
      </c>
      <c r="M13" s="26">
        <f t="shared" si="2"/>
        <v>3</v>
      </c>
      <c r="N13" s="26">
        <f t="shared" si="3"/>
        <v>60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28.35" customHeight="1">
      <c r="A14" s="21" t="str">
        <f t="shared" si="0"/>
        <v>SI</v>
      </c>
      <c r="B14" s="21" t="s">
        <v>217</v>
      </c>
      <c r="C14" s="22">
        <v>1990</v>
      </c>
      <c r="D14" s="21" t="s">
        <v>37</v>
      </c>
      <c r="E14" s="23">
        <v>8</v>
      </c>
      <c r="F14" s="23">
        <v>50</v>
      </c>
      <c r="G14" s="22"/>
      <c r="H14" s="22"/>
      <c r="I14" s="22"/>
      <c r="J14" s="22"/>
      <c r="K14" s="24"/>
      <c r="L14" s="25">
        <f t="shared" si="1"/>
        <v>58</v>
      </c>
      <c r="M14" s="26">
        <f t="shared" si="2"/>
        <v>2</v>
      </c>
      <c r="N14" s="26">
        <f t="shared" si="3"/>
        <v>58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28.35" customHeight="1">
      <c r="A15" s="21" t="str">
        <f t="shared" si="0"/>
        <v>SI</v>
      </c>
      <c r="B15" s="21" t="s">
        <v>218</v>
      </c>
      <c r="C15" s="22">
        <v>2077</v>
      </c>
      <c r="D15" s="21" t="s">
        <v>21</v>
      </c>
      <c r="E15" s="23">
        <v>20</v>
      </c>
      <c r="F15" s="23"/>
      <c r="G15" s="22">
        <v>30</v>
      </c>
      <c r="H15" s="22"/>
      <c r="I15" s="22"/>
      <c r="J15" s="22"/>
      <c r="K15" s="24"/>
      <c r="L15" s="25">
        <f t="shared" si="1"/>
        <v>50</v>
      </c>
      <c r="M15" s="26">
        <f t="shared" si="2"/>
        <v>2</v>
      </c>
      <c r="N15" s="26">
        <f t="shared" si="3"/>
        <v>50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28.35" customHeight="1">
      <c r="A16" s="21" t="str">
        <f t="shared" si="0"/>
        <v>SI</v>
      </c>
      <c r="B16" s="21" t="s">
        <v>219</v>
      </c>
      <c r="C16" s="22">
        <v>1819</v>
      </c>
      <c r="D16" s="21" t="s">
        <v>33</v>
      </c>
      <c r="E16" s="23"/>
      <c r="F16" s="23"/>
      <c r="G16" s="22"/>
      <c r="H16" s="22">
        <v>40</v>
      </c>
      <c r="I16" s="22"/>
      <c r="J16" s="22"/>
      <c r="K16" s="24"/>
      <c r="L16" s="25">
        <f t="shared" si="1"/>
        <v>40</v>
      </c>
      <c r="M16" s="26">
        <f t="shared" si="2"/>
        <v>1</v>
      </c>
      <c r="N16" s="26">
        <f t="shared" si="3"/>
        <v>40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28.35" customHeight="1">
      <c r="A17" s="21" t="str">
        <f t="shared" si="0"/>
        <v>SI</v>
      </c>
      <c r="B17" s="21" t="s">
        <v>220</v>
      </c>
      <c r="C17" s="22">
        <v>2062</v>
      </c>
      <c r="D17" s="21" t="s">
        <v>18</v>
      </c>
      <c r="E17" s="23">
        <v>7</v>
      </c>
      <c r="F17" s="23">
        <v>20</v>
      </c>
      <c r="G17" s="22"/>
      <c r="H17" s="22"/>
      <c r="I17" s="22"/>
      <c r="J17" s="22"/>
      <c r="K17" s="24"/>
      <c r="L17" s="25">
        <f t="shared" si="1"/>
        <v>27</v>
      </c>
      <c r="M17" s="26">
        <f t="shared" si="2"/>
        <v>2</v>
      </c>
      <c r="N17" s="26">
        <f t="shared" si="3"/>
        <v>27</v>
      </c>
      <c r="O17" s="27"/>
      <c r="P17" s="28">
        <v>1990</v>
      </c>
      <c r="Q17" s="29" t="s">
        <v>49</v>
      </c>
      <c r="R17" s="30">
        <f>SUMIF(C3:C50,"1990",N3:N50)</f>
        <v>58</v>
      </c>
      <c r="S17" s="31"/>
      <c r="T17" s="32">
        <f>SUMIF(C3:C50,"1990",L3:L50)</f>
        <v>58</v>
      </c>
    </row>
    <row r="18" spans="1:20" ht="28.35" customHeight="1">
      <c r="A18" s="21" t="str">
        <f t="shared" si="0"/>
        <v>SI</v>
      </c>
      <c r="B18" s="21" t="s">
        <v>221</v>
      </c>
      <c r="C18" s="22">
        <v>89</v>
      </c>
      <c r="D18" s="21" t="s">
        <v>26</v>
      </c>
      <c r="E18" s="23"/>
      <c r="F18" s="23"/>
      <c r="G18" s="22">
        <v>15</v>
      </c>
      <c r="H18" s="22"/>
      <c r="I18" s="22"/>
      <c r="J18" s="22"/>
      <c r="K18" s="24"/>
      <c r="L18" s="25">
        <f t="shared" si="1"/>
        <v>15</v>
      </c>
      <c r="M18" s="26">
        <f t="shared" si="2"/>
        <v>1</v>
      </c>
      <c r="N18" s="26">
        <f t="shared" si="3"/>
        <v>15</v>
      </c>
      <c r="O18" s="27"/>
      <c r="P18" s="28">
        <v>1214</v>
      </c>
      <c r="Q18" s="29" t="s">
        <v>50</v>
      </c>
      <c r="R18" s="30">
        <f>SUMIF(C3:C50,"1214",N3:N50)</f>
        <v>0</v>
      </c>
      <c r="S18" s="31"/>
      <c r="T18" s="32">
        <f>SUMIF(C3:C50,"1214",L3:L50)</f>
        <v>0</v>
      </c>
    </row>
    <row r="19" spans="1:20" ht="28.35" customHeight="1">
      <c r="A19" s="21" t="str">
        <f t="shared" si="0"/>
        <v>SI</v>
      </c>
      <c r="B19" s="21" t="s">
        <v>222</v>
      </c>
      <c r="C19" s="22">
        <v>1028</v>
      </c>
      <c r="D19" s="21" t="s">
        <v>30</v>
      </c>
      <c r="E19" s="23">
        <v>9</v>
      </c>
      <c r="F19" s="23"/>
      <c r="G19" s="22"/>
      <c r="H19" s="22"/>
      <c r="I19" s="22"/>
      <c r="J19" s="22"/>
      <c r="K19" s="24"/>
      <c r="L19" s="25">
        <f t="shared" si="1"/>
        <v>9</v>
      </c>
      <c r="M19" s="26">
        <f t="shared" si="2"/>
        <v>1</v>
      </c>
      <c r="N19" s="26">
        <f t="shared" si="3"/>
        <v>9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28.35" customHeight="1">
      <c r="A20" s="21" t="str">
        <f t="shared" si="0"/>
        <v>SI</v>
      </c>
      <c r="B20" s="21" t="s">
        <v>223</v>
      </c>
      <c r="C20" s="22">
        <v>2077</v>
      </c>
      <c r="D20" s="21" t="s">
        <v>21</v>
      </c>
      <c r="E20" s="23"/>
      <c r="F20" s="23"/>
      <c r="G20" s="22">
        <v>7</v>
      </c>
      <c r="H20" s="22"/>
      <c r="I20" s="22"/>
      <c r="J20" s="22"/>
      <c r="K20" s="24"/>
      <c r="L20" s="25">
        <f t="shared" si="1"/>
        <v>7</v>
      </c>
      <c r="M20" s="26">
        <f t="shared" si="2"/>
        <v>1</v>
      </c>
      <c r="N20" s="26">
        <f t="shared" si="3"/>
        <v>7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8.35" customHeight="1">
      <c r="A21" s="21" t="str">
        <f t="shared" si="0"/>
        <v>NO</v>
      </c>
      <c r="B21" s="33"/>
      <c r="C21" s="22"/>
      <c r="D21" s="33"/>
      <c r="E21" s="23"/>
      <c r="F21" s="23"/>
      <c r="G21" s="22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SUMIF(C3:C50,"69",N3:N50)</f>
        <v>0</v>
      </c>
      <c r="S21" s="31"/>
      <c r="T21" s="32">
        <f>SUMIF(C3:C50,"69",L3:L50)</f>
        <v>0</v>
      </c>
    </row>
    <row r="22" spans="1:20" ht="28.35" customHeight="1">
      <c r="A22" s="21" t="str">
        <f t="shared" si="0"/>
        <v>NO</v>
      </c>
      <c r="B22" s="33"/>
      <c r="C22" s="22"/>
      <c r="D22" s="33"/>
      <c r="E22" s="23"/>
      <c r="F22" s="23"/>
      <c r="G22" s="22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SUMIF(C3:C50,"1533",N3:N50)</f>
        <v>80</v>
      </c>
      <c r="S22" s="31"/>
      <c r="T22" s="32">
        <f>SUMIF(C3:C50,"1533",L3:L50)</f>
        <v>80</v>
      </c>
    </row>
    <row r="23" spans="1:20" ht="28.35" customHeight="1">
      <c r="A23" s="21" t="str">
        <f t="shared" si="0"/>
        <v>NO</v>
      </c>
      <c r="B23" s="33"/>
      <c r="C23" s="22"/>
      <c r="D23" s="33"/>
      <c r="E23" s="23"/>
      <c r="F23" s="23"/>
      <c r="G23" s="22"/>
      <c r="H23" s="22"/>
      <c r="I23" s="2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28.35" customHeight="1">
      <c r="A24" s="21" t="str">
        <f t="shared" si="0"/>
        <v>NO</v>
      </c>
      <c r="B24" s="33"/>
      <c r="C24" s="22"/>
      <c r="D24" s="33"/>
      <c r="E24" s="23"/>
      <c r="F24" s="23"/>
      <c r="G24" s="22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SUMIF(C3:C50,"1554",N3:N50)</f>
        <v>80</v>
      </c>
      <c r="S24" s="31"/>
      <c r="T24" s="32">
        <f>SUMIF(C3:C50,"1554",L3:L50)</f>
        <v>80</v>
      </c>
    </row>
    <row r="25" spans="1:20" ht="28.35" customHeight="1">
      <c r="A25" s="21" t="str">
        <f t="shared" si="0"/>
        <v>NO</v>
      </c>
      <c r="B25" s="33"/>
      <c r="C25" s="22"/>
      <c r="D25" s="33"/>
      <c r="E25" s="23"/>
      <c r="F25" s="23"/>
      <c r="G25" s="22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SUMIF(C3:C51,"2062",N3:N51)</f>
        <v>27</v>
      </c>
      <c r="S25" s="31"/>
      <c r="T25" s="32">
        <f>SUMIF(C3:C51,"2062",L3:L51)</f>
        <v>27</v>
      </c>
    </row>
    <row r="26" spans="1:20" ht="28.35" customHeight="1">
      <c r="A26" s="21" t="str">
        <f t="shared" si="0"/>
        <v>NO</v>
      </c>
      <c r="B26" s="33"/>
      <c r="C26" s="22"/>
      <c r="D26" s="33"/>
      <c r="E26" s="23"/>
      <c r="F26" s="23"/>
      <c r="G26" s="22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21</v>
      </c>
      <c r="R26" s="30">
        <f>SUMIF(C3:C52,"2077",N3:N52)</f>
        <v>159</v>
      </c>
      <c r="S26" s="31"/>
      <c r="T26" s="32">
        <f>SUMIF(C3:C52,"2077",L3:L52)</f>
        <v>159</v>
      </c>
    </row>
    <row r="27" spans="1:20" ht="28.35" customHeight="1">
      <c r="A27" s="21" t="str">
        <f t="shared" si="0"/>
        <v>NO</v>
      </c>
      <c r="B27" s="22"/>
      <c r="C27" s="22"/>
      <c r="D27" s="22"/>
      <c r="E27" s="23"/>
      <c r="F27" s="23"/>
      <c r="G27" s="22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SUMIF(B4:B51,"2030",N4:N51)</f>
        <v>0</v>
      </c>
      <c r="S27" s="31"/>
      <c r="T27" s="32">
        <f>SUMIF(B4:B51,"2030",L4:L51)</f>
        <v>0</v>
      </c>
    </row>
    <row r="28" spans="1:20" ht="28.35" customHeight="1">
      <c r="A28" s="21" t="str">
        <f t="shared" si="0"/>
        <v>NO</v>
      </c>
      <c r="B28" s="22"/>
      <c r="C28" s="22"/>
      <c r="D28" s="22"/>
      <c r="E28" s="23"/>
      <c r="F28" s="23"/>
      <c r="G28" s="22"/>
      <c r="H28" s="22"/>
      <c r="I28" s="2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SUMIF(B3:B50,"87",N3:N50)</f>
        <v>0</v>
      </c>
      <c r="S28" s="31"/>
      <c r="T28" s="32">
        <f>SUMIF(B3:B50,"87",L3:L50)</f>
        <v>0</v>
      </c>
    </row>
    <row r="29" spans="1:20" ht="28.35" customHeight="1">
      <c r="A29" s="21" t="str">
        <f t="shared" si="0"/>
        <v>NO</v>
      </c>
      <c r="B29" s="22"/>
      <c r="C29" s="22"/>
      <c r="D29" s="22"/>
      <c r="E29" s="23"/>
      <c r="F29" s="23"/>
      <c r="G29" s="22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28.35" customHeight="1">
      <c r="A30" s="21" t="str">
        <f t="shared" si="0"/>
        <v>NO</v>
      </c>
      <c r="B30" s="22"/>
      <c r="C30" s="22"/>
      <c r="D30" s="22"/>
      <c r="E30" s="23"/>
      <c r="F30" s="23"/>
      <c r="G30" s="22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8.35" customHeight="1">
      <c r="A31" s="21" t="str">
        <f t="shared" si="0"/>
        <v>NO</v>
      </c>
      <c r="B31" s="22"/>
      <c r="C31" s="22"/>
      <c r="D31" s="22"/>
      <c r="E31" s="23"/>
      <c r="F31" s="23"/>
      <c r="G31" s="22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8.35" customHeight="1">
      <c r="A32" s="21" t="str">
        <f t="shared" si="0"/>
        <v>NO</v>
      </c>
      <c r="B32" s="22"/>
      <c r="C32" s="22"/>
      <c r="D32" s="22"/>
      <c r="E32" s="23"/>
      <c r="F32" s="23"/>
      <c r="G32" s="22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8.35" customHeight="1">
      <c r="A33" s="21" t="str">
        <f t="shared" si="0"/>
        <v>NO</v>
      </c>
      <c r="B33" s="22"/>
      <c r="C33" s="22"/>
      <c r="D33" s="22"/>
      <c r="E33" s="23"/>
      <c r="F33" s="23"/>
      <c r="G33" s="22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8.35" customHeight="1">
      <c r="A34" s="21" t="str">
        <f t="shared" si="0"/>
        <v>NO</v>
      </c>
      <c r="B34" s="22"/>
      <c r="C34" s="22"/>
      <c r="D34" s="22"/>
      <c r="E34" s="23"/>
      <c r="F34" s="23"/>
      <c r="G34" s="22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8.35" customHeight="1">
      <c r="A35" s="21" t="str">
        <f aca="true" t="shared" si="4" ref="A35:A56">IF(M35&lt;1,"NO","SI")</f>
        <v>NO</v>
      </c>
      <c r="B35" s="22"/>
      <c r="C35" s="22"/>
      <c r="D35" s="22"/>
      <c r="E35" s="23"/>
      <c r="F35" s="23"/>
      <c r="G35" s="22"/>
      <c r="H35" s="22"/>
      <c r="I35" s="22"/>
      <c r="J35" s="22"/>
      <c r="K35" s="24"/>
      <c r="L35" s="25">
        <f aca="true" t="shared" si="5" ref="L35:L56">IF(M35&gt;8,(LARGE(E35:K35,1)+LARGE(E35:K35,2)+LARGE(E35:K35,3)+LARGE(E35:K35,4)+LARGE(E35:K35,5)+LARGE(E35:K35,6)+LARGE(E35:K35,7)+LARGE(E35:K35,8)),(SUM(E35:K35)))</f>
        <v>0</v>
      </c>
      <c r="M35" s="26">
        <f aca="true" t="shared" si="6" ref="M35:M56">COUNTA(E35:K35)</f>
        <v>0</v>
      </c>
      <c r="N35" s="26">
        <f aca="true" t="shared" si="7" ref="N35:N56">IF(M35&gt;0,L35,0)</f>
        <v>0</v>
      </c>
      <c r="O35" s="27"/>
      <c r="P35" s="37"/>
      <c r="Q35" s="38"/>
      <c r="R35" s="39"/>
      <c r="S35" s="31"/>
      <c r="T35" s="40"/>
    </row>
    <row r="36" spans="1:20" ht="28.35" customHeight="1">
      <c r="A36" s="21" t="str">
        <f t="shared" si="4"/>
        <v>NO</v>
      </c>
      <c r="B36" s="22"/>
      <c r="C36" s="22"/>
      <c r="D36" s="22"/>
      <c r="E36" s="23"/>
      <c r="F36" s="23"/>
      <c r="G36" s="22"/>
      <c r="H36" s="22"/>
      <c r="I36" s="22"/>
      <c r="J36" s="22"/>
      <c r="K36" s="24"/>
      <c r="L36" s="25">
        <f t="shared" si="5"/>
        <v>0</v>
      </c>
      <c r="M36" s="26">
        <f t="shared" si="6"/>
        <v>0</v>
      </c>
      <c r="N36" s="26">
        <f t="shared" si="7"/>
        <v>0</v>
      </c>
      <c r="O36" s="27"/>
      <c r="P36" s="37"/>
      <c r="Q36" s="38"/>
      <c r="R36" s="39"/>
      <c r="S36" s="31"/>
      <c r="T36" s="40"/>
    </row>
    <row r="37" spans="1:20" ht="28.35" customHeight="1">
      <c r="A37" s="21" t="str">
        <f t="shared" si="4"/>
        <v>NO</v>
      </c>
      <c r="B37" s="22"/>
      <c r="C37" s="22"/>
      <c r="D37" s="22"/>
      <c r="E37" s="23"/>
      <c r="F37" s="23"/>
      <c r="G37" s="22"/>
      <c r="H37" s="22"/>
      <c r="I37" s="22"/>
      <c r="J37" s="22"/>
      <c r="K37" s="24"/>
      <c r="L37" s="25">
        <f t="shared" si="5"/>
        <v>0</v>
      </c>
      <c r="M37" s="26">
        <f t="shared" si="6"/>
        <v>0</v>
      </c>
      <c r="N37" s="26">
        <f t="shared" si="7"/>
        <v>0</v>
      </c>
      <c r="O37" s="27"/>
      <c r="P37" s="37"/>
      <c r="Q37" s="38"/>
      <c r="R37" s="39"/>
      <c r="S37" s="31"/>
      <c r="T37" s="40"/>
    </row>
    <row r="38" spans="1:20" ht="28.35" customHeight="1">
      <c r="A38" s="21" t="str">
        <f t="shared" si="4"/>
        <v>NO</v>
      </c>
      <c r="B38" s="22"/>
      <c r="C38" s="22"/>
      <c r="D38" s="22"/>
      <c r="E38" s="23"/>
      <c r="F38" s="23"/>
      <c r="G38" s="22"/>
      <c r="H38" s="22"/>
      <c r="I38" s="22"/>
      <c r="J38" s="22"/>
      <c r="K38" s="24"/>
      <c r="L38" s="25">
        <f t="shared" si="5"/>
        <v>0</v>
      </c>
      <c r="M38" s="26">
        <f t="shared" si="6"/>
        <v>0</v>
      </c>
      <c r="N38" s="26">
        <f t="shared" si="7"/>
        <v>0</v>
      </c>
      <c r="O38" s="27"/>
      <c r="P38" s="37"/>
      <c r="Q38" s="38"/>
      <c r="R38" s="39"/>
      <c r="S38" s="31"/>
      <c r="T38" s="40"/>
    </row>
    <row r="39" spans="1:20" ht="28.35" customHeight="1">
      <c r="A39" s="21" t="str">
        <f t="shared" si="4"/>
        <v>NO</v>
      </c>
      <c r="B39" s="22"/>
      <c r="C39" s="22"/>
      <c r="D39" s="22"/>
      <c r="E39" s="23"/>
      <c r="F39" s="23"/>
      <c r="G39" s="22"/>
      <c r="H39" s="22"/>
      <c r="I39" s="22"/>
      <c r="J39" s="22"/>
      <c r="K39" s="24"/>
      <c r="L39" s="25">
        <f t="shared" si="5"/>
        <v>0</v>
      </c>
      <c r="M39" s="26">
        <f t="shared" si="6"/>
        <v>0</v>
      </c>
      <c r="N39" s="26">
        <f t="shared" si="7"/>
        <v>0</v>
      </c>
      <c r="O39" s="27"/>
      <c r="P39" s="37"/>
      <c r="Q39" s="38"/>
      <c r="R39" s="39"/>
      <c r="S39" s="31"/>
      <c r="T39" s="40"/>
    </row>
    <row r="40" spans="1:20" ht="28.35" customHeight="1">
      <c r="A40" s="21" t="str">
        <f t="shared" si="4"/>
        <v>NO</v>
      </c>
      <c r="B40" s="22"/>
      <c r="C40" s="22"/>
      <c r="D40" s="22"/>
      <c r="E40" s="23"/>
      <c r="F40" s="23"/>
      <c r="G40" s="22"/>
      <c r="H40" s="22"/>
      <c r="I40" s="22"/>
      <c r="J40" s="22"/>
      <c r="K40" s="24"/>
      <c r="L40" s="25">
        <f t="shared" si="5"/>
        <v>0</v>
      </c>
      <c r="M40" s="26">
        <f t="shared" si="6"/>
        <v>0</v>
      </c>
      <c r="N40" s="26">
        <f t="shared" si="7"/>
        <v>0</v>
      </c>
      <c r="O40" s="27"/>
      <c r="P40" s="37"/>
      <c r="Q40" s="38"/>
      <c r="R40" s="39"/>
      <c r="S40" s="31"/>
      <c r="T40" s="40"/>
    </row>
    <row r="41" spans="1:20" ht="28.35" customHeight="1">
      <c r="A41" s="21" t="str">
        <f t="shared" si="4"/>
        <v>NO</v>
      </c>
      <c r="B41" s="22"/>
      <c r="C41" s="22"/>
      <c r="D41" s="22"/>
      <c r="E41" s="23"/>
      <c r="F41" s="23"/>
      <c r="G41" s="22"/>
      <c r="H41" s="22"/>
      <c r="I41" s="22"/>
      <c r="J41" s="22"/>
      <c r="K41" s="24"/>
      <c r="L41" s="25">
        <f t="shared" si="5"/>
        <v>0</v>
      </c>
      <c r="M41" s="26">
        <f t="shared" si="6"/>
        <v>0</v>
      </c>
      <c r="N41" s="26">
        <f t="shared" si="7"/>
        <v>0</v>
      </c>
      <c r="O41" s="41"/>
      <c r="P41" s="42"/>
      <c r="Q41" s="77"/>
      <c r="R41" s="78">
        <f>SUM(R3:R40)</f>
        <v>1962</v>
      </c>
      <c r="S41" s="79"/>
      <c r="T41" s="45">
        <f>SUM(T3:T40)</f>
        <v>1962</v>
      </c>
    </row>
    <row r="42" spans="1:20" ht="28.35" customHeight="1">
      <c r="A42" s="21" t="str">
        <f t="shared" si="4"/>
        <v>NO</v>
      </c>
      <c r="B42" s="22"/>
      <c r="C42" s="22"/>
      <c r="D42" s="22"/>
      <c r="E42" s="23"/>
      <c r="F42" s="23"/>
      <c r="G42" s="22"/>
      <c r="H42" s="22"/>
      <c r="I42" s="22"/>
      <c r="J42" s="22"/>
      <c r="K42" s="24"/>
      <c r="L42" s="25">
        <f t="shared" si="5"/>
        <v>0</v>
      </c>
      <c r="M42" s="26">
        <f t="shared" si="6"/>
        <v>0</v>
      </c>
      <c r="N42" s="26">
        <f t="shared" si="7"/>
        <v>0</v>
      </c>
      <c r="O42" s="41"/>
      <c r="P42" s="8"/>
      <c r="Q42" s="8"/>
      <c r="R42" s="80"/>
      <c r="S42" s="8"/>
      <c r="T42" s="42"/>
    </row>
    <row r="43" spans="1:20" ht="28.35" customHeight="1">
      <c r="A43" s="21" t="str">
        <f t="shared" si="4"/>
        <v>NO</v>
      </c>
      <c r="B43" s="22"/>
      <c r="C43" s="22"/>
      <c r="D43" s="22"/>
      <c r="E43" s="23"/>
      <c r="F43" s="23"/>
      <c r="G43" s="22"/>
      <c r="H43" s="22"/>
      <c r="I43" s="22"/>
      <c r="J43" s="22"/>
      <c r="K43" s="24"/>
      <c r="L43" s="25">
        <f t="shared" si="5"/>
        <v>0</v>
      </c>
      <c r="M43" s="26">
        <f t="shared" si="6"/>
        <v>0</v>
      </c>
      <c r="N43" s="26">
        <f t="shared" si="7"/>
        <v>0</v>
      </c>
      <c r="O43" s="41"/>
      <c r="P43" s="8"/>
      <c r="Q43" s="8"/>
      <c r="R43" s="8"/>
      <c r="S43" s="8"/>
      <c r="T43" s="8"/>
    </row>
    <row r="44" spans="1:20" ht="28.35" customHeight="1">
      <c r="A44" s="21" t="str">
        <f t="shared" si="4"/>
        <v>NO</v>
      </c>
      <c r="B44" s="22"/>
      <c r="C44" s="22"/>
      <c r="D44" s="22"/>
      <c r="E44" s="23"/>
      <c r="F44" s="23"/>
      <c r="G44" s="22"/>
      <c r="H44" s="22"/>
      <c r="I44" s="22"/>
      <c r="J44" s="22"/>
      <c r="K44" s="24"/>
      <c r="L44" s="25">
        <f t="shared" si="5"/>
        <v>0</v>
      </c>
      <c r="M44" s="26">
        <f t="shared" si="6"/>
        <v>0</v>
      </c>
      <c r="N44" s="26">
        <f t="shared" si="7"/>
        <v>0</v>
      </c>
      <c r="O44" s="41"/>
      <c r="P44" s="8"/>
      <c r="Q44" s="8"/>
      <c r="R44" s="8"/>
      <c r="S44" s="8"/>
      <c r="T44" s="8"/>
    </row>
    <row r="45" spans="1:20" ht="28.35" customHeight="1">
      <c r="A45" s="21" t="str">
        <f t="shared" si="4"/>
        <v>NO</v>
      </c>
      <c r="B45" s="22"/>
      <c r="C45" s="22"/>
      <c r="D45" s="22"/>
      <c r="E45" s="23"/>
      <c r="F45" s="23"/>
      <c r="G45" s="22"/>
      <c r="H45" s="22"/>
      <c r="I45" s="22"/>
      <c r="J45" s="22"/>
      <c r="K45" s="24"/>
      <c r="L45" s="25">
        <f t="shared" si="5"/>
        <v>0</v>
      </c>
      <c r="M45" s="26">
        <f t="shared" si="6"/>
        <v>0</v>
      </c>
      <c r="N45" s="26">
        <f t="shared" si="7"/>
        <v>0</v>
      </c>
      <c r="O45" s="41"/>
      <c r="P45" s="8"/>
      <c r="Q45" s="8"/>
      <c r="R45" s="8"/>
      <c r="S45" s="8"/>
      <c r="T45" s="8"/>
    </row>
    <row r="46" spans="1:20" ht="28.35" customHeight="1">
      <c r="A46" s="21" t="str">
        <f t="shared" si="4"/>
        <v>NO</v>
      </c>
      <c r="B46" s="22"/>
      <c r="C46" s="22"/>
      <c r="D46" s="22"/>
      <c r="E46" s="23"/>
      <c r="F46" s="23"/>
      <c r="G46" s="22"/>
      <c r="H46" s="22"/>
      <c r="I46" s="22"/>
      <c r="J46" s="22"/>
      <c r="K46" s="24"/>
      <c r="L46" s="25">
        <f t="shared" si="5"/>
        <v>0</v>
      </c>
      <c r="M46" s="26">
        <f t="shared" si="6"/>
        <v>0</v>
      </c>
      <c r="N46" s="26">
        <f t="shared" si="7"/>
        <v>0</v>
      </c>
      <c r="O46" s="41"/>
      <c r="P46" s="8"/>
      <c r="Q46" s="8"/>
      <c r="R46" s="8"/>
      <c r="S46" s="8"/>
      <c r="T46" s="8"/>
    </row>
    <row r="47" spans="1:20" ht="28.35" customHeight="1">
      <c r="A47" s="21" t="str">
        <f t="shared" si="4"/>
        <v>NO</v>
      </c>
      <c r="B47" s="22"/>
      <c r="C47" s="22"/>
      <c r="D47" s="22"/>
      <c r="E47" s="23"/>
      <c r="F47" s="23"/>
      <c r="G47" s="22"/>
      <c r="H47" s="22"/>
      <c r="I47" s="22"/>
      <c r="J47" s="22"/>
      <c r="K47" s="24"/>
      <c r="L47" s="25">
        <f t="shared" si="5"/>
        <v>0</v>
      </c>
      <c r="M47" s="26">
        <f t="shared" si="6"/>
        <v>0</v>
      </c>
      <c r="N47" s="26">
        <f t="shared" si="7"/>
        <v>0</v>
      </c>
      <c r="O47" s="41"/>
      <c r="P47" s="8"/>
      <c r="Q47" s="8"/>
      <c r="R47" s="8"/>
      <c r="S47" s="8"/>
      <c r="T47" s="8"/>
    </row>
    <row r="48" spans="1:20" ht="28.35" customHeight="1">
      <c r="A48" s="21" t="str">
        <f t="shared" si="4"/>
        <v>NO</v>
      </c>
      <c r="B48" s="22"/>
      <c r="C48" s="22"/>
      <c r="D48" s="22"/>
      <c r="E48" s="23"/>
      <c r="F48" s="23"/>
      <c r="G48" s="22"/>
      <c r="H48" s="22"/>
      <c r="I48" s="22"/>
      <c r="J48" s="22"/>
      <c r="K48" s="24"/>
      <c r="L48" s="25">
        <f t="shared" si="5"/>
        <v>0</v>
      </c>
      <c r="M48" s="26">
        <f t="shared" si="6"/>
        <v>0</v>
      </c>
      <c r="N48" s="26">
        <f t="shared" si="7"/>
        <v>0</v>
      </c>
      <c r="O48" s="41"/>
      <c r="P48" s="8"/>
      <c r="Q48" s="8"/>
      <c r="R48" s="8"/>
      <c r="S48" s="8"/>
      <c r="T48" s="8"/>
    </row>
    <row r="49" spans="1:20" ht="28.35" customHeight="1">
      <c r="A49" s="21" t="str">
        <f t="shared" si="4"/>
        <v>NO</v>
      </c>
      <c r="B49" s="22"/>
      <c r="C49" s="22"/>
      <c r="D49" s="22"/>
      <c r="E49" s="23"/>
      <c r="F49" s="23"/>
      <c r="G49" s="22"/>
      <c r="H49" s="22"/>
      <c r="I49" s="22"/>
      <c r="J49" s="22"/>
      <c r="K49" s="24"/>
      <c r="L49" s="25">
        <f t="shared" si="5"/>
        <v>0</v>
      </c>
      <c r="M49" s="26">
        <f t="shared" si="6"/>
        <v>0</v>
      </c>
      <c r="N49" s="26">
        <f t="shared" si="7"/>
        <v>0</v>
      </c>
      <c r="O49" s="41"/>
      <c r="P49" s="8"/>
      <c r="Q49" s="8"/>
      <c r="R49" s="8"/>
      <c r="S49" s="8"/>
      <c r="T49" s="8"/>
    </row>
    <row r="50" spans="1:20" ht="28.35" customHeight="1">
      <c r="A50" s="21" t="str">
        <f t="shared" si="4"/>
        <v>NO</v>
      </c>
      <c r="B50" s="22"/>
      <c r="C50" s="22"/>
      <c r="D50" s="22"/>
      <c r="E50" s="23"/>
      <c r="F50" s="23"/>
      <c r="G50" s="22"/>
      <c r="H50" s="22"/>
      <c r="I50" s="22"/>
      <c r="J50" s="22"/>
      <c r="K50" s="24"/>
      <c r="L50" s="25">
        <f t="shared" si="5"/>
        <v>0</v>
      </c>
      <c r="M50" s="26">
        <f t="shared" si="6"/>
        <v>0</v>
      </c>
      <c r="N50" s="26">
        <f t="shared" si="7"/>
        <v>0</v>
      </c>
      <c r="O50" s="41"/>
      <c r="P50" s="8"/>
      <c r="Q50" s="8"/>
      <c r="R50" s="8"/>
      <c r="S50" s="8"/>
      <c r="T50" s="8"/>
    </row>
    <row r="51" spans="1:20" ht="28.35" customHeight="1">
      <c r="A51" s="21" t="str">
        <f t="shared" si="4"/>
        <v>NO</v>
      </c>
      <c r="B51" s="22"/>
      <c r="C51" s="22"/>
      <c r="D51" s="22"/>
      <c r="E51" s="23"/>
      <c r="F51" s="23"/>
      <c r="G51" s="22"/>
      <c r="H51" s="22"/>
      <c r="I51" s="22"/>
      <c r="J51" s="22"/>
      <c r="K51" s="24"/>
      <c r="L51" s="25">
        <f t="shared" si="5"/>
        <v>0</v>
      </c>
      <c r="M51" s="26">
        <f t="shared" si="6"/>
        <v>0</v>
      </c>
      <c r="N51" s="26">
        <f t="shared" si="7"/>
        <v>0</v>
      </c>
      <c r="O51" s="41"/>
      <c r="P51" s="8"/>
      <c r="Q51" s="8"/>
      <c r="R51" s="8"/>
      <c r="S51" s="8"/>
      <c r="T51" s="8"/>
    </row>
    <row r="52" spans="1:20" ht="28.35" customHeight="1">
      <c r="A52" s="21" t="str">
        <f t="shared" si="4"/>
        <v>NO</v>
      </c>
      <c r="B52" s="22"/>
      <c r="C52" s="22"/>
      <c r="D52" s="22"/>
      <c r="E52" s="23"/>
      <c r="F52" s="23"/>
      <c r="G52" s="22"/>
      <c r="H52" s="22"/>
      <c r="I52" s="22"/>
      <c r="J52" s="22"/>
      <c r="K52" s="24"/>
      <c r="L52" s="25">
        <f t="shared" si="5"/>
        <v>0</v>
      </c>
      <c r="M52" s="26">
        <f t="shared" si="6"/>
        <v>0</v>
      </c>
      <c r="N52" s="26">
        <f t="shared" si="7"/>
        <v>0</v>
      </c>
      <c r="O52" s="41"/>
      <c r="P52" s="8"/>
      <c r="Q52" s="8"/>
      <c r="R52" s="8"/>
      <c r="S52" s="8"/>
      <c r="T52" s="8"/>
    </row>
    <row r="53" spans="1:20" ht="28.35" customHeight="1">
      <c r="A53" s="21" t="str">
        <f t="shared" si="4"/>
        <v>NO</v>
      </c>
      <c r="B53" s="22"/>
      <c r="C53" s="22"/>
      <c r="D53" s="22"/>
      <c r="E53" s="23"/>
      <c r="F53" s="23"/>
      <c r="G53" s="22"/>
      <c r="H53" s="22"/>
      <c r="I53" s="22"/>
      <c r="J53" s="22"/>
      <c r="K53" s="24"/>
      <c r="L53" s="25">
        <f t="shared" si="5"/>
        <v>0</v>
      </c>
      <c r="M53" s="26">
        <f t="shared" si="6"/>
        <v>0</v>
      </c>
      <c r="N53" s="26">
        <f t="shared" si="7"/>
        <v>0</v>
      </c>
      <c r="O53" s="41"/>
      <c r="P53" s="8"/>
      <c r="Q53" s="8"/>
      <c r="R53" s="8"/>
      <c r="S53" s="8"/>
      <c r="T53" s="8"/>
    </row>
    <row r="54" spans="1:20" ht="28.35" customHeight="1">
      <c r="A54" s="21" t="str">
        <f t="shared" si="4"/>
        <v>NO</v>
      </c>
      <c r="B54" s="22"/>
      <c r="C54" s="22"/>
      <c r="D54" s="22"/>
      <c r="E54" s="23"/>
      <c r="F54" s="23"/>
      <c r="G54" s="22"/>
      <c r="H54" s="22"/>
      <c r="I54" s="22"/>
      <c r="J54" s="22"/>
      <c r="K54" s="24"/>
      <c r="L54" s="25">
        <f t="shared" si="5"/>
        <v>0</v>
      </c>
      <c r="M54" s="26">
        <f t="shared" si="6"/>
        <v>0</v>
      </c>
      <c r="N54" s="26">
        <f t="shared" si="7"/>
        <v>0</v>
      </c>
      <c r="O54" s="41"/>
      <c r="P54" s="8"/>
      <c r="Q54" s="8"/>
      <c r="R54" s="8"/>
      <c r="S54" s="8"/>
      <c r="T54" s="8"/>
    </row>
    <row r="55" spans="1:20" ht="28.35" customHeight="1">
      <c r="A55" s="21" t="str">
        <f t="shared" si="4"/>
        <v>NO</v>
      </c>
      <c r="B55" s="22"/>
      <c r="C55" s="22"/>
      <c r="D55" s="22"/>
      <c r="E55" s="23"/>
      <c r="F55" s="23"/>
      <c r="G55" s="22"/>
      <c r="H55" s="22"/>
      <c r="I55" s="22"/>
      <c r="J55" s="22"/>
      <c r="K55" s="24"/>
      <c r="L55" s="25">
        <f t="shared" si="5"/>
        <v>0</v>
      </c>
      <c r="M55" s="26">
        <f t="shared" si="6"/>
        <v>0</v>
      </c>
      <c r="N55" s="26">
        <f t="shared" si="7"/>
        <v>0</v>
      </c>
      <c r="O55" s="41"/>
      <c r="P55" s="8"/>
      <c r="Q55" s="8"/>
      <c r="R55" s="8"/>
      <c r="S55" s="8"/>
      <c r="T55" s="8"/>
    </row>
    <row r="56" spans="1:20" ht="28.35" customHeight="1">
      <c r="A56" s="21" t="str">
        <f t="shared" si="4"/>
        <v>NO</v>
      </c>
      <c r="B56" s="22"/>
      <c r="C56" s="22"/>
      <c r="D56" s="22"/>
      <c r="E56" s="23"/>
      <c r="F56" s="23"/>
      <c r="G56" s="22"/>
      <c r="H56" s="22"/>
      <c r="I56" s="22"/>
      <c r="J56" s="22"/>
      <c r="K56" s="24"/>
      <c r="L56" s="25">
        <f t="shared" si="5"/>
        <v>0</v>
      </c>
      <c r="M56" s="26">
        <f t="shared" si="6"/>
        <v>0</v>
      </c>
      <c r="N56" s="26">
        <f t="shared" si="7"/>
        <v>0</v>
      </c>
      <c r="O56" s="41"/>
      <c r="P56" s="8"/>
      <c r="Q56" s="8"/>
      <c r="R56" s="8"/>
      <c r="S56" s="8"/>
      <c r="T56" s="8"/>
    </row>
    <row r="57" spans="1:20" ht="27.75" customHeight="1">
      <c r="A57" s="47">
        <f>COUNTIF(A3:A56,"SI")</f>
        <v>18</v>
      </c>
      <c r="B57" s="47">
        <f>COUNTA(B3:B56)</f>
        <v>18</v>
      </c>
      <c r="C57" s="47"/>
      <c r="D57" s="47"/>
      <c r="E57" s="48"/>
      <c r="F57" s="48"/>
      <c r="G57" s="47"/>
      <c r="H57" s="47"/>
      <c r="I57" s="47"/>
      <c r="J57" s="47"/>
      <c r="K57" s="49"/>
      <c r="L57" s="99">
        <f>SUM(L3:L56)</f>
        <v>1962</v>
      </c>
      <c r="M57" s="51"/>
      <c r="N57" s="100">
        <f>SUM(N3:N56)</f>
        <v>1962</v>
      </c>
      <c r="O57" s="41"/>
      <c r="P57" s="8"/>
      <c r="Q57" s="8"/>
      <c r="R57" s="8"/>
      <c r="S57" s="8"/>
      <c r="T57" s="8"/>
    </row>
    <row r="58" spans="1:20" ht="27.4" customHeight="1">
      <c r="A58" s="101"/>
      <c r="B58" s="101"/>
      <c r="C58" s="101"/>
      <c r="D58" s="101"/>
      <c r="E58" s="102"/>
      <c r="F58" s="102"/>
      <c r="G58" s="101"/>
      <c r="H58" s="101"/>
      <c r="I58" s="101"/>
      <c r="J58" s="101"/>
      <c r="K58" s="101"/>
      <c r="L58" s="103"/>
      <c r="M58" s="8"/>
      <c r="N58" s="80"/>
      <c r="O58" s="8"/>
      <c r="P58" s="8"/>
      <c r="Q58" s="8"/>
      <c r="R58" s="8"/>
      <c r="S58" s="8"/>
      <c r="T58" s="8"/>
    </row>
    <row r="59" spans="1:20" ht="27.4" customHeight="1">
      <c r="A59" s="10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 ht="27.4" customHeight="1">
      <c r="A60" s="10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 ht="27.4" customHeight="1">
      <c r="A61" s="101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</sheetData>
  <mergeCells count="1">
    <mergeCell ref="A1:E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Roman,Regular"&amp;12&amp;K000000RA F</oddHeader>
    <oddFooter>&amp;L&amp;"Helvetica,Regular"&amp;12&amp;K000000&amp;P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workbookViewId="0" topLeftCell="A1"/>
  </sheetViews>
  <sheetFormatPr defaultColWidth="16.28125" defaultRowHeight="18" customHeight="1"/>
  <cols>
    <col min="1" max="1" width="4.8515625" style="53" customWidth="1"/>
    <col min="2" max="2" width="24.57421875" style="53" customWidth="1"/>
    <col min="3" max="3" width="5.28125" style="53" customWidth="1"/>
    <col min="4" max="4" width="23.57421875" style="53" customWidth="1"/>
    <col min="5" max="5" width="11.140625" style="53" customWidth="1"/>
    <col min="6" max="6" width="11.57421875" style="53" customWidth="1"/>
    <col min="7" max="7" width="11.421875" style="53" customWidth="1"/>
    <col min="8" max="8" width="11.7109375" style="53" customWidth="1"/>
    <col min="9" max="11" width="11.421875" style="53" customWidth="1"/>
    <col min="12" max="12" width="6.57421875" style="53" customWidth="1"/>
    <col min="13" max="16384" width="16.28125" style="53" customWidth="1"/>
  </cols>
  <sheetData>
    <row r="1" spans="1:12" ht="20.45" customHeight="1">
      <c r="A1" s="178" t="s">
        <v>205</v>
      </c>
      <c r="B1" s="179"/>
      <c r="C1" s="179"/>
      <c r="D1" s="179"/>
      <c r="E1" s="179"/>
      <c r="F1" s="109"/>
      <c r="G1" s="109"/>
      <c r="H1" s="109"/>
      <c r="I1" s="109"/>
      <c r="J1" s="109"/>
      <c r="K1" s="109"/>
      <c r="L1" s="89"/>
    </row>
    <row r="2" spans="1:12" ht="32.45" customHeight="1">
      <c r="A2" s="54" t="s">
        <v>98</v>
      </c>
      <c r="B2" s="54" t="s">
        <v>1</v>
      </c>
      <c r="C2" s="54" t="s">
        <v>99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64" t="s">
        <v>11</v>
      </c>
    </row>
    <row r="3" spans="1:12" ht="20.45" customHeight="1">
      <c r="A3" s="60"/>
      <c r="B3" s="60"/>
      <c r="C3" s="55"/>
      <c r="D3" s="60"/>
      <c r="E3" s="55"/>
      <c r="F3" s="55"/>
      <c r="G3" s="55"/>
      <c r="H3" s="65"/>
      <c r="I3" s="55"/>
      <c r="J3" s="55"/>
      <c r="K3" s="55"/>
      <c r="L3" s="61"/>
    </row>
    <row r="4" spans="1:12" ht="20.45" customHeight="1">
      <c r="A4" s="60"/>
      <c r="B4" s="60"/>
      <c r="C4" s="55"/>
      <c r="D4" s="60"/>
      <c r="E4" s="55"/>
      <c r="F4" s="55"/>
      <c r="G4" s="55"/>
      <c r="H4" s="55"/>
      <c r="I4" s="55"/>
      <c r="J4" s="55"/>
      <c r="K4" s="55"/>
      <c r="L4" s="61"/>
    </row>
    <row r="5" spans="1:12" ht="20.45" customHeight="1">
      <c r="A5" s="60"/>
      <c r="B5" s="60"/>
      <c r="C5" s="55"/>
      <c r="D5" s="60"/>
      <c r="E5" s="55"/>
      <c r="F5" s="55"/>
      <c r="G5" s="55"/>
      <c r="H5" s="55"/>
      <c r="I5" s="65"/>
      <c r="J5" s="55"/>
      <c r="K5" s="55"/>
      <c r="L5" s="61"/>
    </row>
    <row r="6" spans="1:12" ht="20.45" customHeight="1">
      <c r="A6" s="60"/>
      <c r="B6" s="60"/>
      <c r="C6" s="55"/>
      <c r="D6" s="60"/>
      <c r="E6" s="55"/>
      <c r="F6" s="55"/>
      <c r="G6" s="55"/>
      <c r="H6" s="55"/>
      <c r="I6" s="55"/>
      <c r="J6" s="55"/>
      <c r="K6" s="55"/>
      <c r="L6" s="61"/>
    </row>
    <row r="7" spans="1:12" ht="20.45" customHeight="1">
      <c r="A7" s="60"/>
      <c r="B7" s="60"/>
      <c r="C7" s="55"/>
      <c r="D7" s="60"/>
      <c r="E7" s="55"/>
      <c r="F7" s="55"/>
      <c r="G7" s="55"/>
      <c r="H7" s="55"/>
      <c r="I7" s="55"/>
      <c r="J7" s="55"/>
      <c r="K7" s="55"/>
      <c r="L7" s="61"/>
    </row>
    <row r="8" spans="1:12" ht="20.45" customHeight="1">
      <c r="A8" s="60"/>
      <c r="B8" s="60"/>
      <c r="C8" s="55"/>
      <c r="D8" s="60"/>
      <c r="E8" s="55"/>
      <c r="F8" s="55"/>
      <c r="G8" s="55"/>
      <c r="H8" s="55"/>
      <c r="I8" s="55"/>
      <c r="J8" s="55"/>
      <c r="K8" s="55"/>
      <c r="L8" s="61"/>
    </row>
    <row r="9" spans="1:12" ht="20.45" customHeight="1">
      <c r="A9" s="60"/>
      <c r="B9" s="60"/>
      <c r="C9" s="55"/>
      <c r="D9" s="60"/>
      <c r="E9" s="55"/>
      <c r="F9" s="55"/>
      <c r="G9" s="55"/>
      <c r="H9" s="55"/>
      <c r="I9" s="55"/>
      <c r="J9" s="55"/>
      <c r="K9" s="55"/>
      <c r="L9" s="61"/>
    </row>
    <row r="10" spans="1:12" ht="20.45" customHeight="1">
      <c r="A10" s="60"/>
      <c r="B10" s="60"/>
      <c r="C10" s="55"/>
      <c r="D10" s="60"/>
      <c r="E10" s="55"/>
      <c r="F10" s="55"/>
      <c r="G10" s="55"/>
      <c r="H10" s="55"/>
      <c r="I10" s="55"/>
      <c r="J10" s="55"/>
      <c r="K10" s="55"/>
      <c r="L10" s="61"/>
    </row>
    <row r="11" spans="1:12" ht="20.45" customHeight="1">
      <c r="A11" s="60"/>
      <c r="B11" s="60"/>
      <c r="C11" s="55"/>
      <c r="D11" s="60"/>
      <c r="E11" s="55"/>
      <c r="F11" s="55"/>
      <c r="G11" s="55"/>
      <c r="H11" s="55"/>
      <c r="I11" s="55"/>
      <c r="J11" s="55"/>
      <c r="K11" s="55"/>
      <c r="L11" s="61"/>
    </row>
    <row r="12" spans="1:12" ht="20.45" customHeight="1">
      <c r="A12" s="60"/>
      <c r="B12" s="60"/>
      <c r="C12" s="55"/>
      <c r="D12" s="60"/>
      <c r="E12" s="55"/>
      <c r="F12" s="55"/>
      <c r="G12" s="55"/>
      <c r="H12" s="55"/>
      <c r="I12" s="55"/>
      <c r="J12" s="55"/>
      <c r="K12" s="55"/>
      <c r="L12" s="61"/>
    </row>
    <row r="13" spans="1:12" ht="20.45" customHeight="1">
      <c r="A13" s="60"/>
      <c r="B13" s="60"/>
      <c r="C13" s="55"/>
      <c r="D13" s="60"/>
      <c r="E13" s="55"/>
      <c r="F13" s="55"/>
      <c r="G13" s="55"/>
      <c r="H13" s="55"/>
      <c r="I13" s="55"/>
      <c r="J13" s="55"/>
      <c r="K13" s="55"/>
      <c r="L13" s="61"/>
    </row>
    <row r="14" spans="1:12" ht="20.45" customHeight="1">
      <c r="A14" s="60"/>
      <c r="B14" s="60"/>
      <c r="C14" s="55"/>
      <c r="D14" s="60"/>
      <c r="E14" s="55"/>
      <c r="F14" s="55"/>
      <c r="G14" s="55"/>
      <c r="H14" s="55"/>
      <c r="I14" s="55"/>
      <c r="J14" s="55"/>
      <c r="K14" s="55"/>
      <c r="L14" s="61"/>
    </row>
    <row r="15" spans="1:12" ht="20.45" customHeight="1">
      <c r="A15" s="60"/>
      <c r="B15" s="60"/>
      <c r="C15" s="55"/>
      <c r="D15" s="60"/>
      <c r="E15" s="55"/>
      <c r="F15" s="55"/>
      <c r="G15" s="55"/>
      <c r="H15" s="55"/>
      <c r="I15" s="55"/>
      <c r="J15" s="55"/>
      <c r="K15" s="55"/>
      <c r="L15" s="61"/>
    </row>
  </sheetData>
  <mergeCells count="1">
    <mergeCell ref="A1:E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workbookViewId="0" topLeftCell="A1"/>
  </sheetViews>
  <sheetFormatPr defaultColWidth="11.421875" defaultRowHeight="12.75" customHeight="1"/>
  <cols>
    <col min="1" max="1" width="11.421875" style="1" customWidth="1"/>
    <col min="2" max="2" width="57.8515625" style="1" customWidth="1"/>
    <col min="3" max="3" width="12.7109375" style="1" customWidth="1"/>
    <col min="4" max="4" width="67.00390625" style="1" customWidth="1"/>
    <col min="5" max="6" width="22.8515625" style="1" customWidth="1"/>
    <col min="7" max="9" width="23.00390625" style="1" customWidth="1"/>
    <col min="10" max="11" width="23.140625" style="1" customWidth="1"/>
    <col min="12" max="12" width="21.421875" style="1" customWidth="1"/>
    <col min="13" max="13" width="11.421875" style="1" customWidth="1"/>
    <col min="14" max="14" width="27.28125" style="1" customWidth="1"/>
    <col min="15" max="16" width="11.421875" style="1" customWidth="1"/>
    <col min="17" max="17" width="65.140625" style="1" customWidth="1"/>
    <col min="18" max="19" width="11.421875" style="1" customWidth="1"/>
    <col min="20" max="20" width="35.421875" style="1" customWidth="1"/>
    <col min="21" max="16384" width="11.421875" style="1" customWidth="1"/>
  </cols>
  <sheetData>
    <row r="1" spans="1:20" ht="27.75" customHeight="1">
      <c r="A1" s="174" t="s">
        <v>224</v>
      </c>
      <c r="B1" s="175"/>
      <c r="C1" s="175"/>
      <c r="D1" s="175"/>
      <c r="E1" s="175"/>
      <c r="F1" s="2"/>
      <c r="G1" s="107"/>
      <c r="H1" s="108"/>
      <c r="I1" s="108"/>
      <c r="J1" s="108"/>
      <c r="K1" s="108"/>
      <c r="L1" s="7"/>
      <c r="M1" s="7"/>
      <c r="N1" s="7"/>
      <c r="O1" s="8"/>
      <c r="P1" s="7"/>
      <c r="Q1" s="7"/>
      <c r="R1" s="7"/>
      <c r="S1" s="8"/>
      <c r="T1" s="7"/>
    </row>
    <row r="2" spans="1:20" ht="51.4" customHeight="1">
      <c r="A2" s="10" t="s">
        <v>98</v>
      </c>
      <c r="B2" s="10" t="s">
        <v>1</v>
      </c>
      <c r="C2" s="10" t="s">
        <v>99</v>
      </c>
      <c r="D2" s="10" t="s">
        <v>3</v>
      </c>
      <c r="E2" s="11" t="s">
        <v>4</v>
      </c>
      <c r="F2" s="11" t="s">
        <v>152</v>
      </c>
      <c r="G2" s="11" t="s">
        <v>60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91"/>
      <c r="P2" s="16" t="s">
        <v>99</v>
      </c>
      <c r="Q2" s="17" t="s">
        <v>3</v>
      </c>
      <c r="R2" s="18" t="s">
        <v>15</v>
      </c>
      <c r="S2" s="19"/>
      <c r="T2" s="20" t="s">
        <v>16</v>
      </c>
    </row>
    <row r="3" spans="1:20" ht="28.35" customHeight="1">
      <c r="A3" s="21" t="str">
        <f aca="true" t="shared" si="0" ref="A3:A44">IF(M3&lt;1,"NO","SI")</f>
        <v>SI</v>
      </c>
      <c r="B3" s="21" t="s">
        <v>225</v>
      </c>
      <c r="C3" s="22">
        <v>1819</v>
      </c>
      <c r="D3" s="21" t="s">
        <v>33</v>
      </c>
      <c r="E3" s="23">
        <v>80</v>
      </c>
      <c r="F3" s="23"/>
      <c r="G3" s="22">
        <v>90</v>
      </c>
      <c r="H3" s="22">
        <v>60</v>
      </c>
      <c r="I3" s="22"/>
      <c r="J3" s="22"/>
      <c r="K3" s="24"/>
      <c r="L3" s="25">
        <f aca="true" t="shared" si="1" ref="L3:L44">SUM(E3:K3)</f>
        <v>230</v>
      </c>
      <c r="M3" s="26">
        <f aca="true" t="shared" si="2" ref="M3:M44">COUNTA(E3:K3)</f>
        <v>3</v>
      </c>
      <c r="N3" s="26">
        <f aca="true" t="shared" si="3" ref="N3:N44">IF(M3&gt;0,L3,0)</f>
        <v>230</v>
      </c>
      <c r="O3" s="27"/>
      <c r="P3" s="28">
        <v>1828</v>
      </c>
      <c r="Q3" s="29" t="s">
        <v>19</v>
      </c>
      <c r="R3" s="30">
        <f>SUMIF(C3:C44,"1828",N3:N44)</f>
        <v>0</v>
      </c>
      <c r="S3" s="31"/>
      <c r="T3" s="32">
        <f>SUMIF(C3:C44,"1824",L3:L44)</f>
        <v>0</v>
      </c>
    </row>
    <row r="4" spans="1:20" ht="28.35" customHeight="1">
      <c r="A4" s="21" t="str">
        <f t="shared" si="0"/>
        <v>SI</v>
      </c>
      <c r="B4" s="21" t="s">
        <v>226</v>
      </c>
      <c r="C4" s="22">
        <v>89</v>
      </c>
      <c r="D4" s="21" t="s">
        <v>81</v>
      </c>
      <c r="E4" s="23">
        <v>90</v>
      </c>
      <c r="F4" s="23"/>
      <c r="G4" s="22">
        <v>60</v>
      </c>
      <c r="H4" s="22">
        <v>80</v>
      </c>
      <c r="I4" s="22"/>
      <c r="J4" s="22"/>
      <c r="K4" s="24"/>
      <c r="L4" s="25">
        <f t="shared" si="1"/>
        <v>230</v>
      </c>
      <c r="M4" s="26">
        <f t="shared" si="2"/>
        <v>3</v>
      </c>
      <c r="N4" s="26">
        <f t="shared" si="3"/>
        <v>230</v>
      </c>
      <c r="O4" s="27"/>
      <c r="P4" s="28">
        <v>1985</v>
      </c>
      <c r="Q4" s="29" t="s">
        <v>22</v>
      </c>
      <c r="R4" s="30">
        <f>SUMIF(C3:C44,"1985",N3:N44)</f>
        <v>0</v>
      </c>
      <c r="S4" s="31"/>
      <c r="T4" s="32">
        <f>SUMIF(C3:C44,"1985",L3:L44)</f>
        <v>0</v>
      </c>
    </row>
    <row r="5" spans="1:20" ht="28.35" customHeight="1">
      <c r="A5" s="21" t="str">
        <f t="shared" si="0"/>
        <v>SI</v>
      </c>
      <c r="B5" s="21" t="s">
        <v>227</v>
      </c>
      <c r="C5" s="22">
        <v>89</v>
      </c>
      <c r="D5" s="21" t="s">
        <v>81</v>
      </c>
      <c r="E5" s="23"/>
      <c r="F5" s="23"/>
      <c r="G5" s="22">
        <v>100</v>
      </c>
      <c r="H5" s="22">
        <v>100</v>
      </c>
      <c r="I5" s="22"/>
      <c r="J5" s="22"/>
      <c r="K5" s="24"/>
      <c r="L5" s="25">
        <f t="shared" si="1"/>
        <v>200</v>
      </c>
      <c r="M5" s="26">
        <f t="shared" si="2"/>
        <v>2</v>
      </c>
      <c r="N5" s="26">
        <f t="shared" si="3"/>
        <v>200</v>
      </c>
      <c r="O5" s="27"/>
      <c r="P5" s="28">
        <v>1912</v>
      </c>
      <c r="Q5" s="29" t="s">
        <v>24</v>
      </c>
      <c r="R5" s="30">
        <f>SUMIF(C3:C44,"1912",N3:N44)</f>
        <v>0</v>
      </c>
      <c r="S5" s="31"/>
      <c r="T5" s="32">
        <f>SUMIF(C3:C44,"1912",L3:L44)</f>
        <v>0</v>
      </c>
    </row>
    <row r="6" spans="1:20" ht="28.35" customHeight="1">
      <c r="A6" s="21" t="str">
        <f t="shared" si="0"/>
        <v>SI</v>
      </c>
      <c r="B6" s="21" t="s">
        <v>228</v>
      </c>
      <c r="C6" s="22">
        <v>1819</v>
      </c>
      <c r="D6" s="21" t="s">
        <v>33</v>
      </c>
      <c r="E6" s="23">
        <v>12</v>
      </c>
      <c r="F6" s="23">
        <v>100</v>
      </c>
      <c r="G6" s="22">
        <v>20</v>
      </c>
      <c r="H6" s="22">
        <v>30</v>
      </c>
      <c r="I6" s="22"/>
      <c r="J6" s="22"/>
      <c r="K6" s="24"/>
      <c r="L6" s="25">
        <f t="shared" si="1"/>
        <v>162</v>
      </c>
      <c r="M6" s="26">
        <f t="shared" si="2"/>
        <v>4</v>
      </c>
      <c r="N6" s="26">
        <f t="shared" si="3"/>
        <v>162</v>
      </c>
      <c r="O6" s="27"/>
      <c r="P6" s="28">
        <v>89</v>
      </c>
      <c r="Q6" s="29" t="s">
        <v>26</v>
      </c>
      <c r="R6" s="30">
        <f>SUMIF(C3:C44,"89",N3:N44)</f>
        <v>693</v>
      </c>
      <c r="S6" s="31"/>
      <c r="T6" s="32">
        <f>SUMIF(C3:C44,"89",L3:L44)</f>
        <v>693</v>
      </c>
    </row>
    <row r="7" spans="1:20" ht="28.35" customHeight="1">
      <c r="A7" s="21" t="str">
        <f t="shared" si="0"/>
        <v>SI</v>
      </c>
      <c r="B7" s="21" t="s">
        <v>229</v>
      </c>
      <c r="C7" s="22">
        <v>89</v>
      </c>
      <c r="D7" s="21" t="s">
        <v>81</v>
      </c>
      <c r="E7" s="23">
        <v>20</v>
      </c>
      <c r="F7" s="23"/>
      <c r="G7" s="22">
        <v>30</v>
      </c>
      <c r="H7" s="22">
        <v>90</v>
      </c>
      <c r="I7" s="22"/>
      <c r="J7" s="22"/>
      <c r="K7" s="24"/>
      <c r="L7" s="25">
        <f t="shared" si="1"/>
        <v>140</v>
      </c>
      <c r="M7" s="26">
        <f t="shared" si="2"/>
        <v>3</v>
      </c>
      <c r="N7" s="26">
        <f t="shared" si="3"/>
        <v>140</v>
      </c>
      <c r="O7" s="27"/>
      <c r="P7" s="28">
        <v>1924</v>
      </c>
      <c r="Q7" s="29" t="s">
        <v>28</v>
      </c>
      <c r="R7" s="30">
        <f>SUMIF(C3:C44,"1924",N3:N44)</f>
        <v>0</v>
      </c>
      <c r="S7" s="31"/>
      <c r="T7" s="32">
        <f>SUMIF(C3:C44,"1924",L3:L44)</f>
        <v>0</v>
      </c>
    </row>
    <row r="8" spans="1:20" ht="28.35" customHeight="1">
      <c r="A8" s="21" t="str">
        <f t="shared" si="0"/>
        <v>SI</v>
      </c>
      <c r="B8" s="21" t="s">
        <v>230</v>
      </c>
      <c r="C8" s="22">
        <v>1819</v>
      </c>
      <c r="D8" s="21" t="s">
        <v>33</v>
      </c>
      <c r="E8" s="23">
        <v>40</v>
      </c>
      <c r="F8" s="23"/>
      <c r="G8" s="22">
        <v>40</v>
      </c>
      <c r="H8" s="22">
        <v>50</v>
      </c>
      <c r="I8" s="22"/>
      <c r="J8" s="22"/>
      <c r="K8" s="24"/>
      <c r="L8" s="25">
        <f t="shared" si="1"/>
        <v>130</v>
      </c>
      <c r="M8" s="26">
        <f t="shared" si="2"/>
        <v>3</v>
      </c>
      <c r="N8" s="26">
        <f t="shared" si="3"/>
        <v>130</v>
      </c>
      <c r="O8" s="27"/>
      <c r="P8" s="28">
        <v>1098</v>
      </c>
      <c r="Q8" s="29" t="s">
        <v>31</v>
      </c>
      <c r="R8" s="30">
        <f>SUMIF(C3:C45,"1098",N3:N45)</f>
        <v>0</v>
      </c>
      <c r="S8" s="31"/>
      <c r="T8" s="32">
        <f>SUMIF(C3:C44,"1098",L3:L44)</f>
        <v>0</v>
      </c>
    </row>
    <row r="9" spans="1:20" ht="28.35" customHeight="1">
      <c r="A9" s="21" t="str">
        <f t="shared" si="0"/>
        <v>SI</v>
      </c>
      <c r="B9" s="21" t="s">
        <v>231</v>
      </c>
      <c r="C9" s="22">
        <v>1533</v>
      </c>
      <c r="D9" s="21" t="s">
        <v>54</v>
      </c>
      <c r="E9" s="23">
        <v>100</v>
      </c>
      <c r="F9" s="23"/>
      <c r="G9" s="22"/>
      <c r="H9" s="22"/>
      <c r="I9" s="22"/>
      <c r="J9" s="22"/>
      <c r="K9" s="24"/>
      <c r="L9" s="25">
        <f t="shared" si="1"/>
        <v>100</v>
      </c>
      <c r="M9" s="26">
        <f t="shared" si="2"/>
        <v>1</v>
      </c>
      <c r="N9" s="26">
        <f t="shared" si="3"/>
        <v>100</v>
      </c>
      <c r="O9" s="27"/>
      <c r="P9" s="28">
        <v>1819</v>
      </c>
      <c r="Q9" s="29" t="s">
        <v>33</v>
      </c>
      <c r="R9" s="30">
        <f>SUMIF(C3:C44,"1819",N3:N44)</f>
        <v>591</v>
      </c>
      <c r="S9" s="31"/>
      <c r="T9" s="32">
        <f>SUMIF(C3:C44,"1819",L3:L44)</f>
        <v>591</v>
      </c>
    </row>
    <row r="10" spans="1:20" ht="28.35" customHeight="1">
      <c r="A10" s="21" t="str">
        <f t="shared" si="0"/>
        <v>SI</v>
      </c>
      <c r="B10" s="21" t="s">
        <v>232</v>
      </c>
      <c r="C10" s="22">
        <v>69</v>
      </c>
      <c r="D10" s="21" t="s">
        <v>45</v>
      </c>
      <c r="E10" s="23">
        <v>50</v>
      </c>
      <c r="F10" s="23"/>
      <c r="G10" s="22">
        <v>50</v>
      </c>
      <c r="H10" s="22"/>
      <c r="I10" s="22"/>
      <c r="J10" s="22"/>
      <c r="K10" s="24"/>
      <c r="L10" s="25">
        <f t="shared" si="1"/>
        <v>100</v>
      </c>
      <c r="M10" s="26">
        <f t="shared" si="2"/>
        <v>2</v>
      </c>
      <c r="N10" s="26">
        <f t="shared" si="3"/>
        <v>100</v>
      </c>
      <c r="O10" s="27"/>
      <c r="P10" s="28">
        <v>1540</v>
      </c>
      <c r="Q10" s="29" t="s">
        <v>35</v>
      </c>
      <c r="R10" s="30">
        <f>SUMIF(C3:C44,"1540",N3:N44)</f>
        <v>0</v>
      </c>
      <c r="S10" s="31"/>
      <c r="T10" s="32">
        <f>SUMIF(C3:C44,"1540",L3:L44)</f>
        <v>0</v>
      </c>
    </row>
    <row r="11" spans="1:20" ht="28.35" customHeight="1">
      <c r="A11" s="21" t="str">
        <f t="shared" si="0"/>
        <v>SI</v>
      </c>
      <c r="B11" s="21" t="s">
        <v>233</v>
      </c>
      <c r="C11" s="22">
        <v>1990</v>
      </c>
      <c r="D11" s="21" t="s">
        <v>37</v>
      </c>
      <c r="E11" s="23">
        <v>8</v>
      </c>
      <c r="F11" s="23">
        <v>90</v>
      </c>
      <c r="G11" s="22"/>
      <c r="H11" s="22"/>
      <c r="I11" s="22"/>
      <c r="J11" s="22"/>
      <c r="K11" s="24"/>
      <c r="L11" s="25">
        <f t="shared" si="1"/>
        <v>98</v>
      </c>
      <c r="M11" s="26">
        <f t="shared" si="2"/>
        <v>2</v>
      </c>
      <c r="N11" s="26">
        <f t="shared" si="3"/>
        <v>98</v>
      </c>
      <c r="O11" s="27"/>
      <c r="P11" s="28">
        <v>1028</v>
      </c>
      <c r="Q11" s="29" t="s">
        <v>30</v>
      </c>
      <c r="R11" s="30">
        <f>SUMIF(C3:C44,"1028",N3:N44)</f>
        <v>0</v>
      </c>
      <c r="S11" s="31"/>
      <c r="T11" s="32">
        <f>SUMIF(C3:C44,"1028",L3:L44)</f>
        <v>0</v>
      </c>
    </row>
    <row r="12" spans="1:20" ht="28.35" customHeight="1">
      <c r="A12" s="21" t="str">
        <f t="shared" si="0"/>
        <v>SI</v>
      </c>
      <c r="B12" s="21" t="s">
        <v>234</v>
      </c>
      <c r="C12" s="22">
        <v>2030</v>
      </c>
      <c r="D12" s="21" t="s">
        <v>57</v>
      </c>
      <c r="E12" s="23"/>
      <c r="F12" s="23"/>
      <c r="G12" s="22">
        <v>80</v>
      </c>
      <c r="H12" s="22"/>
      <c r="I12" s="22"/>
      <c r="J12" s="22"/>
      <c r="K12" s="24"/>
      <c r="L12" s="25">
        <f t="shared" si="1"/>
        <v>80</v>
      </c>
      <c r="M12" s="26">
        <f t="shared" si="2"/>
        <v>1</v>
      </c>
      <c r="N12" s="26">
        <f t="shared" si="3"/>
        <v>80</v>
      </c>
      <c r="O12" s="27"/>
      <c r="P12" s="28">
        <v>1854</v>
      </c>
      <c r="Q12" s="29" t="s">
        <v>39</v>
      </c>
      <c r="R12" s="30">
        <f>SUMIF(C3:C44,"1854",N3:N44)</f>
        <v>0</v>
      </c>
      <c r="S12" s="31"/>
      <c r="T12" s="32">
        <f>SUMIF(C3:C44,"1854",L3:L44)</f>
        <v>0</v>
      </c>
    </row>
    <row r="13" spans="1:20" ht="28.35" customHeight="1">
      <c r="A13" s="21" t="str">
        <f t="shared" si="0"/>
        <v>SI</v>
      </c>
      <c r="B13" s="21" t="s">
        <v>235</v>
      </c>
      <c r="C13" s="22">
        <v>1819</v>
      </c>
      <c r="D13" s="21" t="s">
        <v>33</v>
      </c>
      <c r="E13" s="23">
        <v>60</v>
      </c>
      <c r="F13" s="23"/>
      <c r="G13" s="22"/>
      <c r="H13" s="22"/>
      <c r="I13" s="22"/>
      <c r="J13" s="22"/>
      <c r="K13" s="24"/>
      <c r="L13" s="25">
        <f t="shared" si="1"/>
        <v>60</v>
      </c>
      <c r="M13" s="26">
        <f t="shared" si="2"/>
        <v>1</v>
      </c>
      <c r="N13" s="26">
        <f t="shared" si="3"/>
        <v>60</v>
      </c>
      <c r="O13" s="27"/>
      <c r="P13" s="28">
        <v>1931</v>
      </c>
      <c r="Q13" s="29" t="s">
        <v>41</v>
      </c>
      <c r="R13" s="30">
        <f>SUMIF(C3:C44,"1931",N3:N44)</f>
        <v>0</v>
      </c>
      <c r="S13" s="31"/>
      <c r="T13" s="32">
        <f>SUMIF(C3:C44,"1931",L3:L44)</f>
        <v>0</v>
      </c>
    </row>
    <row r="14" spans="1:20" ht="28.35" customHeight="1">
      <c r="A14" s="21" t="str">
        <f t="shared" si="0"/>
        <v>SI</v>
      </c>
      <c r="B14" s="21" t="s">
        <v>236</v>
      </c>
      <c r="C14" s="22">
        <v>89</v>
      </c>
      <c r="D14" s="21" t="s">
        <v>81</v>
      </c>
      <c r="E14" s="23"/>
      <c r="F14" s="23"/>
      <c r="G14" s="22"/>
      <c r="H14" s="22">
        <v>40</v>
      </c>
      <c r="I14" s="22"/>
      <c r="J14" s="22"/>
      <c r="K14" s="24"/>
      <c r="L14" s="25">
        <f t="shared" si="1"/>
        <v>40</v>
      </c>
      <c r="M14" s="26">
        <f t="shared" si="2"/>
        <v>1</v>
      </c>
      <c r="N14" s="26">
        <f t="shared" si="3"/>
        <v>40</v>
      </c>
      <c r="O14" s="27"/>
      <c r="P14" s="28">
        <v>1375</v>
      </c>
      <c r="Q14" s="29" t="s">
        <v>43</v>
      </c>
      <c r="R14" s="30">
        <f>SUMIF(C3:C44,"1375",N3:N44)</f>
        <v>0</v>
      </c>
      <c r="S14" s="31"/>
      <c r="T14" s="32">
        <f>SUMIF(C3:C44,"1375",L3:L44)</f>
        <v>0</v>
      </c>
    </row>
    <row r="15" spans="1:20" ht="28.35" customHeight="1">
      <c r="A15" s="21" t="str">
        <f t="shared" si="0"/>
        <v>SI</v>
      </c>
      <c r="B15" s="21" t="s">
        <v>237</v>
      </c>
      <c r="C15" s="22">
        <v>89</v>
      </c>
      <c r="D15" s="21" t="s">
        <v>81</v>
      </c>
      <c r="E15" s="23">
        <v>9</v>
      </c>
      <c r="F15" s="23"/>
      <c r="G15" s="22">
        <v>15</v>
      </c>
      <c r="H15" s="22">
        <v>15</v>
      </c>
      <c r="I15" s="22"/>
      <c r="J15" s="22"/>
      <c r="K15" s="24"/>
      <c r="L15" s="25">
        <f t="shared" si="1"/>
        <v>39</v>
      </c>
      <c r="M15" s="26">
        <f t="shared" si="2"/>
        <v>3</v>
      </c>
      <c r="N15" s="26">
        <f t="shared" si="3"/>
        <v>39</v>
      </c>
      <c r="O15" s="27"/>
      <c r="P15" s="28">
        <v>1820</v>
      </c>
      <c r="Q15" s="29" t="s">
        <v>46</v>
      </c>
      <c r="R15" s="30">
        <f>SUMIF(C3:C44,"1820",N3:N44)</f>
        <v>0</v>
      </c>
      <c r="S15" s="31"/>
      <c r="T15" s="32">
        <f>SUMIF(C3:C44,"1820",L3:L44)</f>
        <v>0</v>
      </c>
    </row>
    <row r="16" spans="1:20" ht="28.35" customHeight="1">
      <c r="A16" s="21" t="str">
        <f t="shared" si="0"/>
        <v>SI</v>
      </c>
      <c r="B16" s="21" t="s">
        <v>238</v>
      </c>
      <c r="C16" s="22">
        <v>1533</v>
      </c>
      <c r="D16" s="21" t="s">
        <v>54</v>
      </c>
      <c r="E16" s="23">
        <v>30</v>
      </c>
      <c r="F16" s="23"/>
      <c r="G16" s="22"/>
      <c r="H16" s="22"/>
      <c r="I16" s="22"/>
      <c r="J16" s="22"/>
      <c r="K16" s="24"/>
      <c r="L16" s="25">
        <f t="shared" si="1"/>
        <v>30</v>
      </c>
      <c r="M16" s="26">
        <f t="shared" si="2"/>
        <v>1</v>
      </c>
      <c r="N16" s="26">
        <f t="shared" si="3"/>
        <v>30</v>
      </c>
      <c r="O16" s="27"/>
      <c r="P16" s="28">
        <v>1463</v>
      </c>
      <c r="Q16" s="29" t="s">
        <v>48</v>
      </c>
      <c r="R16" s="30">
        <f>SUMIF(C3:C44,"1463",N3:N44)</f>
        <v>0</v>
      </c>
      <c r="S16" s="31"/>
      <c r="T16" s="32">
        <f>SUMIF(C3:C44,"1463",L3:L44)</f>
        <v>0</v>
      </c>
    </row>
    <row r="17" spans="1:20" ht="28.35" customHeight="1">
      <c r="A17" s="21" t="str">
        <f t="shared" si="0"/>
        <v>SI</v>
      </c>
      <c r="B17" s="21" t="s">
        <v>239</v>
      </c>
      <c r="C17" s="22">
        <v>89</v>
      </c>
      <c r="D17" s="21" t="s">
        <v>81</v>
      </c>
      <c r="E17" s="23"/>
      <c r="F17" s="23"/>
      <c r="G17" s="22">
        <v>12</v>
      </c>
      <c r="H17" s="22">
        <v>12</v>
      </c>
      <c r="I17" s="22"/>
      <c r="J17" s="22"/>
      <c r="K17" s="24"/>
      <c r="L17" s="25">
        <f t="shared" si="1"/>
        <v>24</v>
      </c>
      <c r="M17" s="26">
        <f t="shared" si="2"/>
        <v>2</v>
      </c>
      <c r="N17" s="26">
        <f t="shared" si="3"/>
        <v>24</v>
      </c>
      <c r="O17" s="27"/>
      <c r="P17" s="28">
        <v>1990</v>
      </c>
      <c r="Q17" s="29" t="s">
        <v>49</v>
      </c>
      <c r="R17" s="30">
        <f>SUMIF(C3:C44,"1990",N3:N44)</f>
        <v>98</v>
      </c>
      <c r="S17" s="31"/>
      <c r="T17" s="32">
        <f>SUMIF(C3:C44,"1990",L3:L44)</f>
        <v>98</v>
      </c>
    </row>
    <row r="18" spans="1:20" ht="28.35" customHeight="1">
      <c r="A18" s="21" t="str">
        <f t="shared" si="0"/>
        <v>SI</v>
      </c>
      <c r="B18" s="21" t="s">
        <v>240</v>
      </c>
      <c r="C18" s="22">
        <v>89</v>
      </c>
      <c r="D18" s="21" t="s">
        <v>81</v>
      </c>
      <c r="E18" s="23"/>
      <c r="F18" s="23"/>
      <c r="G18" s="22"/>
      <c r="H18" s="22">
        <v>20</v>
      </c>
      <c r="I18" s="22"/>
      <c r="J18" s="22"/>
      <c r="K18" s="24"/>
      <c r="L18" s="25">
        <f t="shared" si="1"/>
        <v>20</v>
      </c>
      <c r="M18" s="26">
        <f t="shared" si="2"/>
        <v>1</v>
      </c>
      <c r="N18" s="26">
        <f t="shared" si="3"/>
        <v>20</v>
      </c>
      <c r="O18" s="27"/>
      <c r="P18" s="28">
        <v>1214</v>
      </c>
      <c r="Q18" s="29" t="s">
        <v>50</v>
      </c>
      <c r="R18" s="30">
        <f>SUMIF(C3:C45,"1214",N3:N45)</f>
        <v>0</v>
      </c>
      <c r="S18" s="31"/>
      <c r="T18" s="32">
        <f>SUMIF(C3:C44,"1214",L3:L44)</f>
        <v>0</v>
      </c>
    </row>
    <row r="19" spans="1:20" ht="28.35" customHeight="1">
      <c r="A19" s="21" t="str">
        <f t="shared" si="0"/>
        <v>SI</v>
      </c>
      <c r="B19" s="21" t="s">
        <v>241</v>
      </c>
      <c r="C19" s="22">
        <v>1533</v>
      </c>
      <c r="D19" s="21" t="s">
        <v>54</v>
      </c>
      <c r="E19" s="23">
        <v>15</v>
      </c>
      <c r="F19" s="23"/>
      <c r="G19" s="22"/>
      <c r="H19" s="22"/>
      <c r="I19" s="22"/>
      <c r="J19" s="22"/>
      <c r="K19" s="24"/>
      <c r="L19" s="25">
        <f t="shared" si="1"/>
        <v>15</v>
      </c>
      <c r="M19" s="26">
        <f t="shared" si="2"/>
        <v>1</v>
      </c>
      <c r="N19" s="26">
        <f t="shared" si="3"/>
        <v>15</v>
      </c>
      <c r="O19" s="27"/>
      <c r="P19" s="28">
        <v>1883</v>
      </c>
      <c r="Q19" s="29" t="s">
        <v>51</v>
      </c>
      <c r="R19" s="30">
        <f>SUMIF(C3:C44,"1883",N3:N44)</f>
        <v>0</v>
      </c>
      <c r="S19" s="31"/>
      <c r="T19" s="32">
        <f>SUMIF(C3:C44,"1883",L3:L44)</f>
        <v>0</v>
      </c>
    </row>
    <row r="20" spans="1:20" ht="28.35" customHeight="1">
      <c r="A20" s="21" t="str">
        <f t="shared" si="0"/>
        <v>SI</v>
      </c>
      <c r="B20" s="21" t="s">
        <v>242</v>
      </c>
      <c r="C20" s="22">
        <v>1819</v>
      </c>
      <c r="D20" s="21" t="s">
        <v>33</v>
      </c>
      <c r="E20" s="23"/>
      <c r="F20" s="23"/>
      <c r="G20" s="22">
        <v>9</v>
      </c>
      <c r="H20" s="22"/>
      <c r="I20" s="22"/>
      <c r="J20" s="22"/>
      <c r="K20" s="24"/>
      <c r="L20" s="25">
        <f t="shared" si="1"/>
        <v>9</v>
      </c>
      <c r="M20" s="26">
        <f t="shared" si="2"/>
        <v>1</v>
      </c>
      <c r="N20" s="26">
        <f t="shared" si="3"/>
        <v>9</v>
      </c>
      <c r="O20" s="27"/>
      <c r="P20" s="28">
        <v>1406</v>
      </c>
      <c r="Q20" s="29" t="s">
        <v>52</v>
      </c>
      <c r="R20" s="30">
        <f>SUMIF(C3:C44,"1406",N3:N44)</f>
        <v>0</v>
      </c>
      <c r="S20" s="31"/>
      <c r="T20" s="32">
        <f>SUMIF(C3:C44,"1406",L3:L44)</f>
        <v>0</v>
      </c>
    </row>
    <row r="21" spans="1:20" ht="28.35" customHeight="1">
      <c r="A21" s="21" t="str">
        <f t="shared" si="0"/>
        <v>NO</v>
      </c>
      <c r="B21" s="22"/>
      <c r="C21" s="22"/>
      <c r="D21" s="22"/>
      <c r="E21" s="23"/>
      <c r="F21" s="23"/>
      <c r="G21" s="22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SUMIF(C3:C44,"69",N3:N44)</f>
        <v>100</v>
      </c>
      <c r="S21" s="31"/>
      <c r="T21" s="32">
        <f>SUMIF(C3:C44,"69",L3:L44)</f>
        <v>100</v>
      </c>
    </row>
    <row r="22" spans="1:20" ht="28.35" customHeight="1">
      <c r="A22" s="21" t="str">
        <f t="shared" si="0"/>
        <v>NO</v>
      </c>
      <c r="B22" s="22"/>
      <c r="C22" s="22"/>
      <c r="D22" s="22"/>
      <c r="E22" s="23"/>
      <c r="F22" s="23"/>
      <c r="G22" s="22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SUMIF(C3:C44,"1533",N3:N44)</f>
        <v>145</v>
      </c>
      <c r="S22" s="31"/>
      <c r="T22" s="32">
        <f>SUMIF(C3:C44,"1533",L3:L44)</f>
        <v>145</v>
      </c>
    </row>
    <row r="23" spans="1:20" ht="28.35" customHeight="1">
      <c r="A23" s="21" t="str">
        <f t="shared" si="0"/>
        <v>NO</v>
      </c>
      <c r="B23" s="22"/>
      <c r="C23" s="22"/>
      <c r="D23" s="22"/>
      <c r="E23" s="23"/>
      <c r="F23" s="23"/>
      <c r="G23" s="22"/>
      <c r="H23" s="22"/>
      <c r="I23" s="2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SUMIF(C3:C44,"77",N3:N44)</f>
        <v>0</v>
      </c>
      <c r="S23" s="31"/>
      <c r="T23" s="32">
        <f>SUMIF(C3:C44,"77",L3:L44)</f>
        <v>0</v>
      </c>
    </row>
    <row r="24" spans="1:20" ht="28.35" customHeight="1">
      <c r="A24" s="21" t="str">
        <f t="shared" si="0"/>
        <v>NO</v>
      </c>
      <c r="B24" s="22"/>
      <c r="C24" s="22"/>
      <c r="D24" s="22"/>
      <c r="E24" s="23"/>
      <c r="F24" s="23"/>
      <c r="G24" s="22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SUMIF(C3:C44,"1554",N3:N44)</f>
        <v>0</v>
      </c>
      <c r="S24" s="31"/>
      <c r="T24" s="32">
        <f>SUMIF(C3:C44,"1554",L3:L44)</f>
        <v>0</v>
      </c>
    </row>
    <row r="25" spans="1:20" ht="28.35" customHeight="1">
      <c r="A25" s="21" t="str">
        <f t="shared" si="0"/>
        <v>NO</v>
      </c>
      <c r="B25" s="22"/>
      <c r="C25" s="22"/>
      <c r="D25" s="22"/>
      <c r="E25" s="23"/>
      <c r="F25" s="23"/>
      <c r="G25" s="22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SUMIF(C3:C44,"2062",N3:N44)</f>
        <v>0</v>
      </c>
      <c r="S25" s="31"/>
      <c r="T25" s="32">
        <f>SUMIF(C3:C44,"2062",L3:L44)</f>
        <v>0</v>
      </c>
    </row>
    <row r="26" spans="1:20" ht="28.35" customHeight="1">
      <c r="A26" s="21" t="str">
        <f t="shared" si="0"/>
        <v>NO</v>
      </c>
      <c r="B26" s="22"/>
      <c r="C26" s="22"/>
      <c r="D26" s="22"/>
      <c r="E26" s="23"/>
      <c r="F26" s="23"/>
      <c r="G26" s="22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21</v>
      </c>
      <c r="R26" s="30">
        <f>SUMIF(C3:C45,"2077",N3:N45)</f>
        <v>0</v>
      </c>
      <c r="S26" s="31"/>
      <c r="T26" s="32">
        <f>SUMIF(C3:C45,"2077",L3:L45)</f>
        <v>0</v>
      </c>
    </row>
    <row r="27" spans="1:20" ht="28.35" customHeight="1">
      <c r="A27" s="21" t="str">
        <f t="shared" si="0"/>
        <v>NO</v>
      </c>
      <c r="B27" s="22"/>
      <c r="C27" s="22"/>
      <c r="D27" s="22"/>
      <c r="E27" s="23"/>
      <c r="F27" s="23"/>
      <c r="G27" s="22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SUMIF(C3:C44,"2030",N3:N44)</f>
        <v>80</v>
      </c>
      <c r="S27" s="31"/>
      <c r="T27" s="32">
        <f>SUMIF(C3:C44,"2030",L3:L44)</f>
        <v>80</v>
      </c>
    </row>
    <row r="28" spans="1:20" ht="28.35" customHeight="1">
      <c r="A28" s="21" t="str">
        <f t="shared" si="0"/>
        <v>NO</v>
      </c>
      <c r="B28" s="22"/>
      <c r="C28" s="22"/>
      <c r="D28" s="22"/>
      <c r="E28" s="23"/>
      <c r="F28" s="23"/>
      <c r="G28" s="22"/>
      <c r="H28" s="22"/>
      <c r="I28" s="2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SUMIF(C3:C44,"87",N3:N44)</f>
        <v>0</v>
      </c>
      <c r="S28" s="31"/>
      <c r="T28" s="32">
        <f>SUMIF(C3:C44,"87",L3:L44)</f>
        <v>0</v>
      </c>
    </row>
    <row r="29" spans="1:20" ht="28.35" customHeight="1">
      <c r="A29" s="21" t="str">
        <f t="shared" si="0"/>
        <v>NO</v>
      </c>
      <c r="B29" s="22"/>
      <c r="C29" s="22"/>
      <c r="D29" s="22"/>
      <c r="E29" s="23"/>
      <c r="F29" s="23"/>
      <c r="G29" s="22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28.35" customHeight="1">
      <c r="A30" s="21" t="str">
        <f t="shared" si="0"/>
        <v>NO</v>
      </c>
      <c r="B30" s="22"/>
      <c r="C30" s="22"/>
      <c r="D30" s="22"/>
      <c r="E30" s="23"/>
      <c r="F30" s="23"/>
      <c r="G30" s="22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8.35" customHeight="1">
      <c r="A31" s="21" t="str">
        <f t="shared" si="0"/>
        <v>NO</v>
      </c>
      <c r="B31" s="22"/>
      <c r="C31" s="22"/>
      <c r="D31" s="22"/>
      <c r="E31" s="23"/>
      <c r="F31" s="23"/>
      <c r="G31" s="22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8.35" customHeight="1">
      <c r="A32" s="21" t="str">
        <f t="shared" si="0"/>
        <v>NO</v>
      </c>
      <c r="B32" s="22"/>
      <c r="C32" s="22"/>
      <c r="D32" s="22"/>
      <c r="E32" s="23"/>
      <c r="F32" s="23"/>
      <c r="G32" s="22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8.35" customHeight="1">
      <c r="A33" s="21" t="str">
        <f t="shared" si="0"/>
        <v>NO</v>
      </c>
      <c r="B33" s="22"/>
      <c r="C33" s="22"/>
      <c r="D33" s="22"/>
      <c r="E33" s="23"/>
      <c r="F33" s="23"/>
      <c r="G33" s="22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8.35" customHeight="1">
      <c r="A34" s="21" t="str">
        <f t="shared" si="0"/>
        <v>NO</v>
      </c>
      <c r="B34" s="22"/>
      <c r="C34" s="22"/>
      <c r="D34" s="22"/>
      <c r="E34" s="23"/>
      <c r="F34" s="23"/>
      <c r="G34" s="22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8.35" customHeight="1">
      <c r="A35" s="21" t="str">
        <f t="shared" si="0"/>
        <v>NO</v>
      </c>
      <c r="B35" s="22"/>
      <c r="C35" s="22"/>
      <c r="D35" s="22"/>
      <c r="E35" s="23"/>
      <c r="F35" s="23"/>
      <c r="G35" s="22"/>
      <c r="H35" s="22"/>
      <c r="I35" s="22"/>
      <c r="J35" s="22"/>
      <c r="K35" s="24"/>
      <c r="L35" s="25">
        <f t="shared" si="1"/>
        <v>0</v>
      </c>
      <c r="M35" s="26">
        <f t="shared" si="2"/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28.35" customHeight="1">
      <c r="A36" s="21" t="str">
        <f t="shared" si="0"/>
        <v>NO</v>
      </c>
      <c r="B36" s="22"/>
      <c r="C36" s="22"/>
      <c r="D36" s="22"/>
      <c r="E36" s="23"/>
      <c r="F36" s="23"/>
      <c r="G36" s="22"/>
      <c r="H36" s="22"/>
      <c r="I36" s="22"/>
      <c r="J36" s="22"/>
      <c r="K36" s="24"/>
      <c r="L36" s="25">
        <f t="shared" si="1"/>
        <v>0</v>
      </c>
      <c r="M36" s="26">
        <f t="shared" si="2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28.35" customHeight="1">
      <c r="A37" s="21" t="str">
        <f t="shared" si="0"/>
        <v>NO</v>
      </c>
      <c r="B37" s="22"/>
      <c r="C37" s="22"/>
      <c r="D37" s="22"/>
      <c r="E37" s="23"/>
      <c r="F37" s="23"/>
      <c r="G37" s="22"/>
      <c r="H37" s="22"/>
      <c r="I37" s="22"/>
      <c r="J37" s="22"/>
      <c r="K37" s="24"/>
      <c r="L37" s="25">
        <f t="shared" si="1"/>
        <v>0</v>
      </c>
      <c r="M37" s="26">
        <f t="shared" si="2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28.35" customHeight="1">
      <c r="A38" s="21" t="str">
        <f t="shared" si="0"/>
        <v>NO</v>
      </c>
      <c r="B38" s="22"/>
      <c r="C38" s="22"/>
      <c r="D38" s="22"/>
      <c r="E38" s="23"/>
      <c r="F38" s="23"/>
      <c r="G38" s="22"/>
      <c r="H38" s="22"/>
      <c r="I38" s="22"/>
      <c r="J38" s="22"/>
      <c r="K38" s="24"/>
      <c r="L38" s="25">
        <f t="shared" si="1"/>
        <v>0</v>
      </c>
      <c r="M38" s="26">
        <f t="shared" si="2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28.35" customHeight="1">
      <c r="A39" s="21" t="str">
        <f t="shared" si="0"/>
        <v>NO</v>
      </c>
      <c r="B39" s="22"/>
      <c r="C39" s="22"/>
      <c r="D39" s="22"/>
      <c r="E39" s="23"/>
      <c r="F39" s="23"/>
      <c r="G39" s="22"/>
      <c r="H39" s="22"/>
      <c r="I39" s="22"/>
      <c r="J39" s="22"/>
      <c r="K39" s="24"/>
      <c r="L39" s="25">
        <f t="shared" si="1"/>
        <v>0</v>
      </c>
      <c r="M39" s="26">
        <f t="shared" si="2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28.35" customHeight="1">
      <c r="A40" s="21" t="str">
        <f t="shared" si="0"/>
        <v>NO</v>
      </c>
      <c r="B40" s="22"/>
      <c r="C40" s="22"/>
      <c r="D40" s="22"/>
      <c r="E40" s="23"/>
      <c r="F40" s="23"/>
      <c r="G40" s="22"/>
      <c r="H40" s="22"/>
      <c r="I40" s="22"/>
      <c r="J40" s="22"/>
      <c r="K40" s="24"/>
      <c r="L40" s="25">
        <f t="shared" si="1"/>
        <v>0</v>
      </c>
      <c r="M40" s="26">
        <f t="shared" si="2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8.35" customHeight="1">
      <c r="A41" s="21" t="str">
        <f t="shared" si="0"/>
        <v>NO</v>
      </c>
      <c r="B41" s="22"/>
      <c r="C41" s="22"/>
      <c r="D41" s="22"/>
      <c r="E41" s="23"/>
      <c r="F41" s="23"/>
      <c r="G41" s="22"/>
      <c r="H41" s="22"/>
      <c r="I41" s="22"/>
      <c r="J41" s="22"/>
      <c r="K41" s="24"/>
      <c r="L41" s="25">
        <f t="shared" si="1"/>
        <v>0</v>
      </c>
      <c r="M41" s="26">
        <f t="shared" si="2"/>
        <v>0</v>
      </c>
      <c r="N41" s="26">
        <f t="shared" si="3"/>
        <v>0</v>
      </c>
      <c r="O41" s="41"/>
      <c r="P41" s="42"/>
      <c r="Q41" s="77"/>
      <c r="R41" s="78">
        <f>SUM(R3:R40)</f>
        <v>1707</v>
      </c>
      <c r="S41" s="79"/>
      <c r="T41" s="45">
        <f>SUM(T3:T40)</f>
        <v>1707</v>
      </c>
    </row>
    <row r="42" spans="1:20" ht="28.35" customHeight="1">
      <c r="A42" s="21" t="str">
        <f t="shared" si="0"/>
        <v>NO</v>
      </c>
      <c r="B42" s="22"/>
      <c r="C42" s="22"/>
      <c r="D42" s="22"/>
      <c r="E42" s="23"/>
      <c r="F42" s="23"/>
      <c r="G42" s="22"/>
      <c r="H42" s="22"/>
      <c r="I42" s="22"/>
      <c r="J42" s="22"/>
      <c r="K42" s="24"/>
      <c r="L42" s="25">
        <f t="shared" si="1"/>
        <v>0</v>
      </c>
      <c r="M42" s="26">
        <f t="shared" si="2"/>
        <v>0</v>
      </c>
      <c r="N42" s="26">
        <f t="shared" si="3"/>
        <v>0</v>
      </c>
      <c r="O42" s="41"/>
      <c r="P42" s="8"/>
      <c r="Q42" s="8"/>
      <c r="R42" s="80"/>
      <c r="S42" s="8"/>
      <c r="T42" s="42"/>
    </row>
    <row r="43" spans="1:20" ht="28.35" customHeight="1">
      <c r="A43" s="21" t="str">
        <f t="shared" si="0"/>
        <v>NO</v>
      </c>
      <c r="B43" s="22"/>
      <c r="C43" s="22"/>
      <c r="D43" s="22"/>
      <c r="E43" s="23"/>
      <c r="F43" s="23"/>
      <c r="G43" s="22"/>
      <c r="H43" s="22"/>
      <c r="I43" s="22"/>
      <c r="J43" s="22"/>
      <c r="K43" s="24"/>
      <c r="L43" s="25">
        <f t="shared" si="1"/>
        <v>0</v>
      </c>
      <c r="M43" s="26">
        <f t="shared" si="2"/>
        <v>0</v>
      </c>
      <c r="N43" s="26">
        <f t="shared" si="3"/>
        <v>0</v>
      </c>
      <c r="O43" s="41"/>
      <c r="P43" s="8"/>
      <c r="Q43" s="8"/>
      <c r="R43" s="8"/>
      <c r="S43" s="8"/>
      <c r="T43" s="8"/>
    </row>
    <row r="44" spans="1:20" ht="28.35" customHeight="1">
      <c r="A44" s="21" t="str">
        <f t="shared" si="0"/>
        <v>NO</v>
      </c>
      <c r="B44" s="22"/>
      <c r="C44" s="22"/>
      <c r="D44" s="22"/>
      <c r="E44" s="23"/>
      <c r="F44" s="23"/>
      <c r="G44" s="22"/>
      <c r="H44" s="22"/>
      <c r="I44" s="22"/>
      <c r="J44" s="22"/>
      <c r="K44" s="24"/>
      <c r="L44" s="25">
        <f t="shared" si="1"/>
        <v>0</v>
      </c>
      <c r="M44" s="26">
        <f t="shared" si="2"/>
        <v>0</v>
      </c>
      <c r="N44" s="26">
        <f t="shared" si="3"/>
        <v>0</v>
      </c>
      <c r="O44" s="41"/>
      <c r="P44" s="8"/>
      <c r="Q44" s="8"/>
      <c r="R44" s="8"/>
      <c r="S44" s="8"/>
      <c r="T44" s="8"/>
    </row>
    <row r="45" spans="1:20" ht="27.75" customHeight="1">
      <c r="A45" s="47">
        <f>COUNTIF(A3:A44,"SI")</f>
        <v>18</v>
      </c>
      <c r="B45" s="47">
        <f>COUNTA(B3:B44)</f>
        <v>18</v>
      </c>
      <c r="C45" s="110"/>
      <c r="D45" s="110"/>
      <c r="E45" s="110"/>
      <c r="F45" s="110"/>
      <c r="G45" s="110"/>
      <c r="H45" s="110"/>
      <c r="I45" s="110"/>
      <c r="J45" s="110"/>
      <c r="K45" s="111"/>
      <c r="L45" s="99">
        <f>SUM(L3:L44)</f>
        <v>1707</v>
      </c>
      <c r="M45" s="51"/>
      <c r="N45" s="100">
        <f>SUM(N3:N44)</f>
        <v>1707</v>
      </c>
      <c r="O45" s="41"/>
      <c r="P45" s="8"/>
      <c r="Q45" s="8"/>
      <c r="R45" s="8"/>
      <c r="S45" s="8"/>
      <c r="T45" s="8"/>
    </row>
    <row r="46" spans="1:20" ht="28.7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0"/>
      <c r="M46" s="8"/>
      <c r="N46" s="80"/>
      <c r="O46" s="8"/>
      <c r="P46" s="8"/>
      <c r="Q46" s="8"/>
      <c r="R46" s="8"/>
      <c r="S46" s="8"/>
      <c r="T46" s="8"/>
    </row>
    <row r="47" spans="1:20" ht="28.7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28.7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</sheetData>
  <mergeCells count="1">
    <mergeCell ref="A1:E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Roman,Regular"&amp;12&amp;K000000YA M</oddHeader>
    <oddFooter>&amp;L&amp;"Helvetica,Regular"&amp;12&amp;K000000&amp;P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workbookViewId="0" topLeftCell="A1"/>
  </sheetViews>
  <sheetFormatPr defaultColWidth="16.28125" defaultRowHeight="18" customHeight="1"/>
  <cols>
    <col min="1" max="1" width="4.7109375" style="53" customWidth="1"/>
    <col min="2" max="2" width="30.421875" style="53" customWidth="1"/>
    <col min="3" max="3" width="5.28125" style="53" customWidth="1"/>
    <col min="4" max="4" width="22.421875" style="53" customWidth="1"/>
    <col min="5" max="5" width="11.28125" style="53" customWidth="1"/>
    <col min="6" max="11" width="11.421875" style="53" customWidth="1"/>
    <col min="12" max="12" width="6.57421875" style="53" customWidth="1"/>
    <col min="13" max="16384" width="16.28125" style="53" customWidth="1"/>
  </cols>
  <sheetData>
    <row r="1" spans="1:12" ht="20.45" customHeight="1">
      <c r="A1" s="178" t="s">
        <v>224</v>
      </c>
      <c r="B1" s="179"/>
      <c r="C1" s="179"/>
      <c r="D1" s="179"/>
      <c r="E1" s="179"/>
      <c r="F1" s="109"/>
      <c r="G1" s="109"/>
      <c r="H1" s="109"/>
      <c r="I1" s="109"/>
      <c r="J1" s="109"/>
      <c r="K1" s="109"/>
      <c r="L1" s="89"/>
    </row>
    <row r="2" spans="1:12" ht="32.45" customHeight="1">
      <c r="A2" s="59"/>
      <c r="B2" s="54" t="s">
        <v>1</v>
      </c>
      <c r="C2" s="54" t="s">
        <v>99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64" t="s">
        <v>11</v>
      </c>
    </row>
    <row r="3" spans="1:12" ht="20.45" customHeight="1">
      <c r="A3" s="60"/>
      <c r="B3" s="60"/>
      <c r="C3" s="55"/>
      <c r="D3" s="60"/>
      <c r="E3" s="55"/>
      <c r="F3" s="55"/>
      <c r="G3" s="55"/>
      <c r="H3" s="55"/>
      <c r="I3" s="65"/>
      <c r="J3" s="65"/>
      <c r="K3" s="65"/>
      <c r="L3" s="61"/>
    </row>
    <row r="4" spans="1:12" ht="20.45" customHeight="1">
      <c r="A4" s="60"/>
      <c r="B4" s="60"/>
      <c r="C4" s="55"/>
      <c r="D4" s="60"/>
      <c r="E4" s="55"/>
      <c r="F4" s="55"/>
      <c r="G4" s="55"/>
      <c r="H4" s="55"/>
      <c r="I4" s="55"/>
      <c r="J4" s="55"/>
      <c r="K4" s="55"/>
      <c r="L4" s="61"/>
    </row>
    <row r="5" spans="1:12" ht="20.45" customHeight="1">
      <c r="A5" s="60"/>
      <c r="B5" s="60"/>
      <c r="C5" s="55"/>
      <c r="D5" s="60"/>
      <c r="E5" s="55"/>
      <c r="F5" s="55"/>
      <c r="G5" s="55"/>
      <c r="H5" s="55"/>
      <c r="I5" s="55"/>
      <c r="J5" s="55"/>
      <c r="K5" s="55"/>
      <c r="L5" s="61"/>
    </row>
    <row r="6" spans="1:12" ht="20.45" customHeight="1">
      <c r="A6" s="60"/>
      <c r="B6" s="60"/>
      <c r="C6" s="55"/>
      <c r="D6" s="60"/>
      <c r="E6" s="55"/>
      <c r="F6" s="55"/>
      <c r="G6" s="55"/>
      <c r="H6" s="55"/>
      <c r="I6" s="55"/>
      <c r="J6" s="55"/>
      <c r="K6" s="55"/>
      <c r="L6" s="61"/>
    </row>
    <row r="7" spans="1:12" ht="20.45" customHeight="1">
      <c r="A7" s="60"/>
      <c r="B7" s="60"/>
      <c r="C7" s="55"/>
      <c r="D7" s="60"/>
      <c r="E7" s="55"/>
      <c r="F7" s="55"/>
      <c r="G7" s="55"/>
      <c r="H7" s="55"/>
      <c r="I7" s="55"/>
      <c r="J7" s="55"/>
      <c r="K7" s="55"/>
      <c r="L7" s="61"/>
    </row>
    <row r="8" spans="1:12" ht="20.45" customHeight="1">
      <c r="A8" s="60"/>
      <c r="B8" s="60"/>
      <c r="C8" s="55"/>
      <c r="D8" s="60"/>
      <c r="E8" s="55"/>
      <c r="F8" s="55"/>
      <c r="G8" s="55"/>
      <c r="H8" s="55"/>
      <c r="I8" s="55"/>
      <c r="J8" s="55"/>
      <c r="K8" s="55"/>
      <c r="L8" s="61"/>
    </row>
    <row r="9" spans="1:12" ht="20.45" customHeight="1">
      <c r="A9" s="60"/>
      <c r="B9" s="60"/>
      <c r="C9" s="55"/>
      <c r="D9" s="60"/>
      <c r="E9" s="55"/>
      <c r="F9" s="55"/>
      <c r="G9" s="55"/>
      <c r="H9" s="55"/>
      <c r="I9" s="55"/>
      <c r="J9" s="55"/>
      <c r="K9" s="55"/>
      <c r="L9" s="61"/>
    </row>
    <row r="10" spans="1:12" ht="20.45" customHeight="1">
      <c r="A10" s="60"/>
      <c r="B10" s="60"/>
      <c r="C10" s="55"/>
      <c r="D10" s="60"/>
      <c r="E10" s="55"/>
      <c r="F10" s="55"/>
      <c r="G10" s="55"/>
      <c r="H10" s="55"/>
      <c r="I10" s="55"/>
      <c r="J10" s="55"/>
      <c r="K10" s="55"/>
      <c r="L10" s="61"/>
    </row>
    <row r="11" spans="1:12" ht="20.45" customHeight="1">
      <c r="A11" s="60"/>
      <c r="B11" s="60"/>
      <c r="C11" s="55"/>
      <c r="D11" s="60"/>
      <c r="E11" s="55"/>
      <c r="F11" s="55"/>
      <c r="G11" s="55"/>
      <c r="H11" s="55"/>
      <c r="I11" s="55"/>
      <c r="J11" s="55"/>
      <c r="K11" s="55"/>
      <c r="L11" s="61"/>
    </row>
    <row r="12" spans="1:12" ht="20.45" customHeight="1">
      <c r="A12" s="60"/>
      <c r="B12" s="60"/>
      <c r="C12" s="55"/>
      <c r="D12" s="60"/>
      <c r="E12" s="55"/>
      <c r="F12" s="55"/>
      <c r="G12" s="55"/>
      <c r="H12" s="55"/>
      <c r="I12" s="55"/>
      <c r="J12" s="55"/>
      <c r="K12" s="55"/>
      <c r="L12" s="61"/>
    </row>
    <row r="13" spans="1:12" ht="20.45" customHeight="1">
      <c r="A13" s="60"/>
      <c r="B13" s="60"/>
      <c r="C13" s="55"/>
      <c r="D13" s="60"/>
      <c r="E13" s="55"/>
      <c r="F13" s="55"/>
      <c r="G13" s="55"/>
      <c r="H13" s="55"/>
      <c r="I13" s="55"/>
      <c r="J13" s="55"/>
      <c r="K13" s="55"/>
      <c r="L13" s="61"/>
    </row>
    <row r="14" spans="1:12" ht="20.45" customHeight="1">
      <c r="A14" s="60"/>
      <c r="B14" s="60"/>
      <c r="C14" s="55"/>
      <c r="D14" s="60"/>
      <c r="E14" s="55"/>
      <c r="F14" s="55"/>
      <c r="G14" s="55"/>
      <c r="H14" s="55"/>
      <c r="I14" s="55"/>
      <c r="J14" s="55"/>
      <c r="K14" s="55"/>
      <c r="L14" s="61"/>
    </row>
    <row r="15" spans="1:12" ht="20.45" customHeight="1">
      <c r="A15" s="60"/>
      <c r="B15" s="60"/>
      <c r="C15" s="55"/>
      <c r="D15" s="60"/>
      <c r="E15" s="55"/>
      <c r="F15" s="55"/>
      <c r="G15" s="55"/>
      <c r="H15" s="55"/>
      <c r="I15" s="55"/>
      <c r="J15" s="55"/>
      <c r="K15" s="55"/>
      <c r="L15" s="61"/>
    </row>
  </sheetData>
  <mergeCells count="1">
    <mergeCell ref="A1:E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showGridLines="0" workbookViewId="0" topLeftCell="A1"/>
  </sheetViews>
  <sheetFormatPr defaultColWidth="11.421875" defaultRowHeight="12.75" customHeight="1"/>
  <cols>
    <col min="1" max="1" width="11.421875" style="1" customWidth="1"/>
    <col min="2" max="2" width="57.28125" style="1" customWidth="1"/>
    <col min="3" max="3" width="12.421875" style="1" customWidth="1"/>
    <col min="4" max="4" width="66.7109375" style="1" customWidth="1"/>
    <col min="5" max="6" width="23.140625" style="1" customWidth="1"/>
    <col min="7" max="9" width="23.00390625" style="1" customWidth="1"/>
    <col min="10" max="11" width="23.421875" style="1" customWidth="1"/>
    <col min="12" max="12" width="22.421875" style="1" customWidth="1"/>
    <col min="13" max="13" width="13.421875" style="1" customWidth="1"/>
    <col min="14" max="14" width="28.7109375" style="1" customWidth="1"/>
    <col min="15" max="16" width="11.421875" style="1" customWidth="1"/>
    <col min="17" max="17" width="56.28125" style="1" customWidth="1"/>
    <col min="18" max="19" width="11.421875" style="1" customWidth="1"/>
    <col min="20" max="20" width="35.28125" style="1" customWidth="1"/>
    <col min="21" max="16384" width="11.421875" style="1" customWidth="1"/>
  </cols>
  <sheetData>
    <row r="1" spans="1:20" ht="27.75" customHeight="1">
      <c r="A1" s="174" t="s">
        <v>243</v>
      </c>
      <c r="B1" s="175"/>
      <c r="C1" s="175"/>
      <c r="D1" s="175"/>
      <c r="E1" s="175"/>
      <c r="F1" s="2"/>
      <c r="G1" s="71"/>
      <c r="H1" s="72"/>
      <c r="I1" s="72"/>
      <c r="J1" s="72"/>
      <c r="K1" s="72"/>
      <c r="L1" s="7"/>
      <c r="M1" s="7"/>
      <c r="N1" s="7"/>
      <c r="O1" s="8"/>
      <c r="P1" s="7"/>
      <c r="Q1" s="7"/>
      <c r="R1" s="7"/>
      <c r="S1" s="8"/>
      <c r="T1" s="7"/>
    </row>
    <row r="2" spans="1:20" ht="51.4" customHeight="1">
      <c r="A2" s="10" t="s">
        <v>98</v>
      </c>
      <c r="B2" s="10" t="s">
        <v>1</v>
      </c>
      <c r="C2" s="10" t="s">
        <v>99</v>
      </c>
      <c r="D2" s="10" t="s">
        <v>3</v>
      </c>
      <c r="E2" s="11" t="s">
        <v>4</v>
      </c>
      <c r="F2" s="11" t="s">
        <v>174</v>
      </c>
      <c r="G2" s="11" t="s">
        <v>60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91"/>
      <c r="P2" s="16" t="s">
        <v>99</v>
      </c>
      <c r="Q2" s="17" t="s">
        <v>3</v>
      </c>
      <c r="R2" s="18" t="s">
        <v>15</v>
      </c>
      <c r="S2" s="19"/>
      <c r="T2" s="20" t="s">
        <v>16</v>
      </c>
    </row>
    <row r="3" spans="1:20" ht="28.35" customHeight="1">
      <c r="A3" s="21" t="str">
        <f aca="true" t="shared" si="0" ref="A3:A41">IF(M3&lt;1,"NO","SI")</f>
        <v>SI</v>
      </c>
      <c r="B3" s="21" t="s">
        <v>244</v>
      </c>
      <c r="C3" s="22">
        <v>89</v>
      </c>
      <c r="D3" s="21" t="s">
        <v>81</v>
      </c>
      <c r="E3" s="23">
        <v>100</v>
      </c>
      <c r="F3" s="23"/>
      <c r="G3" s="22">
        <v>100</v>
      </c>
      <c r="H3" s="22">
        <v>90</v>
      </c>
      <c r="I3" s="22"/>
      <c r="J3" s="22"/>
      <c r="K3" s="24"/>
      <c r="L3" s="25">
        <f aca="true" t="shared" si="1" ref="L3:L41">SUM(E3:K3)</f>
        <v>290</v>
      </c>
      <c r="M3" s="26">
        <f aca="true" t="shared" si="2" ref="M3:M41">COUNTA(E3:K3)</f>
        <v>3</v>
      </c>
      <c r="N3" s="26">
        <f aca="true" t="shared" si="3" ref="N3:N41">IF(M3&gt;0,L3,0)</f>
        <v>290</v>
      </c>
      <c r="O3" s="27"/>
      <c r="P3" s="28">
        <v>1828</v>
      </c>
      <c r="Q3" s="29" t="s">
        <v>19</v>
      </c>
      <c r="R3" s="30">
        <f>SUMIF(C3:C43,"1828",N3:N43)</f>
        <v>0</v>
      </c>
      <c r="S3" s="31"/>
      <c r="T3" s="32">
        <f>SUMIF(C3:C43,"1824",L3:L43)</f>
        <v>0</v>
      </c>
    </row>
    <row r="4" spans="1:20" ht="28.35" customHeight="1">
      <c r="A4" s="21" t="str">
        <f t="shared" si="0"/>
        <v>SI</v>
      </c>
      <c r="B4" s="21" t="s">
        <v>245</v>
      </c>
      <c r="C4" s="22">
        <v>89</v>
      </c>
      <c r="D4" s="21" t="s">
        <v>81</v>
      </c>
      <c r="E4" s="23">
        <v>90</v>
      </c>
      <c r="F4" s="23"/>
      <c r="G4" s="22">
        <v>90</v>
      </c>
      <c r="H4" s="22">
        <v>100</v>
      </c>
      <c r="I4" s="22"/>
      <c r="J4" s="22"/>
      <c r="K4" s="24"/>
      <c r="L4" s="25">
        <f t="shared" si="1"/>
        <v>280</v>
      </c>
      <c r="M4" s="26">
        <f t="shared" si="2"/>
        <v>3</v>
      </c>
      <c r="N4" s="26">
        <f t="shared" si="3"/>
        <v>280</v>
      </c>
      <c r="O4" s="27"/>
      <c r="P4" s="28">
        <v>1985</v>
      </c>
      <c r="Q4" s="29" t="s">
        <v>22</v>
      </c>
      <c r="R4" s="30">
        <f>SUMIF(C3:C43,"1985",N3:N43)</f>
        <v>0</v>
      </c>
      <c r="S4" s="31"/>
      <c r="T4" s="32">
        <f>SUMIF(C3:C43,"1985",L3:L43)</f>
        <v>0</v>
      </c>
    </row>
    <row r="5" spans="1:20" ht="28.35" customHeight="1">
      <c r="A5" s="21" t="str">
        <f t="shared" si="0"/>
        <v>SI</v>
      </c>
      <c r="B5" s="21" t="s">
        <v>246</v>
      </c>
      <c r="C5" s="22">
        <v>87</v>
      </c>
      <c r="D5" s="21" t="s">
        <v>58</v>
      </c>
      <c r="E5" s="23">
        <v>30</v>
      </c>
      <c r="F5" s="23">
        <v>90</v>
      </c>
      <c r="G5" s="22">
        <v>30</v>
      </c>
      <c r="H5" s="22">
        <v>60</v>
      </c>
      <c r="I5" s="22"/>
      <c r="J5" s="22"/>
      <c r="K5" s="24"/>
      <c r="L5" s="25">
        <f t="shared" si="1"/>
        <v>210</v>
      </c>
      <c r="M5" s="26">
        <f t="shared" si="2"/>
        <v>4</v>
      </c>
      <c r="N5" s="26">
        <f t="shared" si="3"/>
        <v>210</v>
      </c>
      <c r="O5" s="27"/>
      <c r="P5" s="28">
        <v>1912</v>
      </c>
      <c r="Q5" s="29" t="s">
        <v>24</v>
      </c>
      <c r="R5" s="30">
        <f>SUMIF(C3:C43,"1912",N3:N43)</f>
        <v>0</v>
      </c>
      <c r="S5" s="31"/>
      <c r="T5" s="32">
        <f>SUMIF(C3:C43,"1912",L3:L43)</f>
        <v>0</v>
      </c>
    </row>
    <row r="6" spans="1:20" ht="28.35" customHeight="1">
      <c r="A6" s="21" t="str">
        <f t="shared" si="0"/>
        <v>SI</v>
      </c>
      <c r="B6" s="21" t="s">
        <v>247</v>
      </c>
      <c r="C6" s="22">
        <v>89</v>
      </c>
      <c r="D6" s="21" t="s">
        <v>81</v>
      </c>
      <c r="E6" s="23">
        <v>80</v>
      </c>
      <c r="F6" s="23"/>
      <c r="G6" s="22">
        <v>50</v>
      </c>
      <c r="H6" s="22">
        <v>80</v>
      </c>
      <c r="I6" s="22"/>
      <c r="J6" s="22"/>
      <c r="K6" s="24"/>
      <c r="L6" s="25">
        <f t="shared" si="1"/>
        <v>210</v>
      </c>
      <c r="M6" s="26">
        <f t="shared" si="2"/>
        <v>3</v>
      </c>
      <c r="N6" s="26">
        <f t="shared" si="3"/>
        <v>210</v>
      </c>
      <c r="O6" s="27"/>
      <c r="P6" s="28">
        <v>89</v>
      </c>
      <c r="Q6" s="29" t="s">
        <v>26</v>
      </c>
      <c r="R6" s="30">
        <f>SUMIF(C3:C43,"89",N3:N43)</f>
        <v>879</v>
      </c>
      <c r="S6" s="31"/>
      <c r="T6" s="32">
        <f>SUMIF(C3:C43,"89",L3:L43)</f>
        <v>879</v>
      </c>
    </row>
    <row r="7" spans="1:20" ht="28.35" customHeight="1">
      <c r="A7" s="21" t="str">
        <f t="shared" si="0"/>
        <v>SI</v>
      </c>
      <c r="B7" s="21" t="s">
        <v>248</v>
      </c>
      <c r="C7" s="22">
        <v>1028</v>
      </c>
      <c r="D7" s="21" t="s">
        <v>30</v>
      </c>
      <c r="E7" s="23">
        <v>60</v>
      </c>
      <c r="F7" s="23"/>
      <c r="G7" s="22">
        <v>80</v>
      </c>
      <c r="H7" s="22"/>
      <c r="I7" s="22"/>
      <c r="J7" s="22"/>
      <c r="K7" s="24"/>
      <c r="L7" s="25">
        <f t="shared" si="1"/>
        <v>140</v>
      </c>
      <c r="M7" s="26">
        <f t="shared" si="2"/>
        <v>2</v>
      </c>
      <c r="N7" s="26">
        <f t="shared" si="3"/>
        <v>140</v>
      </c>
      <c r="O7" s="27"/>
      <c r="P7" s="28">
        <v>1924</v>
      </c>
      <c r="Q7" s="29" t="s">
        <v>28</v>
      </c>
      <c r="R7" s="30">
        <f>SUMIF(C3:C43,"1924",N3:N43)</f>
        <v>127</v>
      </c>
      <c r="S7" s="31"/>
      <c r="T7" s="32">
        <f>SUMIF(C3:C43,"1924",L3:L43)</f>
        <v>127</v>
      </c>
    </row>
    <row r="8" spans="1:20" ht="28.35" customHeight="1">
      <c r="A8" s="21" t="str">
        <f t="shared" si="0"/>
        <v>SI</v>
      </c>
      <c r="B8" s="21" t="s">
        <v>249</v>
      </c>
      <c r="C8" s="67">
        <v>1924</v>
      </c>
      <c r="D8" s="21" t="s">
        <v>109</v>
      </c>
      <c r="E8" s="68">
        <v>5</v>
      </c>
      <c r="F8" s="68">
        <v>60</v>
      </c>
      <c r="G8" s="23">
        <v>12</v>
      </c>
      <c r="H8" s="23">
        <v>50</v>
      </c>
      <c r="I8" s="23"/>
      <c r="J8" s="23"/>
      <c r="K8" s="112"/>
      <c r="L8" s="25">
        <f t="shared" si="1"/>
        <v>127</v>
      </c>
      <c r="M8" s="26">
        <f t="shared" si="2"/>
        <v>4</v>
      </c>
      <c r="N8" s="26">
        <f t="shared" si="3"/>
        <v>127</v>
      </c>
      <c r="O8" s="27"/>
      <c r="P8" s="28">
        <v>1098</v>
      </c>
      <c r="Q8" s="29" t="s">
        <v>31</v>
      </c>
      <c r="R8" s="30">
        <f>SUMIF(C3:C43,"1098",N3:N43)</f>
        <v>0</v>
      </c>
      <c r="S8" s="31"/>
      <c r="T8" s="32">
        <f>SUMIF(C3:C43,"1098",L3:L43)</f>
        <v>0</v>
      </c>
    </row>
    <row r="9" spans="1:20" ht="28.35" customHeight="1">
      <c r="A9" s="21" t="str">
        <f t="shared" si="0"/>
        <v>SI</v>
      </c>
      <c r="B9" s="21" t="s">
        <v>250</v>
      </c>
      <c r="C9" s="22">
        <v>1819</v>
      </c>
      <c r="D9" s="21" t="s">
        <v>33</v>
      </c>
      <c r="E9" s="23">
        <v>20</v>
      </c>
      <c r="F9" s="23">
        <v>100</v>
      </c>
      <c r="G9" s="22"/>
      <c r="H9" s="22"/>
      <c r="I9" s="22"/>
      <c r="J9" s="22"/>
      <c r="K9" s="24"/>
      <c r="L9" s="25">
        <f t="shared" si="1"/>
        <v>120</v>
      </c>
      <c r="M9" s="26">
        <f t="shared" si="2"/>
        <v>2</v>
      </c>
      <c r="N9" s="26">
        <f t="shared" si="3"/>
        <v>120</v>
      </c>
      <c r="O9" s="27"/>
      <c r="P9" s="28">
        <v>1819</v>
      </c>
      <c r="Q9" s="29" t="s">
        <v>33</v>
      </c>
      <c r="R9" s="30">
        <f>SUMIF(C3:C43,"1819",N3:N43)</f>
        <v>229</v>
      </c>
      <c r="S9" s="31"/>
      <c r="T9" s="32">
        <f>SUMIF(C3:C43,"1819",L3:L43)</f>
        <v>229</v>
      </c>
    </row>
    <row r="10" spans="1:20" ht="28.35" customHeight="1">
      <c r="A10" s="21" t="str">
        <f t="shared" si="0"/>
        <v>SI</v>
      </c>
      <c r="B10" s="21" t="s">
        <v>251</v>
      </c>
      <c r="C10" s="22">
        <v>1028</v>
      </c>
      <c r="D10" s="21" t="s">
        <v>30</v>
      </c>
      <c r="E10" s="23">
        <v>50</v>
      </c>
      <c r="F10" s="23"/>
      <c r="G10" s="22">
        <v>60</v>
      </c>
      <c r="H10" s="22"/>
      <c r="I10" s="22"/>
      <c r="J10" s="22"/>
      <c r="K10" s="24"/>
      <c r="L10" s="25">
        <f t="shared" si="1"/>
        <v>110</v>
      </c>
      <c r="M10" s="26">
        <f t="shared" si="2"/>
        <v>2</v>
      </c>
      <c r="N10" s="26">
        <f t="shared" si="3"/>
        <v>110</v>
      </c>
      <c r="O10" s="27"/>
      <c r="P10" s="28">
        <v>1540</v>
      </c>
      <c r="Q10" s="29" t="s">
        <v>35</v>
      </c>
      <c r="R10" s="30">
        <f>SUMIF(C3:C43,"1540",N3:N43)</f>
        <v>0</v>
      </c>
      <c r="S10" s="31"/>
      <c r="T10" s="32">
        <f>SUMIF(C3:C43,"1540",L3:L43)</f>
        <v>0</v>
      </c>
    </row>
    <row r="11" spans="1:20" ht="28.35" customHeight="1">
      <c r="A11" s="21" t="str">
        <f t="shared" si="0"/>
        <v>SI</v>
      </c>
      <c r="B11" s="21" t="s">
        <v>252</v>
      </c>
      <c r="C11" s="22">
        <v>1819</v>
      </c>
      <c r="D11" s="21" t="s">
        <v>33</v>
      </c>
      <c r="E11" s="23">
        <v>9</v>
      </c>
      <c r="F11" s="23">
        <v>80</v>
      </c>
      <c r="G11" s="22">
        <v>20</v>
      </c>
      <c r="H11" s="22"/>
      <c r="I11" s="22"/>
      <c r="J11" s="22"/>
      <c r="K11" s="24"/>
      <c r="L11" s="25">
        <f t="shared" si="1"/>
        <v>109</v>
      </c>
      <c r="M11" s="26">
        <f t="shared" si="2"/>
        <v>3</v>
      </c>
      <c r="N11" s="26">
        <f t="shared" si="3"/>
        <v>109</v>
      </c>
      <c r="O11" s="27"/>
      <c r="P11" s="28">
        <v>1028</v>
      </c>
      <c r="Q11" s="29" t="s">
        <v>30</v>
      </c>
      <c r="R11" s="30">
        <f>SUMIF(C3:C43,"1028",N3:N43)</f>
        <v>330</v>
      </c>
      <c r="S11" s="31"/>
      <c r="T11" s="32">
        <f>SUMIF(C3:C43,"1028",L3:L43)</f>
        <v>330</v>
      </c>
    </row>
    <row r="12" spans="1:20" ht="28.35" customHeight="1">
      <c r="A12" s="21" t="str">
        <f t="shared" si="0"/>
        <v>SI</v>
      </c>
      <c r="B12" s="21" t="s">
        <v>253</v>
      </c>
      <c r="C12" s="22">
        <v>1028</v>
      </c>
      <c r="D12" s="21" t="s">
        <v>30</v>
      </c>
      <c r="E12" s="23">
        <v>40</v>
      </c>
      <c r="F12" s="23"/>
      <c r="G12" s="22">
        <v>40</v>
      </c>
      <c r="H12" s="22"/>
      <c r="I12" s="22"/>
      <c r="J12" s="22"/>
      <c r="K12" s="24"/>
      <c r="L12" s="25">
        <f t="shared" si="1"/>
        <v>80</v>
      </c>
      <c r="M12" s="26">
        <f t="shared" si="2"/>
        <v>2</v>
      </c>
      <c r="N12" s="26">
        <f t="shared" si="3"/>
        <v>80</v>
      </c>
      <c r="O12" s="27"/>
      <c r="P12" s="28">
        <v>1854</v>
      </c>
      <c r="Q12" s="29" t="s">
        <v>39</v>
      </c>
      <c r="R12" s="30">
        <f>SUMIF(C3:C43,"1854",N3:N43)</f>
        <v>0</v>
      </c>
      <c r="S12" s="31"/>
      <c r="T12" s="32">
        <f>SUMIF(C3:C43,"1854",L3:L43)</f>
        <v>0</v>
      </c>
    </row>
    <row r="13" spans="1:20" ht="28.35" customHeight="1">
      <c r="A13" s="21" t="str">
        <f t="shared" si="0"/>
        <v>SI</v>
      </c>
      <c r="B13" s="21" t="s">
        <v>254</v>
      </c>
      <c r="C13" s="22">
        <v>89</v>
      </c>
      <c r="D13" s="21" t="s">
        <v>81</v>
      </c>
      <c r="E13" s="23">
        <v>7</v>
      </c>
      <c r="F13" s="23"/>
      <c r="G13" s="22">
        <v>9</v>
      </c>
      <c r="H13" s="22">
        <v>40</v>
      </c>
      <c r="I13" s="22"/>
      <c r="J13" s="22"/>
      <c r="K13" s="24"/>
      <c r="L13" s="25">
        <f t="shared" si="1"/>
        <v>56</v>
      </c>
      <c r="M13" s="26">
        <f t="shared" si="2"/>
        <v>3</v>
      </c>
      <c r="N13" s="26">
        <f t="shared" si="3"/>
        <v>56</v>
      </c>
      <c r="O13" s="27"/>
      <c r="P13" s="28">
        <v>1931</v>
      </c>
      <c r="Q13" s="29" t="s">
        <v>41</v>
      </c>
      <c r="R13" s="30">
        <f>SUMIF(C3:C43,"1931",N3:N43)</f>
        <v>0</v>
      </c>
      <c r="S13" s="31"/>
      <c r="T13" s="32">
        <f>SUMIF(C3:C43,"1931",L3:L43)</f>
        <v>0</v>
      </c>
    </row>
    <row r="14" spans="1:20" ht="28.35" customHeight="1">
      <c r="A14" s="21" t="str">
        <f t="shared" si="0"/>
        <v>SI</v>
      </c>
      <c r="B14" s="21" t="s">
        <v>255</v>
      </c>
      <c r="C14" s="22">
        <v>1990</v>
      </c>
      <c r="D14" s="21" t="s">
        <v>37</v>
      </c>
      <c r="E14" s="23"/>
      <c r="F14" s="23">
        <v>50</v>
      </c>
      <c r="G14" s="22"/>
      <c r="H14" s="22"/>
      <c r="I14" s="22"/>
      <c r="J14" s="22"/>
      <c r="K14" s="24"/>
      <c r="L14" s="25">
        <f t="shared" si="1"/>
        <v>50</v>
      </c>
      <c r="M14" s="26">
        <f t="shared" si="2"/>
        <v>1</v>
      </c>
      <c r="N14" s="26">
        <f t="shared" si="3"/>
        <v>50</v>
      </c>
      <c r="O14" s="27"/>
      <c r="P14" s="28">
        <v>1375</v>
      </c>
      <c r="Q14" s="29" t="s">
        <v>43</v>
      </c>
      <c r="R14" s="30">
        <f>SUMIF(C3:C43,"1375",N3:N43)</f>
        <v>0</v>
      </c>
      <c r="S14" s="31"/>
      <c r="T14" s="32">
        <f>SUMIF(C3:C43,"1375",L3:L43)</f>
        <v>0</v>
      </c>
    </row>
    <row r="15" spans="1:20" ht="28.35" customHeight="1">
      <c r="A15" s="21" t="str">
        <f t="shared" si="0"/>
        <v>SI</v>
      </c>
      <c r="B15" s="21" t="s">
        <v>256</v>
      </c>
      <c r="C15" s="22">
        <v>89</v>
      </c>
      <c r="D15" s="21" t="s">
        <v>81</v>
      </c>
      <c r="E15" s="23">
        <v>5</v>
      </c>
      <c r="F15" s="23"/>
      <c r="G15" s="22">
        <v>8</v>
      </c>
      <c r="H15" s="22">
        <v>30</v>
      </c>
      <c r="I15" s="22"/>
      <c r="J15" s="22"/>
      <c r="K15" s="24"/>
      <c r="L15" s="25">
        <f t="shared" si="1"/>
        <v>43</v>
      </c>
      <c r="M15" s="26">
        <f t="shared" si="2"/>
        <v>3</v>
      </c>
      <c r="N15" s="26">
        <f t="shared" si="3"/>
        <v>43</v>
      </c>
      <c r="O15" s="27"/>
      <c r="P15" s="28">
        <v>1820</v>
      </c>
      <c r="Q15" s="29" t="s">
        <v>46</v>
      </c>
      <c r="R15" s="30">
        <f>SUMIF(C3:C43,"1820",N3:N43)</f>
        <v>0</v>
      </c>
      <c r="S15" s="31"/>
      <c r="T15" s="32">
        <f>SUMIF(C3:C43,"1820",L3:L43)</f>
        <v>0</v>
      </c>
    </row>
    <row r="16" spans="1:20" ht="28.35" customHeight="1">
      <c r="A16" s="21" t="str">
        <f t="shared" si="0"/>
        <v>SI</v>
      </c>
      <c r="B16" s="21" t="s">
        <v>257</v>
      </c>
      <c r="C16" s="22">
        <v>2077</v>
      </c>
      <c r="D16" s="21" t="s">
        <v>21</v>
      </c>
      <c r="E16" s="23">
        <v>8</v>
      </c>
      <c r="F16" s="23"/>
      <c r="G16" s="22">
        <v>15</v>
      </c>
      <c r="H16" s="22"/>
      <c r="I16" s="22"/>
      <c r="J16" s="22"/>
      <c r="K16" s="24"/>
      <c r="L16" s="25">
        <f t="shared" si="1"/>
        <v>23</v>
      </c>
      <c r="M16" s="26">
        <f t="shared" si="2"/>
        <v>2</v>
      </c>
      <c r="N16" s="26">
        <f t="shared" si="3"/>
        <v>23</v>
      </c>
      <c r="O16" s="27"/>
      <c r="P16" s="28">
        <v>1463</v>
      </c>
      <c r="Q16" s="29" t="s">
        <v>48</v>
      </c>
      <c r="R16" s="30">
        <f>SUMIF(C3:C43,"1463",N3:N43)</f>
        <v>0</v>
      </c>
      <c r="S16" s="31"/>
      <c r="T16" s="32">
        <f>SUMIF(C3:C43,"1463",L3:L43)</f>
        <v>0</v>
      </c>
    </row>
    <row r="17" spans="1:20" ht="28.35" customHeight="1">
      <c r="A17" s="21" t="str">
        <f t="shared" si="0"/>
        <v>SI</v>
      </c>
      <c r="B17" s="21" t="s">
        <v>258</v>
      </c>
      <c r="C17" s="22">
        <v>1533</v>
      </c>
      <c r="D17" s="21" t="s">
        <v>54</v>
      </c>
      <c r="E17" s="23">
        <v>15</v>
      </c>
      <c r="F17" s="23"/>
      <c r="G17" s="22"/>
      <c r="H17" s="22"/>
      <c r="I17" s="22"/>
      <c r="J17" s="22"/>
      <c r="K17" s="24"/>
      <c r="L17" s="25">
        <f t="shared" si="1"/>
        <v>15</v>
      </c>
      <c r="M17" s="26">
        <f t="shared" si="2"/>
        <v>1</v>
      </c>
      <c r="N17" s="26">
        <f t="shared" si="3"/>
        <v>15</v>
      </c>
      <c r="O17" s="27"/>
      <c r="P17" s="28">
        <v>1990</v>
      </c>
      <c r="Q17" s="29" t="s">
        <v>49</v>
      </c>
      <c r="R17" s="30">
        <f>SUMIF(C3:C43,"1990",N3:N43)</f>
        <v>50</v>
      </c>
      <c r="S17" s="31"/>
      <c r="T17" s="32">
        <f>SUMIF(C3:C43,"1990",L3:L43)</f>
        <v>50</v>
      </c>
    </row>
    <row r="18" spans="1:20" ht="28.35" customHeight="1">
      <c r="A18" s="21" t="str">
        <f t="shared" si="0"/>
        <v>SI</v>
      </c>
      <c r="B18" s="21" t="s">
        <v>259</v>
      </c>
      <c r="C18" s="22">
        <v>69</v>
      </c>
      <c r="D18" s="21" t="s">
        <v>45</v>
      </c>
      <c r="E18" s="23">
        <v>12</v>
      </c>
      <c r="F18" s="23"/>
      <c r="G18" s="22"/>
      <c r="H18" s="22"/>
      <c r="I18" s="22"/>
      <c r="J18" s="22"/>
      <c r="K18" s="24"/>
      <c r="L18" s="25">
        <f t="shared" si="1"/>
        <v>12</v>
      </c>
      <c r="M18" s="26">
        <f t="shared" si="2"/>
        <v>1</v>
      </c>
      <c r="N18" s="26">
        <f t="shared" si="3"/>
        <v>12</v>
      </c>
      <c r="O18" s="27"/>
      <c r="P18" s="28">
        <v>1214</v>
      </c>
      <c r="Q18" s="29" t="s">
        <v>50</v>
      </c>
      <c r="R18" s="30">
        <f>SUMIF(C3:C43,"1214",N3:N43)</f>
        <v>0</v>
      </c>
      <c r="S18" s="31"/>
      <c r="T18" s="32">
        <f>SUMIF(C3:C43,"1214",L3:L43)</f>
        <v>0</v>
      </c>
    </row>
    <row r="19" spans="1:20" ht="28.35" customHeight="1">
      <c r="A19" s="21" t="str">
        <f t="shared" si="0"/>
        <v>SI</v>
      </c>
      <c r="B19" s="21" t="s">
        <v>260</v>
      </c>
      <c r="C19" s="22">
        <v>2077</v>
      </c>
      <c r="D19" s="21" t="s">
        <v>21</v>
      </c>
      <c r="E19" s="23">
        <v>5</v>
      </c>
      <c r="F19" s="23"/>
      <c r="G19" s="22">
        <v>7</v>
      </c>
      <c r="H19" s="22"/>
      <c r="I19" s="22"/>
      <c r="J19" s="22"/>
      <c r="K19" s="24"/>
      <c r="L19" s="25">
        <f t="shared" si="1"/>
        <v>12</v>
      </c>
      <c r="M19" s="26">
        <f t="shared" si="2"/>
        <v>2</v>
      </c>
      <c r="N19" s="26">
        <f t="shared" si="3"/>
        <v>12</v>
      </c>
      <c r="O19" s="27"/>
      <c r="P19" s="28">
        <v>1883</v>
      </c>
      <c r="Q19" s="29" t="s">
        <v>51</v>
      </c>
      <c r="R19" s="30">
        <f>SUMIF(C3:C43,"1883",N3:N43)</f>
        <v>0</v>
      </c>
      <c r="S19" s="31"/>
      <c r="T19" s="32">
        <f>SUMIF(C3:C43,"1883",L3:L43)</f>
        <v>0</v>
      </c>
    </row>
    <row r="20" spans="1:20" ht="28.35" customHeight="1">
      <c r="A20" s="21" t="str">
        <f t="shared" si="0"/>
        <v>SI</v>
      </c>
      <c r="B20" s="21" t="s">
        <v>261</v>
      </c>
      <c r="C20" s="22">
        <v>69</v>
      </c>
      <c r="D20" s="21" t="s">
        <v>45</v>
      </c>
      <c r="E20" s="23">
        <v>6</v>
      </c>
      <c r="F20" s="23"/>
      <c r="G20" s="22"/>
      <c r="H20" s="22"/>
      <c r="I20" s="22"/>
      <c r="J20" s="22"/>
      <c r="K20" s="24"/>
      <c r="L20" s="25">
        <f t="shared" si="1"/>
        <v>6</v>
      </c>
      <c r="M20" s="26">
        <f t="shared" si="2"/>
        <v>1</v>
      </c>
      <c r="N20" s="26">
        <f t="shared" si="3"/>
        <v>6</v>
      </c>
      <c r="O20" s="27"/>
      <c r="P20" s="28">
        <v>1406</v>
      </c>
      <c r="Q20" s="29" t="s">
        <v>52</v>
      </c>
      <c r="R20" s="30">
        <f>SUMIF(C3:C43,"1406",N3:N43)</f>
        <v>0</v>
      </c>
      <c r="S20" s="31"/>
      <c r="T20" s="32">
        <f>SUMIF(C3:C43,"1406",L3:L43)</f>
        <v>0</v>
      </c>
    </row>
    <row r="21" spans="1:20" ht="28.35" customHeight="1">
      <c r="A21" s="21" t="str">
        <f t="shared" si="0"/>
        <v>SI</v>
      </c>
      <c r="B21" s="21" t="s">
        <v>262</v>
      </c>
      <c r="C21" s="22">
        <v>69</v>
      </c>
      <c r="D21" s="21" t="s">
        <v>45</v>
      </c>
      <c r="E21" s="23">
        <v>5</v>
      </c>
      <c r="F21" s="23"/>
      <c r="G21" s="22"/>
      <c r="H21" s="22"/>
      <c r="I21" s="22"/>
      <c r="J21" s="22"/>
      <c r="K21" s="24"/>
      <c r="L21" s="25">
        <f t="shared" si="1"/>
        <v>5</v>
      </c>
      <c r="M21" s="26">
        <f t="shared" si="2"/>
        <v>1</v>
      </c>
      <c r="N21" s="26">
        <f t="shared" si="3"/>
        <v>5</v>
      </c>
      <c r="O21" s="27"/>
      <c r="P21" s="28">
        <v>69</v>
      </c>
      <c r="Q21" s="29" t="s">
        <v>53</v>
      </c>
      <c r="R21" s="30">
        <f>SUMIF(C3:C43,"69",N3:N43)</f>
        <v>23</v>
      </c>
      <c r="S21" s="31"/>
      <c r="T21" s="32">
        <f>SUMIF(C3:C43,"69",L3:L43)</f>
        <v>23</v>
      </c>
    </row>
    <row r="22" spans="1:20" ht="28.35" customHeight="1">
      <c r="A22" s="21" t="str">
        <f t="shared" si="0"/>
        <v>NO</v>
      </c>
      <c r="B22" s="22"/>
      <c r="C22" s="22"/>
      <c r="D22" s="22"/>
      <c r="E22" s="23"/>
      <c r="F22" s="23"/>
      <c r="G22" s="22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SUMIF(C3:C43,"1533",N3:N43)</f>
        <v>15</v>
      </c>
      <c r="S22" s="31"/>
      <c r="T22" s="32">
        <f>SUMIF(C3:C43,"1533",L3:L43)</f>
        <v>15</v>
      </c>
    </row>
    <row r="23" spans="1:20" ht="28.35" customHeight="1">
      <c r="A23" s="21" t="str">
        <f t="shared" si="0"/>
        <v>NO</v>
      </c>
      <c r="B23" s="22"/>
      <c r="C23" s="22"/>
      <c r="D23" s="22"/>
      <c r="E23" s="23"/>
      <c r="F23" s="23"/>
      <c r="G23" s="22"/>
      <c r="H23" s="22"/>
      <c r="I23" s="2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SUMIF(C3:C43,"77",N3:N43)</f>
        <v>0</v>
      </c>
      <c r="S23" s="31"/>
      <c r="T23" s="32">
        <f>SUMIF(C3:C43,"77",L3:L43)</f>
        <v>0</v>
      </c>
    </row>
    <row r="24" spans="1:20" ht="28.35" customHeight="1">
      <c r="A24" s="21" t="str">
        <f t="shared" si="0"/>
        <v>NO</v>
      </c>
      <c r="B24" s="22"/>
      <c r="C24" s="22"/>
      <c r="D24" s="22"/>
      <c r="E24" s="23"/>
      <c r="F24" s="23"/>
      <c r="G24" s="22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SUMIF(C3:C41,"1554",N3:N41)</f>
        <v>0</v>
      </c>
      <c r="S24" s="31"/>
      <c r="T24" s="32">
        <f>SUMIF(C3:C41,"1554",L3:L41)</f>
        <v>0</v>
      </c>
    </row>
    <row r="25" spans="1:20" ht="28.35" customHeight="1">
      <c r="A25" s="21" t="str">
        <f t="shared" si="0"/>
        <v>NO</v>
      </c>
      <c r="B25" s="22"/>
      <c r="C25" s="22"/>
      <c r="D25" s="22"/>
      <c r="E25" s="23"/>
      <c r="F25" s="23"/>
      <c r="G25" s="22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SUMIF(C3:C41,"2062",N3:N41)</f>
        <v>0</v>
      </c>
      <c r="S25" s="31"/>
      <c r="T25" s="32">
        <f>SUMIF(C3:C41,"2062",L3:L41)</f>
        <v>0</v>
      </c>
    </row>
    <row r="26" spans="1:20" ht="28.35" customHeight="1">
      <c r="A26" s="21" t="str">
        <f t="shared" si="0"/>
        <v>NO</v>
      </c>
      <c r="B26" s="22"/>
      <c r="C26" s="22"/>
      <c r="D26" s="22"/>
      <c r="E26" s="23"/>
      <c r="F26" s="23"/>
      <c r="G26" s="22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21</v>
      </c>
      <c r="R26" s="30">
        <f>SUMIF(C3:C42,"2077",N3:N42)</f>
        <v>35</v>
      </c>
      <c r="S26" s="31"/>
      <c r="T26" s="32">
        <f>SUMIF(C3:C42,"2077",L3:L42)</f>
        <v>35</v>
      </c>
    </row>
    <row r="27" spans="1:20" ht="28.35" customHeight="1">
      <c r="A27" s="21" t="str">
        <f t="shared" si="0"/>
        <v>NO</v>
      </c>
      <c r="B27" s="22"/>
      <c r="C27" s="22"/>
      <c r="D27" s="22"/>
      <c r="E27" s="23"/>
      <c r="F27" s="23"/>
      <c r="G27" s="22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SUMIF(C3:C43,"2030",N3:N43)</f>
        <v>0</v>
      </c>
      <c r="S27" s="31"/>
      <c r="T27" s="32">
        <f>SUMIF(C3:C43,"2030",L3:L43)</f>
        <v>0</v>
      </c>
    </row>
    <row r="28" spans="1:20" ht="28.35" customHeight="1">
      <c r="A28" s="21" t="str">
        <f t="shared" si="0"/>
        <v>NO</v>
      </c>
      <c r="B28" s="22"/>
      <c r="C28" s="22"/>
      <c r="D28" s="22"/>
      <c r="E28" s="23"/>
      <c r="F28" s="23"/>
      <c r="G28" s="22"/>
      <c r="H28" s="22"/>
      <c r="I28" s="2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SUMIF(C3:C43,"87",N3:N43)</f>
        <v>210</v>
      </c>
      <c r="S28" s="31"/>
      <c r="T28" s="32">
        <f>SUMIF(C3:C43,"87",L3:L43)</f>
        <v>210</v>
      </c>
    </row>
    <row r="29" spans="1:20" ht="28.35" customHeight="1">
      <c r="A29" s="21" t="str">
        <f t="shared" si="0"/>
        <v>NO</v>
      </c>
      <c r="B29" s="22"/>
      <c r="C29" s="22"/>
      <c r="D29" s="22"/>
      <c r="E29" s="23"/>
      <c r="F29" s="23"/>
      <c r="G29" s="22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28.35" customHeight="1">
      <c r="A30" s="21" t="str">
        <f t="shared" si="0"/>
        <v>NO</v>
      </c>
      <c r="B30" s="22"/>
      <c r="C30" s="22"/>
      <c r="D30" s="22"/>
      <c r="E30" s="23"/>
      <c r="F30" s="23"/>
      <c r="G30" s="22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8.35" customHeight="1">
      <c r="A31" s="21" t="str">
        <f t="shared" si="0"/>
        <v>NO</v>
      </c>
      <c r="B31" s="22"/>
      <c r="C31" s="22"/>
      <c r="D31" s="113"/>
      <c r="E31" s="23"/>
      <c r="F31" s="23"/>
      <c r="G31" s="22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8.35" customHeight="1">
      <c r="A32" s="21" t="str">
        <f t="shared" si="0"/>
        <v>NO</v>
      </c>
      <c r="B32" s="22"/>
      <c r="C32" s="22"/>
      <c r="D32" s="22"/>
      <c r="E32" s="23"/>
      <c r="F32" s="23"/>
      <c r="G32" s="22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8.35" customHeight="1">
      <c r="A33" s="21" t="str">
        <f t="shared" si="0"/>
        <v>NO</v>
      </c>
      <c r="B33" s="22"/>
      <c r="C33" s="22"/>
      <c r="D33" s="22"/>
      <c r="E33" s="23"/>
      <c r="F33" s="23"/>
      <c r="G33" s="22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8.35" customHeight="1">
      <c r="A34" s="21" t="str">
        <f t="shared" si="0"/>
        <v>NO</v>
      </c>
      <c r="B34" s="22"/>
      <c r="C34" s="22"/>
      <c r="D34" s="22"/>
      <c r="E34" s="23"/>
      <c r="F34" s="23"/>
      <c r="G34" s="22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8.35" customHeight="1">
      <c r="A35" s="21" t="str">
        <f t="shared" si="0"/>
        <v>NO</v>
      </c>
      <c r="B35" s="22"/>
      <c r="C35" s="22"/>
      <c r="D35" s="22"/>
      <c r="E35" s="23"/>
      <c r="F35" s="23"/>
      <c r="G35" s="22"/>
      <c r="H35" s="22"/>
      <c r="I35" s="22"/>
      <c r="J35" s="22"/>
      <c r="K35" s="24"/>
      <c r="L35" s="25">
        <f t="shared" si="1"/>
        <v>0</v>
      </c>
      <c r="M35" s="26">
        <f t="shared" si="2"/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28.35" customHeight="1">
      <c r="A36" s="21" t="str">
        <f t="shared" si="0"/>
        <v>NO</v>
      </c>
      <c r="B36" s="22"/>
      <c r="C36" s="22"/>
      <c r="D36" s="22"/>
      <c r="E36" s="23"/>
      <c r="F36" s="23"/>
      <c r="G36" s="22"/>
      <c r="H36" s="22"/>
      <c r="I36" s="22"/>
      <c r="J36" s="22"/>
      <c r="K36" s="24"/>
      <c r="L36" s="25">
        <f t="shared" si="1"/>
        <v>0</v>
      </c>
      <c r="M36" s="26">
        <f t="shared" si="2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28.35" customHeight="1">
      <c r="A37" s="21" t="str">
        <f t="shared" si="0"/>
        <v>NO</v>
      </c>
      <c r="B37" s="22"/>
      <c r="C37" s="22"/>
      <c r="D37" s="22"/>
      <c r="E37" s="23"/>
      <c r="F37" s="23"/>
      <c r="G37" s="22"/>
      <c r="H37" s="22"/>
      <c r="I37" s="22"/>
      <c r="J37" s="22"/>
      <c r="K37" s="24"/>
      <c r="L37" s="25">
        <f t="shared" si="1"/>
        <v>0</v>
      </c>
      <c r="M37" s="26">
        <f t="shared" si="2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28.35" customHeight="1">
      <c r="A38" s="21" t="str">
        <f t="shared" si="0"/>
        <v>NO</v>
      </c>
      <c r="B38" s="22"/>
      <c r="C38" s="22"/>
      <c r="D38" s="22"/>
      <c r="E38" s="23"/>
      <c r="F38" s="23"/>
      <c r="G38" s="22"/>
      <c r="H38" s="22"/>
      <c r="I38" s="22"/>
      <c r="J38" s="22"/>
      <c r="K38" s="24"/>
      <c r="L38" s="25">
        <f t="shared" si="1"/>
        <v>0</v>
      </c>
      <c r="M38" s="26">
        <f t="shared" si="2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28.35" customHeight="1">
      <c r="A39" s="21" t="str">
        <f t="shared" si="0"/>
        <v>NO</v>
      </c>
      <c r="B39" s="22"/>
      <c r="C39" s="22"/>
      <c r="D39" s="22"/>
      <c r="E39" s="23"/>
      <c r="F39" s="23"/>
      <c r="G39" s="22"/>
      <c r="H39" s="22"/>
      <c r="I39" s="22"/>
      <c r="J39" s="22"/>
      <c r="K39" s="24"/>
      <c r="L39" s="25">
        <f t="shared" si="1"/>
        <v>0</v>
      </c>
      <c r="M39" s="26">
        <f t="shared" si="2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28.35" customHeight="1">
      <c r="A40" s="21" t="str">
        <f t="shared" si="0"/>
        <v>NO</v>
      </c>
      <c r="B40" s="22"/>
      <c r="C40" s="22"/>
      <c r="D40" s="22"/>
      <c r="E40" s="23"/>
      <c r="F40" s="23"/>
      <c r="G40" s="22"/>
      <c r="H40" s="22"/>
      <c r="I40" s="22"/>
      <c r="J40" s="22"/>
      <c r="K40" s="24"/>
      <c r="L40" s="25">
        <f t="shared" si="1"/>
        <v>0</v>
      </c>
      <c r="M40" s="26">
        <f t="shared" si="2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8.35" customHeight="1">
      <c r="A41" s="21" t="str">
        <f t="shared" si="0"/>
        <v>NO</v>
      </c>
      <c r="B41" s="22"/>
      <c r="C41" s="22"/>
      <c r="D41" s="22"/>
      <c r="E41" s="23"/>
      <c r="F41" s="23"/>
      <c r="G41" s="22"/>
      <c r="H41" s="22"/>
      <c r="I41" s="22"/>
      <c r="J41" s="22"/>
      <c r="K41" s="24"/>
      <c r="L41" s="25">
        <f t="shared" si="1"/>
        <v>0</v>
      </c>
      <c r="M41" s="26">
        <f t="shared" si="2"/>
        <v>0</v>
      </c>
      <c r="N41" s="26">
        <f t="shared" si="3"/>
        <v>0</v>
      </c>
      <c r="O41" s="41"/>
      <c r="P41" s="42"/>
      <c r="Q41" s="77"/>
      <c r="R41" s="78">
        <f>SUM(R3:R40)</f>
        <v>1898</v>
      </c>
      <c r="S41" s="79"/>
      <c r="T41" s="45">
        <f>SUM(T3:T40)</f>
        <v>1898</v>
      </c>
    </row>
    <row r="42" spans="1:20" ht="27.75" customHeight="1">
      <c r="A42" s="47">
        <f>COUNTIF(A3:A41,"SI")</f>
        <v>19</v>
      </c>
      <c r="B42" s="47">
        <f>COUNTA(B3:B41)</f>
        <v>19</v>
      </c>
      <c r="C42" s="47"/>
      <c r="D42" s="47"/>
      <c r="E42" s="48"/>
      <c r="F42" s="48"/>
      <c r="G42" s="47"/>
      <c r="H42" s="47"/>
      <c r="I42" s="47"/>
      <c r="J42" s="49"/>
      <c r="K42" s="114"/>
      <c r="L42" s="99">
        <f>SUM(L3:L41)</f>
        <v>1898</v>
      </c>
      <c r="M42" s="51"/>
      <c r="N42" s="100">
        <f>SUM(N3:N41)</f>
        <v>1898</v>
      </c>
      <c r="O42" s="41"/>
      <c r="P42" s="8"/>
      <c r="Q42" s="8"/>
      <c r="R42" s="80"/>
      <c r="S42" s="8"/>
      <c r="T42" s="42"/>
    </row>
    <row r="43" spans="1:20" ht="27.4" customHeight="1">
      <c r="A43" s="101"/>
      <c r="B43" s="101"/>
      <c r="C43" s="101"/>
      <c r="D43" s="101"/>
      <c r="E43" s="102"/>
      <c r="F43" s="102"/>
      <c r="G43" s="101"/>
      <c r="H43" s="101"/>
      <c r="I43" s="101"/>
      <c r="J43" s="101"/>
      <c r="K43" s="101"/>
      <c r="L43" s="103"/>
      <c r="M43" s="8"/>
      <c r="N43" s="80"/>
      <c r="O43" s="8"/>
      <c r="P43" s="8"/>
      <c r="Q43" s="8"/>
      <c r="R43" s="8"/>
      <c r="S43" s="8"/>
      <c r="T43" s="8"/>
    </row>
    <row r="44" spans="1:20" ht="27.4" customHeight="1">
      <c r="A44" s="10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27.4" customHeight="1">
      <c r="A45" s="10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</sheetData>
  <mergeCells count="1">
    <mergeCell ref="A1:E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Roman,Regular"&amp;12&amp;K000000YA F</oddHeader>
    <oddFooter>&amp;L&amp;"Helvetica,Regular"&amp;12&amp;K000000&amp;P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workbookViewId="0" topLeftCell="A1">
      <selection activeCell="A1" sqref="A1:F1"/>
    </sheetView>
  </sheetViews>
  <sheetFormatPr defaultColWidth="16.28125" defaultRowHeight="18" customHeight="1"/>
  <cols>
    <col min="1" max="1" width="4.421875" style="53" customWidth="1"/>
    <col min="2" max="2" width="29.00390625" style="53" customWidth="1"/>
    <col min="3" max="3" width="16.28125" style="53" customWidth="1"/>
    <col min="4" max="4" width="23.28125" style="53" customWidth="1"/>
    <col min="5" max="5" width="11.28125" style="53" customWidth="1"/>
    <col min="6" max="6" width="11.421875" style="53" customWidth="1"/>
    <col min="7" max="7" width="12.00390625" style="53" customWidth="1"/>
    <col min="8" max="8" width="11.8515625" style="53" customWidth="1"/>
    <col min="9" max="9" width="11.57421875" style="53" customWidth="1"/>
    <col min="10" max="10" width="11.28125" style="53" customWidth="1"/>
    <col min="11" max="12" width="11.421875" style="53" customWidth="1"/>
    <col min="13" max="16384" width="16.28125" style="53" customWidth="1"/>
  </cols>
  <sheetData>
    <row r="1" spans="1:12" ht="20.45" customHeight="1">
      <c r="A1" s="178" t="s">
        <v>0</v>
      </c>
      <c r="B1" s="179"/>
      <c r="C1" s="179"/>
      <c r="D1" s="179"/>
      <c r="E1" s="179"/>
      <c r="F1" s="179"/>
      <c r="G1" s="55"/>
      <c r="H1" s="55"/>
      <c r="I1" s="55"/>
      <c r="J1" s="55"/>
      <c r="K1" s="55"/>
      <c r="L1" s="56"/>
    </row>
    <row r="2" spans="1:12" ht="32.45" customHeight="1">
      <c r="A2" s="55"/>
      <c r="B2" s="57" t="s">
        <v>1</v>
      </c>
      <c r="C2" s="57" t="s">
        <v>2</v>
      </c>
      <c r="D2" s="57" t="s">
        <v>3</v>
      </c>
      <c r="E2" s="57" t="s">
        <v>4</v>
      </c>
      <c r="F2" s="57" t="s">
        <v>5</v>
      </c>
      <c r="G2" s="57" t="s">
        <v>6</v>
      </c>
      <c r="H2" s="57" t="s">
        <v>7</v>
      </c>
      <c r="I2" s="57" t="s">
        <v>8</v>
      </c>
      <c r="J2" s="57" t="s">
        <v>9</v>
      </c>
      <c r="K2" s="57" t="s">
        <v>10</v>
      </c>
      <c r="L2" s="58" t="s">
        <v>11</v>
      </c>
    </row>
    <row r="3" spans="1:12" ht="20.45" customHeight="1">
      <c r="A3" s="59"/>
      <c r="B3" s="60"/>
      <c r="C3" s="55"/>
      <c r="D3" s="60"/>
      <c r="E3" s="55"/>
      <c r="F3" s="55"/>
      <c r="G3" s="55"/>
      <c r="H3" s="55"/>
      <c r="I3" s="55"/>
      <c r="J3" s="55"/>
      <c r="K3" s="55"/>
      <c r="L3" s="61"/>
    </row>
    <row r="4" spans="1:12" ht="20.45" customHeight="1">
      <c r="A4" s="59"/>
      <c r="B4" s="60"/>
      <c r="C4" s="55"/>
      <c r="D4" s="60"/>
      <c r="E4" s="55"/>
      <c r="F4" s="55"/>
      <c r="G4" s="55"/>
      <c r="H4" s="55"/>
      <c r="I4" s="55"/>
      <c r="J4" s="55"/>
      <c r="K4" s="55"/>
      <c r="L4" s="61"/>
    </row>
    <row r="5" spans="1:12" ht="20.45" customHeight="1">
      <c r="A5" s="59"/>
      <c r="B5" s="60"/>
      <c r="C5" s="55"/>
      <c r="D5" s="60"/>
      <c r="E5" s="55"/>
      <c r="F5" s="55"/>
      <c r="G5" s="55"/>
      <c r="H5" s="55"/>
      <c r="I5" s="55"/>
      <c r="J5" s="55"/>
      <c r="K5" s="55"/>
      <c r="L5" s="61"/>
    </row>
    <row r="6" spans="1:12" ht="20.45" customHeight="1">
      <c r="A6" s="59"/>
      <c r="B6" s="60"/>
      <c r="C6" s="55"/>
      <c r="D6" s="60"/>
      <c r="E6" s="55"/>
      <c r="F6" s="55"/>
      <c r="G6" s="55"/>
      <c r="H6" s="55"/>
      <c r="I6" s="55"/>
      <c r="J6" s="55"/>
      <c r="K6" s="55"/>
      <c r="L6" s="61"/>
    </row>
    <row r="7" spans="1:12" ht="20.45" customHeight="1">
      <c r="A7" s="59"/>
      <c r="B7" s="60"/>
      <c r="C7" s="55"/>
      <c r="D7" s="60"/>
      <c r="E7" s="55"/>
      <c r="F7" s="55"/>
      <c r="G7" s="55"/>
      <c r="H7" s="55"/>
      <c r="I7" s="55"/>
      <c r="J7" s="55"/>
      <c r="K7" s="55"/>
      <c r="L7" s="61"/>
    </row>
    <row r="8" spans="1:12" ht="20.45" customHeight="1">
      <c r="A8" s="59"/>
      <c r="B8" s="60"/>
      <c r="C8" s="55"/>
      <c r="D8" s="60"/>
      <c r="E8" s="55"/>
      <c r="F8" s="55"/>
      <c r="G8" s="55"/>
      <c r="H8" s="55"/>
      <c r="I8" s="55"/>
      <c r="J8" s="55"/>
      <c r="K8" s="55"/>
      <c r="L8" s="61"/>
    </row>
    <row r="9" spans="1:12" ht="20.45" customHeight="1">
      <c r="A9" s="59"/>
      <c r="B9" s="60"/>
      <c r="C9" s="55"/>
      <c r="D9" s="60"/>
      <c r="E9" s="55"/>
      <c r="F9" s="55"/>
      <c r="G9" s="55"/>
      <c r="H9" s="55"/>
      <c r="I9" s="55"/>
      <c r="J9" s="55"/>
      <c r="K9" s="55"/>
      <c r="L9" s="61"/>
    </row>
    <row r="10" spans="1:12" ht="20.45" customHeight="1">
      <c r="A10" s="59"/>
      <c r="B10" s="60"/>
      <c r="C10" s="55"/>
      <c r="D10" s="60"/>
      <c r="E10" s="55"/>
      <c r="F10" s="55"/>
      <c r="G10" s="55"/>
      <c r="H10" s="55"/>
      <c r="I10" s="55"/>
      <c r="J10" s="55"/>
      <c r="K10" s="55"/>
      <c r="L10" s="61"/>
    </row>
    <row r="11" spans="1:12" ht="20.45" customHeight="1">
      <c r="A11" s="59"/>
      <c r="B11" s="60"/>
      <c r="C11" s="55"/>
      <c r="D11" s="60"/>
      <c r="E11" s="55"/>
      <c r="F11" s="55"/>
      <c r="G11" s="55"/>
      <c r="H11" s="55"/>
      <c r="I11" s="55"/>
      <c r="J11" s="55"/>
      <c r="K11" s="55"/>
      <c r="L11" s="61"/>
    </row>
    <row r="12" spans="1:12" ht="20.45" customHeight="1">
      <c r="A12" s="59"/>
      <c r="B12" s="60"/>
      <c r="C12" s="55"/>
      <c r="D12" s="60"/>
      <c r="E12" s="55"/>
      <c r="F12" s="55"/>
      <c r="G12" s="55"/>
      <c r="H12" s="55"/>
      <c r="I12" s="55"/>
      <c r="J12" s="55"/>
      <c r="K12" s="55"/>
      <c r="L12" s="61"/>
    </row>
    <row r="13" spans="1:12" ht="20.45" customHeight="1">
      <c r="A13" s="59"/>
      <c r="B13" s="60"/>
      <c r="C13" s="55"/>
      <c r="D13" s="60"/>
      <c r="E13" s="55"/>
      <c r="F13" s="55"/>
      <c r="G13" s="55"/>
      <c r="H13" s="55"/>
      <c r="I13" s="55"/>
      <c r="J13" s="55"/>
      <c r="K13" s="55"/>
      <c r="L13" s="60"/>
    </row>
    <row r="14" spans="1:12" ht="20.45" customHeight="1">
      <c r="A14" s="59"/>
      <c r="B14" s="60"/>
      <c r="C14" s="55"/>
      <c r="D14" s="60"/>
      <c r="E14" s="55"/>
      <c r="F14" s="55"/>
      <c r="G14" s="55"/>
      <c r="H14" s="55"/>
      <c r="I14" s="55"/>
      <c r="J14" s="55"/>
      <c r="K14" s="55"/>
      <c r="L14" s="60"/>
    </row>
    <row r="15" spans="1:12" ht="20.45" customHeight="1">
      <c r="A15" s="59"/>
      <c r="B15" s="60"/>
      <c r="C15" s="55"/>
      <c r="D15" s="60"/>
      <c r="E15" s="55"/>
      <c r="F15" s="55"/>
      <c r="G15" s="55"/>
      <c r="H15" s="55"/>
      <c r="I15" s="55"/>
      <c r="J15" s="55"/>
      <c r="K15" s="55"/>
      <c r="L15" s="60"/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showGridLines="0" workbookViewId="0" topLeftCell="A1"/>
  </sheetViews>
  <sheetFormatPr defaultColWidth="16.28125" defaultRowHeight="18" customHeight="1"/>
  <cols>
    <col min="1" max="1" width="5.00390625" style="53" customWidth="1"/>
    <col min="2" max="2" width="29.8515625" style="53" customWidth="1"/>
    <col min="3" max="3" width="5.28125" style="53" customWidth="1"/>
    <col min="4" max="4" width="23.28125" style="53" customWidth="1"/>
    <col min="5" max="11" width="11.421875" style="53" customWidth="1"/>
    <col min="12" max="12" width="6.57421875" style="53" customWidth="1"/>
    <col min="13" max="16384" width="16.28125" style="53" customWidth="1"/>
  </cols>
  <sheetData>
    <row r="1" spans="1:12" ht="20.45" customHeight="1">
      <c r="A1" s="178" t="s">
        <v>243</v>
      </c>
      <c r="B1" s="179"/>
      <c r="C1" s="179"/>
      <c r="D1" s="179"/>
      <c r="E1" s="179"/>
      <c r="F1" s="88"/>
      <c r="G1" s="88"/>
      <c r="H1" s="88"/>
      <c r="I1" s="88"/>
      <c r="J1" s="88"/>
      <c r="K1" s="88"/>
      <c r="L1" s="89"/>
    </row>
    <row r="2" spans="1:12" ht="32.45" customHeight="1">
      <c r="A2" s="59"/>
      <c r="B2" s="54" t="s">
        <v>1</v>
      </c>
      <c r="C2" s="54" t="s">
        <v>99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64" t="s">
        <v>11</v>
      </c>
    </row>
    <row r="3" spans="1:12" ht="20.45" customHeight="1">
      <c r="A3" s="60"/>
      <c r="B3" s="60"/>
      <c r="C3" s="55"/>
      <c r="D3" s="60"/>
      <c r="E3" s="55"/>
      <c r="F3" s="55"/>
      <c r="G3" s="55"/>
      <c r="H3" s="55"/>
      <c r="I3" s="55"/>
      <c r="J3" s="55"/>
      <c r="K3" s="55"/>
      <c r="L3" s="61"/>
    </row>
    <row r="4" spans="1:12" ht="20.45" customHeight="1">
      <c r="A4" s="60"/>
      <c r="B4" s="60"/>
      <c r="C4" s="55"/>
      <c r="D4" s="60"/>
      <c r="E4" s="55"/>
      <c r="F4" s="55"/>
      <c r="G4" s="55"/>
      <c r="H4" s="55"/>
      <c r="I4" s="55"/>
      <c r="J4" s="55"/>
      <c r="K4" s="55"/>
      <c r="L4" s="61"/>
    </row>
    <row r="5" spans="1:12" ht="20.45" customHeight="1">
      <c r="A5" s="60"/>
      <c r="B5" s="60"/>
      <c r="C5" s="55"/>
      <c r="D5" s="60"/>
      <c r="E5" s="55"/>
      <c r="F5" s="55"/>
      <c r="G5" s="55"/>
      <c r="H5" s="55"/>
      <c r="I5" s="55"/>
      <c r="J5" s="55"/>
      <c r="K5" s="55"/>
      <c r="L5" s="61"/>
    </row>
    <row r="6" spans="1:12" ht="20.45" customHeight="1">
      <c r="A6" s="60"/>
      <c r="B6" s="60"/>
      <c r="C6" s="55"/>
      <c r="D6" s="60"/>
      <c r="E6" s="55"/>
      <c r="F6" s="55"/>
      <c r="G6" s="55"/>
      <c r="H6" s="55"/>
      <c r="I6" s="55"/>
      <c r="J6" s="55"/>
      <c r="K6" s="55"/>
      <c r="L6" s="61"/>
    </row>
    <row r="7" spans="1:12" ht="20.45" customHeight="1">
      <c r="A7" s="60"/>
      <c r="B7" s="60"/>
      <c r="C7" s="55"/>
      <c r="D7" s="60"/>
      <c r="E7" s="55"/>
      <c r="F7" s="55"/>
      <c r="G7" s="55"/>
      <c r="H7" s="55"/>
      <c r="I7" s="55"/>
      <c r="J7" s="55"/>
      <c r="K7" s="55"/>
      <c r="L7" s="61"/>
    </row>
    <row r="8" spans="1:12" ht="20.45" customHeight="1">
      <c r="A8" s="60"/>
      <c r="B8" s="60"/>
      <c r="C8" s="55"/>
      <c r="D8" s="60"/>
      <c r="E8" s="55"/>
      <c r="F8" s="55"/>
      <c r="G8" s="55"/>
      <c r="H8" s="55"/>
      <c r="I8" s="55"/>
      <c r="J8" s="55"/>
      <c r="K8" s="55"/>
      <c r="L8" s="61"/>
    </row>
    <row r="9" spans="1:12" ht="20.45" customHeight="1">
      <c r="A9" s="60"/>
      <c r="B9" s="60"/>
      <c r="C9" s="55"/>
      <c r="D9" s="60"/>
      <c r="E9" s="55"/>
      <c r="F9" s="55"/>
      <c r="G9" s="55"/>
      <c r="H9" s="55"/>
      <c r="I9" s="55"/>
      <c r="J9" s="55"/>
      <c r="K9" s="55"/>
      <c r="L9" s="61"/>
    </row>
    <row r="10" spans="1:12" ht="20.45" customHeight="1">
      <c r="A10" s="60"/>
      <c r="B10" s="60"/>
      <c r="C10" s="55"/>
      <c r="D10" s="60"/>
      <c r="E10" s="55"/>
      <c r="F10" s="55"/>
      <c r="G10" s="55"/>
      <c r="H10" s="55"/>
      <c r="I10" s="55"/>
      <c r="J10" s="55"/>
      <c r="K10" s="55"/>
      <c r="L10" s="61"/>
    </row>
    <row r="11" spans="1:12" ht="20.45" customHeight="1">
      <c r="A11" s="60"/>
      <c r="B11" s="60"/>
      <c r="C11" s="55"/>
      <c r="D11" s="60"/>
      <c r="E11" s="55"/>
      <c r="F11" s="55"/>
      <c r="G11" s="55"/>
      <c r="H11" s="55"/>
      <c r="I11" s="55"/>
      <c r="J11" s="55"/>
      <c r="K11" s="55"/>
      <c r="L11" s="61"/>
    </row>
    <row r="12" spans="1:12" ht="20.45" customHeight="1">
      <c r="A12" s="60"/>
      <c r="B12" s="60"/>
      <c r="C12" s="55"/>
      <c r="D12" s="60"/>
      <c r="E12" s="55"/>
      <c r="F12" s="55"/>
      <c r="G12" s="55"/>
      <c r="H12" s="55"/>
      <c r="I12" s="55"/>
      <c r="J12" s="55"/>
      <c r="K12" s="55"/>
      <c r="L12" s="61"/>
    </row>
    <row r="13" spans="1:12" ht="20.45" customHeight="1">
      <c r="A13" s="60"/>
      <c r="B13" s="60"/>
      <c r="C13" s="55"/>
      <c r="D13" s="60"/>
      <c r="E13" s="55"/>
      <c r="F13" s="55"/>
      <c r="G13" s="55"/>
      <c r="H13" s="55"/>
      <c r="I13" s="55"/>
      <c r="J13" s="55"/>
      <c r="K13" s="55"/>
      <c r="L13" s="61"/>
    </row>
    <row r="14" spans="1:12" ht="20.45" customHeight="1">
      <c r="A14" s="60"/>
      <c r="B14" s="60"/>
      <c r="C14" s="55"/>
      <c r="D14" s="60"/>
      <c r="E14" s="55"/>
      <c r="F14" s="55"/>
      <c r="G14" s="55"/>
      <c r="H14" s="55"/>
      <c r="I14" s="55"/>
      <c r="J14" s="55"/>
      <c r="K14" s="55"/>
      <c r="L14" s="61"/>
    </row>
    <row r="15" spans="1:12" ht="20.45" customHeight="1">
      <c r="A15" s="60"/>
      <c r="B15" s="60"/>
      <c r="C15" s="55"/>
      <c r="D15" s="60"/>
      <c r="E15" s="55"/>
      <c r="F15" s="55"/>
      <c r="G15" s="55"/>
      <c r="H15" s="55"/>
      <c r="I15" s="55"/>
      <c r="J15" s="55"/>
      <c r="K15" s="55"/>
      <c r="L15" s="61"/>
    </row>
  </sheetData>
  <mergeCells count="1">
    <mergeCell ref="A1:E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"/>
  <sheetViews>
    <sheetView showGridLines="0" workbookViewId="0" topLeftCell="A1"/>
  </sheetViews>
  <sheetFormatPr defaultColWidth="11.421875" defaultRowHeight="12.75" customHeight="1"/>
  <cols>
    <col min="1" max="1" width="11.421875" style="1" customWidth="1"/>
    <col min="2" max="2" width="55.00390625" style="1" customWidth="1"/>
    <col min="3" max="3" width="14.421875" style="1" customWidth="1"/>
    <col min="4" max="4" width="66.140625" style="1" customWidth="1"/>
    <col min="5" max="9" width="23.00390625" style="1" customWidth="1"/>
    <col min="10" max="11" width="23.421875" style="1" customWidth="1"/>
    <col min="12" max="12" width="21.421875" style="1" customWidth="1"/>
    <col min="13" max="13" width="11.421875" style="1" customWidth="1"/>
    <col min="14" max="14" width="27.28125" style="1" customWidth="1"/>
    <col min="15" max="16" width="11.421875" style="1" customWidth="1"/>
    <col min="17" max="17" width="56.28125" style="1" customWidth="1"/>
    <col min="18" max="19" width="11.421875" style="1" customWidth="1"/>
    <col min="20" max="20" width="35.421875" style="1" customWidth="1"/>
    <col min="21" max="16384" width="11.421875" style="1" customWidth="1"/>
  </cols>
  <sheetData>
    <row r="1" spans="1:20" ht="27.75" customHeight="1">
      <c r="A1" s="174" t="s">
        <v>263</v>
      </c>
      <c r="B1" s="175"/>
      <c r="C1" s="175"/>
      <c r="D1" s="175"/>
      <c r="E1" s="175"/>
      <c r="F1" s="2"/>
      <c r="G1" s="71"/>
      <c r="H1" s="72"/>
      <c r="I1" s="72"/>
      <c r="J1" s="72"/>
      <c r="K1" s="72"/>
      <c r="L1" s="7"/>
      <c r="M1" s="7"/>
      <c r="N1" s="7"/>
      <c r="O1" s="8"/>
      <c r="P1" s="7"/>
      <c r="Q1" s="7"/>
      <c r="R1" s="7"/>
      <c r="S1" s="8"/>
      <c r="T1" s="7"/>
    </row>
    <row r="2" spans="1:20" ht="51.4" customHeight="1">
      <c r="A2" s="10" t="s">
        <v>98</v>
      </c>
      <c r="B2" s="10" t="s">
        <v>1</v>
      </c>
      <c r="C2" s="10" t="s">
        <v>99</v>
      </c>
      <c r="D2" s="10" t="s">
        <v>3</v>
      </c>
      <c r="E2" s="11" t="s">
        <v>4</v>
      </c>
      <c r="F2" s="11" t="s">
        <v>72</v>
      </c>
      <c r="G2" s="11" t="s">
        <v>60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91"/>
      <c r="P2" s="16" t="s">
        <v>99</v>
      </c>
      <c r="Q2" s="17" t="s">
        <v>3</v>
      </c>
      <c r="R2" s="18" t="s">
        <v>15</v>
      </c>
      <c r="S2" s="19"/>
      <c r="T2" s="20" t="s">
        <v>16</v>
      </c>
    </row>
    <row r="3" spans="1:20" ht="28.35" customHeight="1">
      <c r="A3" s="21" t="str">
        <f aca="true" t="shared" si="0" ref="A3:A34">IF(M3&lt;1,"NO","SI")</f>
        <v>SI</v>
      </c>
      <c r="B3" s="21" t="s">
        <v>264</v>
      </c>
      <c r="C3" s="22">
        <v>1819</v>
      </c>
      <c r="D3" s="21" t="s">
        <v>33</v>
      </c>
      <c r="E3" s="23"/>
      <c r="F3" s="23">
        <v>100</v>
      </c>
      <c r="G3" s="22">
        <v>90</v>
      </c>
      <c r="H3" s="22">
        <v>80</v>
      </c>
      <c r="I3" s="22"/>
      <c r="J3" s="22"/>
      <c r="K3" s="24"/>
      <c r="L3" s="25">
        <f aca="true" t="shared" si="1" ref="L3:L34">SUM(E3:K3)</f>
        <v>270</v>
      </c>
      <c r="M3" s="26">
        <f aca="true" t="shared" si="2" ref="M3:M34">COUNTA(E3:K3)</f>
        <v>3</v>
      </c>
      <c r="N3" s="26">
        <f aca="true" t="shared" si="3" ref="N3:N34">IF(M3&gt;0,L3,0)</f>
        <v>270</v>
      </c>
      <c r="O3" s="27"/>
      <c r="P3" s="28">
        <v>1828</v>
      </c>
      <c r="Q3" s="29" t="s">
        <v>19</v>
      </c>
      <c r="R3" s="30">
        <f>SUMIF(C3:C50,"1828",N3:N50)</f>
        <v>0</v>
      </c>
      <c r="S3" s="31"/>
      <c r="T3" s="32">
        <f>SUMIF(C3:C50,"1824",L3:L50)</f>
        <v>0</v>
      </c>
    </row>
    <row r="4" spans="1:20" ht="28.35" customHeight="1">
      <c r="A4" s="21" t="str">
        <f t="shared" si="0"/>
        <v>SI</v>
      </c>
      <c r="B4" s="21" t="s">
        <v>265</v>
      </c>
      <c r="C4" s="22">
        <v>1819</v>
      </c>
      <c r="D4" s="21" t="s">
        <v>33</v>
      </c>
      <c r="E4" s="23">
        <v>90</v>
      </c>
      <c r="F4" s="23">
        <v>90</v>
      </c>
      <c r="G4" s="22"/>
      <c r="H4" s="22">
        <v>90</v>
      </c>
      <c r="I4" s="22"/>
      <c r="J4" s="22"/>
      <c r="K4" s="24"/>
      <c r="L4" s="25">
        <f t="shared" si="1"/>
        <v>270</v>
      </c>
      <c r="M4" s="26">
        <f t="shared" si="2"/>
        <v>3</v>
      </c>
      <c r="N4" s="26">
        <f t="shared" si="3"/>
        <v>270</v>
      </c>
      <c r="O4" s="27"/>
      <c r="P4" s="28">
        <v>1985</v>
      </c>
      <c r="Q4" s="29" t="s">
        <v>22</v>
      </c>
      <c r="R4" s="30">
        <f>SUMIF(C3:C50,"1985",N3:N50)</f>
        <v>0</v>
      </c>
      <c r="S4" s="31"/>
      <c r="T4" s="32">
        <f>SUMIF(C3:C50,"1985",L3:L50)</f>
        <v>0</v>
      </c>
    </row>
    <row r="5" spans="1:20" ht="28.35" customHeight="1">
      <c r="A5" s="21" t="str">
        <f t="shared" si="0"/>
        <v>SI</v>
      </c>
      <c r="B5" s="21" t="s">
        <v>266</v>
      </c>
      <c r="C5" s="22">
        <v>2077</v>
      </c>
      <c r="D5" s="21" t="s">
        <v>21</v>
      </c>
      <c r="E5" s="23">
        <v>80</v>
      </c>
      <c r="F5" s="23">
        <v>80</v>
      </c>
      <c r="G5" s="22">
        <v>80</v>
      </c>
      <c r="H5" s="22"/>
      <c r="I5" s="22"/>
      <c r="J5" s="22"/>
      <c r="K5" s="24"/>
      <c r="L5" s="25">
        <f t="shared" si="1"/>
        <v>240</v>
      </c>
      <c r="M5" s="26">
        <f t="shared" si="2"/>
        <v>3</v>
      </c>
      <c r="N5" s="26">
        <f t="shared" si="3"/>
        <v>240</v>
      </c>
      <c r="O5" s="27"/>
      <c r="P5" s="28">
        <v>1912</v>
      </c>
      <c r="Q5" s="29" t="s">
        <v>24</v>
      </c>
      <c r="R5" s="30">
        <f>SUMIF(C3:C50,"1912",N3:N50)</f>
        <v>0</v>
      </c>
      <c r="S5" s="31"/>
      <c r="T5" s="32">
        <f>SUMIF(C3:C50,"1912",L3:L50)</f>
        <v>0</v>
      </c>
    </row>
    <row r="6" spans="1:20" ht="28.35" customHeight="1">
      <c r="A6" s="21" t="str">
        <f t="shared" si="0"/>
        <v>SI</v>
      </c>
      <c r="B6" s="21" t="s">
        <v>267</v>
      </c>
      <c r="C6" s="22">
        <v>89</v>
      </c>
      <c r="D6" s="21" t="s">
        <v>81</v>
      </c>
      <c r="E6" s="23"/>
      <c r="F6" s="23"/>
      <c r="G6" s="22">
        <v>100</v>
      </c>
      <c r="H6" s="22">
        <v>100</v>
      </c>
      <c r="I6" s="22"/>
      <c r="J6" s="22"/>
      <c r="K6" s="24"/>
      <c r="L6" s="25">
        <f t="shared" si="1"/>
        <v>200</v>
      </c>
      <c r="M6" s="26">
        <f t="shared" si="2"/>
        <v>2</v>
      </c>
      <c r="N6" s="26">
        <f t="shared" si="3"/>
        <v>200</v>
      </c>
      <c r="O6" s="27"/>
      <c r="P6" s="28">
        <v>89</v>
      </c>
      <c r="Q6" s="29" t="s">
        <v>26</v>
      </c>
      <c r="R6" s="30">
        <f>SUMIF(C3:C50,"89",N3:N50)</f>
        <v>540</v>
      </c>
      <c r="S6" s="31"/>
      <c r="T6" s="32">
        <f>SUMIF(C3:C50,"89",L3:L50)</f>
        <v>540</v>
      </c>
    </row>
    <row r="7" spans="1:20" ht="28.35" customHeight="1">
      <c r="A7" s="21" t="str">
        <f t="shared" si="0"/>
        <v>SI</v>
      </c>
      <c r="B7" s="21" t="s">
        <v>268</v>
      </c>
      <c r="C7" s="22">
        <v>1819</v>
      </c>
      <c r="D7" s="21" t="s">
        <v>33</v>
      </c>
      <c r="E7" s="23">
        <v>60</v>
      </c>
      <c r="F7" s="23">
        <v>60</v>
      </c>
      <c r="G7" s="22">
        <v>50</v>
      </c>
      <c r="H7" s="22"/>
      <c r="I7" s="22"/>
      <c r="J7" s="22"/>
      <c r="K7" s="24"/>
      <c r="L7" s="25">
        <f t="shared" si="1"/>
        <v>170</v>
      </c>
      <c r="M7" s="26">
        <f t="shared" si="2"/>
        <v>3</v>
      </c>
      <c r="N7" s="26">
        <f t="shared" si="3"/>
        <v>170</v>
      </c>
      <c r="O7" s="27"/>
      <c r="P7" s="28">
        <v>1924</v>
      </c>
      <c r="Q7" s="29" t="s">
        <v>28</v>
      </c>
      <c r="R7" s="30">
        <f>SUMIF(C3:C50,"1924",N3:N50)</f>
        <v>0</v>
      </c>
      <c r="S7" s="31"/>
      <c r="T7" s="32">
        <f>SUMIF(C3:C50,"1924",L3:L50)</f>
        <v>0</v>
      </c>
    </row>
    <row r="8" spans="1:20" ht="28.35" customHeight="1">
      <c r="A8" s="21" t="str">
        <f t="shared" si="0"/>
        <v>SI</v>
      </c>
      <c r="B8" s="21" t="s">
        <v>269</v>
      </c>
      <c r="C8" s="22">
        <v>1819</v>
      </c>
      <c r="D8" s="21" t="s">
        <v>33</v>
      </c>
      <c r="E8" s="23">
        <v>40</v>
      </c>
      <c r="F8" s="23">
        <v>50</v>
      </c>
      <c r="G8" s="22">
        <v>30</v>
      </c>
      <c r="H8" s="22">
        <v>40</v>
      </c>
      <c r="I8" s="22"/>
      <c r="J8" s="22"/>
      <c r="K8" s="24"/>
      <c r="L8" s="25">
        <f t="shared" si="1"/>
        <v>160</v>
      </c>
      <c r="M8" s="26">
        <f t="shared" si="2"/>
        <v>4</v>
      </c>
      <c r="N8" s="26">
        <f t="shared" si="3"/>
        <v>160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28.35" customHeight="1">
      <c r="A9" s="21" t="str">
        <f t="shared" si="0"/>
        <v>SI</v>
      </c>
      <c r="B9" s="21" t="s">
        <v>270</v>
      </c>
      <c r="C9" s="22">
        <v>89</v>
      </c>
      <c r="D9" s="21" t="s">
        <v>81</v>
      </c>
      <c r="E9" s="23">
        <v>50</v>
      </c>
      <c r="F9" s="23"/>
      <c r="G9" s="22">
        <v>40</v>
      </c>
      <c r="H9" s="22">
        <v>60</v>
      </c>
      <c r="I9" s="22"/>
      <c r="J9" s="22"/>
      <c r="K9" s="24"/>
      <c r="L9" s="25">
        <f t="shared" si="1"/>
        <v>150</v>
      </c>
      <c r="M9" s="26">
        <f t="shared" si="2"/>
        <v>3</v>
      </c>
      <c r="N9" s="26">
        <f t="shared" si="3"/>
        <v>150</v>
      </c>
      <c r="O9" s="27"/>
      <c r="P9" s="28">
        <v>1819</v>
      </c>
      <c r="Q9" s="29" t="s">
        <v>33</v>
      </c>
      <c r="R9" s="30">
        <f>SUMIF(C3:C50,"1819",N3:N50)</f>
        <v>963</v>
      </c>
      <c r="S9" s="31"/>
      <c r="T9" s="32">
        <f>SUMIF(C3:C50,"1819",L3:L50)</f>
        <v>963</v>
      </c>
    </row>
    <row r="10" spans="1:20" ht="28.35" customHeight="1">
      <c r="A10" s="21" t="str">
        <f t="shared" si="0"/>
        <v>SI</v>
      </c>
      <c r="B10" s="21" t="s">
        <v>271</v>
      </c>
      <c r="C10" s="22">
        <v>89</v>
      </c>
      <c r="D10" s="21" t="s">
        <v>81</v>
      </c>
      <c r="E10" s="23">
        <v>30</v>
      </c>
      <c r="F10" s="23"/>
      <c r="G10" s="22">
        <v>60</v>
      </c>
      <c r="H10" s="22">
        <v>50</v>
      </c>
      <c r="I10" s="22"/>
      <c r="J10" s="22"/>
      <c r="K10" s="24"/>
      <c r="L10" s="25">
        <f t="shared" si="1"/>
        <v>140</v>
      </c>
      <c r="M10" s="26">
        <f t="shared" si="2"/>
        <v>3</v>
      </c>
      <c r="N10" s="26">
        <f t="shared" si="3"/>
        <v>140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28.35" customHeight="1">
      <c r="A11" s="21" t="str">
        <f t="shared" si="0"/>
        <v>SI</v>
      </c>
      <c r="B11" s="21" t="s">
        <v>272</v>
      </c>
      <c r="C11" s="22">
        <v>1533</v>
      </c>
      <c r="D11" s="21" t="s">
        <v>54</v>
      </c>
      <c r="E11" s="23">
        <v>100</v>
      </c>
      <c r="F11" s="23"/>
      <c r="G11" s="22"/>
      <c r="H11" s="22"/>
      <c r="I11" s="22"/>
      <c r="J11" s="22"/>
      <c r="K11" s="24"/>
      <c r="L11" s="25">
        <f t="shared" si="1"/>
        <v>100</v>
      </c>
      <c r="M11" s="26">
        <f t="shared" si="2"/>
        <v>1</v>
      </c>
      <c r="N11" s="26">
        <f t="shared" si="3"/>
        <v>100</v>
      </c>
      <c r="O11" s="27"/>
      <c r="P11" s="28">
        <v>1028</v>
      </c>
      <c r="Q11" s="29" t="s">
        <v>30</v>
      </c>
      <c r="R11" s="30">
        <f>SUMIF(C3:C50,"1028",N3:N50)</f>
        <v>0</v>
      </c>
      <c r="S11" s="31"/>
      <c r="T11" s="32">
        <f>SUMIF(C3:C50,"1028",L3:L50)</f>
        <v>0</v>
      </c>
    </row>
    <row r="12" spans="1:20" ht="28.35" customHeight="1">
      <c r="A12" s="21" t="str">
        <f t="shared" si="0"/>
        <v>SI</v>
      </c>
      <c r="B12" s="21" t="s">
        <v>273</v>
      </c>
      <c r="C12" s="22">
        <v>2077</v>
      </c>
      <c r="D12" s="21" t="s">
        <v>21</v>
      </c>
      <c r="E12" s="23">
        <v>20</v>
      </c>
      <c r="F12" s="23">
        <v>40</v>
      </c>
      <c r="G12" s="22">
        <v>12</v>
      </c>
      <c r="H12" s="22"/>
      <c r="I12" s="22"/>
      <c r="J12" s="22"/>
      <c r="K12" s="24"/>
      <c r="L12" s="25">
        <f t="shared" si="1"/>
        <v>72</v>
      </c>
      <c r="M12" s="26">
        <f t="shared" si="2"/>
        <v>3</v>
      </c>
      <c r="N12" s="26">
        <f t="shared" si="3"/>
        <v>72</v>
      </c>
      <c r="O12" s="27"/>
      <c r="P12" s="28">
        <v>1854</v>
      </c>
      <c r="Q12" s="29" t="s">
        <v>39</v>
      </c>
      <c r="R12" s="30">
        <f>SUMIF(C3:C50,"1854",N3:N50)</f>
        <v>17</v>
      </c>
      <c r="S12" s="31"/>
      <c r="T12" s="32">
        <f>SUMIF(C3:C50,"1854",L3:L50)</f>
        <v>17</v>
      </c>
    </row>
    <row r="13" spans="1:20" ht="28.35" customHeight="1">
      <c r="A13" s="21" t="str">
        <f t="shared" si="0"/>
        <v>SI</v>
      </c>
      <c r="B13" s="21" t="s">
        <v>274</v>
      </c>
      <c r="C13" s="22">
        <v>1819</v>
      </c>
      <c r="D13" s="21" t="s">
        <v>33</v>
      </c>
      <c r="E13" s="23">
        <v>15</v>
      </c>
      <c r="F13" s="23">
        <v>30</v>
      </c>
      <c r="G13" s="22">
        <v>20</v>
      </c>
      <c r="H13" s="22"/>
      <c r="I13" s="22"/>
      <c r="J13" s="22"/>
      <c r="K13" s="24"/>
      <c r="L13" s="25">
        <f t="shared" si="1"/>
        <v>65</v>
      </c>
      <c r="M13" s="26">
        <f t="shared" si="2"/>
        <v>3</v>
      </c>
      <c r="N13" s="26">
        <f t="shared" si="3"/>
        <v>65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28.35" customHeight="1">
      <c r="A14" s="21" t="str">
        <f t="shared" si="0"/>
        <v>SI</v>
      </c>
      <c r="B14" s="21" t="s">
        <v>275</v>
      </c>
      <c r="C14" s="22">
        <v>89</v>
      </c>
      <c r="D14" s="21" t="s">
        <v>81</v>
      </c>
      <c r="E14" s="23"/>
      <c r="F14" s="23"/>
      <c r="G14" s="22"/>
      <c r="H14" s="22">
        <v>30</v>
      </c>
      <c r="I14" s="22"/>
      <c r="J14" s="22"/>
      <c r="K14" s="24"/>
      <c r="L14" s="25">
        <f t="shared" si="1"/>
        <v>30</v>
      </c>
      <c r="M14" s="26">
        <f t="shared" si="2"/>
        <v>1</v>
      </c>
      <c r="N14" s="26">
        <f t="shared" si="3"/>
        <v>30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28.35" customHeight="1">
      <c r="A15" s="21" t="str">
        <f t="shared" si="0"/>
        <v>SI</v>
      </c>
      <c r="B15" s="21" t="s">
        <v>276</v>
      </c>
      <c r="C15" s="22">
        <v>89</v>
      </c>
      <c r="D15" s="21" t="s">
        <v>81</v>
      </c>
      <c r="E15" s="23"/>
      <c r="F15" s="23"/>
      <c r="G15" s="22"/>
      <c r="H15" s="22">
        <v>20</v>
      </c>
      <c r="I15" s="22"/>
      <c r="J15" s="22"/>
      <c r="K15" s="24"/>
      <c r="L15" s="25">
        <f t="shared" si="1"/>
        <v>20</v>
      </c>
      <c r="M15" s="26">
        <f t="shared" si="2"/>
        <v>1</v>
      </c>
      <c r="N15" s="26">
        <f t="shared" si="3"/>
        <v>20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28.35" customHeight="1">
      <c r="A16" s="21" t="str">
        <f t="shared" si="0"/>
        <v>SI</v>
      </c>
      <c r="B16" s="21" t="s">
        <v>277</v>
      </c>
      <c r="C16" s="22">
        <v>1854</v>
      </c>
      <c r="D16" s="21" t="s">
        <v>39</v>
      </c>
      <c r="E16" s="23">
        <v>8</v>
      </c>
      <c r="F16" s="23"/>
      <c r="G16" s="22">
        <v>9</v>
      </c>
      <c r="H16" s="22"/>
      <c r="I16" s="22"/>
      <c r="J16" s="22"/>
      <c r="K16" s="24"/>
      <c r="L16" s="25">
        <f t="shared" si="1"/>
        <v>17</v>
      </c>
      <c r="M16" s="26">
        <f t="shared" si="2"/>
        <v>2</v>
      </c>
      <c r="N16" s="26">
        <f t="shared" si="3"/>
        <v>17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28.35" customHeight="1">
      <c r="A17" s="21" t="str">
        <f t="shared" si="0"/>
        <v>SI</v>
      </c>
      <c r="B17" s="21" t="s">
        <v>278</v>
      </c>
      <c r="C17" s="22">
        <v>2030</v>
      </c>
      <c r="D17" s="21" t="s">
        <v>57</v>
      </c>
      <c r="E17" s="23"/>
      <c r="F17" s="23"/>
      <c r="G17" s="22">
        <v>15</v>
      </c>
      <c r="H17" s="22"/>
      <c r="I17" s="22"/>
      <c r="J17" s="22"/>
      <c r="K17" s="24"/>
      <c r="L17" s="25">
        <f t="shared" si="1"/>
        <v>15</v>
      </c>
      <c r="M17" s="26">
        <f t="shared" si="2"/>
        <v>1</v>
      </c>
      <c r="N17" s="26">
        <f t="shared" si="3"/>
        <v>15</v>
      </c>
      <c r="O17" s="27"/>
      <c r="P17" s="28">
        <v>1990</v>
      </c>
      <c r="Q17" s="29" t="s">
        <v>49</v>
      </c>
      <c r="R17" s="30">
        <f>SUMIF(C3:C50,"1990",N3:N50)</f>
        <v>0</v>
      </c>
      <c r="S17" s="31"/>
      <c r="T17" s="32">
        <f>SUMIF(C3:C50,"1990",L3:L50)</f>
        <v>0</v>
      </c>
    </row>
    <row r="18" spans="1:20" ht="28.35" customHeight="1">
      <c r="A18" s="21" t="str">
        <f t="shared" si="0"/>
        <v>SI</v>
      </c>
      <c r="B18" s="21" t="s">
        <v>279</v>
      </c>
      <c r="C18" s="22">
        <v>1819</v>
      </c>
      <c r="D18" s="21" t="s">
        <v>33</v>
      </c>
      <c r="E18" s="23">
        <v>12</v>
      </c>
      <c r="F18" s="23"/>
      <c r="G18" s="22"/>
      <c r="H18" s="22"/>
      <c r="I18" s="22"/>
      <c r="J18" s="22"/>
      <c r="K18" s="24"/>
      <c r="L18" s="25">
        <f t="shared" si="1"/>
        <v>12</v>
      </c>
      <c r="M18" s="26">
        <f t="shared" si="2"/>
        <v>1</v>
      </c>
      <c r="N18" s="26">
        <f t="shared" si="3"/>
        <v>12</v>
      </c>
      <c r="O18" s="27"/>
      <c r="P18" s="28">
        <v>1214</v>
      </c>
      <c r="Q18" s="29" t="s">
        <v>50</v>
      </c>
      <c r="R18" s="30">
        <f>SUMIF(C3:C50,"1214",N3:N50)</f>
        <v>0</v>
      </c>
      <c r="S18" s="31"/>
      <c r="T18" s="32">
        <f>SUMIF(C3:C50,"1214",L3:L50)</f>
        <v>0</v>
      </c>
    </row>
    <row r="19" spans="1:20" ht="28.35" customHeight="1">
      <c r="A19" s="21" t="str">
        <f t="shared" si="0"/>
        <v>SI</v>
      </c>
      <c r="B19" s="21" t="s">
        <v>280</v>
      </c>
      <c r="C19" s="22">
        <v>1819</v>
      </c>
      <c r="D19" s="21" t="s">
        <v>33</v>
      </c>
      <c r="E19" s="23">
        <v>9</v>
      </c>
      <c r="F19" s="23"/>
      <c r="G19" s="22"/>
      <c r="H19" s="22"/>
      <c r="I19" s="22"/>
      <c r="J19" s="22"/>
      <c r="K19" s="24"/>
      <c r="L19" s="25">
        <f t="shared" si="1"/>
        <v>9</v>
      </c>
      <c r="M19" s="26">
        <f t="shared" si="2"/>
        <v>1</v>
      </c>
      <c r="N19" s="26">
        <f t="shared" si="3"/>
        <v>9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28.35" customHeight="1">
      <c r="A20" s="21" t="str">
        <f t="shared" si="0"/>
        <v>SI</v>
      </c>
      <c r="B20" s="21" t="s">
        <v>281</v>
      </c>
      <c r="C20" s="22">
        <v>1819</v>
      </c>
      <c r="D20" s="21" t="s">
        <v>33</v>
      </c>
      <c r="E20" s="23">
        <v>7</v>
      </c>
      <c r="F20" s="23"/>
      <c r="G20" s="22"/>
      <c r="H20" s="22"/>
      <c r="I20" s="22"/>
      <c r="J20" s="22"/>
      <c r="K20" s="24"/>
      <c r="L20" s="25">
        <f t="shared" si="1"/>
        <v>7</v>
      </c>
      <c r="M20" s="26">
        <f t="shared" si="2"/>
        <v>1</v>
      </c>
      <c r="N20" s="26">
        <f t="shared" si="3"/>
        <v>7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8.35" customHeight="1">
      <c r="A21" s="21" t="str">
        <f t="shared" si="0"/>
        <v>NO</v>
      </c>
      <c r="B21" s="22"/>
      <c r="C21" s="22"/>
      <c r="D21" s="22"/>
      <c r="E21" s="23"/>
      <c r="F21" s="23"/>
      <c r="G21" s="22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SUMIF(C3:C50,"69",N3:N50)</f>
        <v>0</v>
      </c>
      <c r="S21" s="31"/>
      <c r="T21" s="32">
        <f>SUMIF(C3:C50,"69",L3:L50)</f>
        <v>0</v>
      </c>
    </row>
    <row r="22" spans="1:20" ht="28.35" customHeight="1">
      <c r="A22" s="21" t="str">
        <f t="shared" si="0"/>
        <v>NO</v>
      </c>
      <c r="B22" s="22"/>
      <c r="C22" s="22"/>
      <c r="D22" s="22"/>
      <c r="E22" s="23"/>
      <c r="F22" s="23"/>
      <c r="G22" s="22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SUMIF(C3:C50,"1533",N3:N50)</f>
        <v>100</v>
      </c>
      <c r="S22" s="31"/>
      <c r="T22" s="32">
        <f>SUMIF(C3:C50,"1533",L3:L50)</f>
        <v>100</v>
      </c>
    </row>
    <row r="23" spans="1:20" ht="28.35" customHeight="1">
      <c r="A23" s="21" t="str">
        <f t="shared" si="0"/>
        <v>NO</v>
      </c>
      <c r="B23" s="22"/>
      <c r="C23" s="22"/>
      <c r="D23" s="22"/>
      <c r="E23" s="23"/>
      <c r="F23" s="23"/>
      <c r="G23" s="22"/>
      <c r="H23" s="22"/>
      <c r="I23" s="2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28.35" customHeight="1">
      <c r="A24" s="21" t="str">
        <f t="shared" si="0"/>
        <v>NO</v>
      </c>
      <c r="B24" s="22"/>
      <c r="C24" s="22"/>
      <c r="D24" s="22"/>
      <c r="E24" s="23"/>
      <c r="F24" s="23"/>
      <c r="G24" s="22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SUMIF(C3:C50,"1554",N3:N50)</f>
        <v>0</v>
      </c>
      <c r="S24" s="31"/>
      <c r="T24" s="32">
        <f>SUMIF(C3:C50,"1554",L3:L50)</f>
        <v>0</v>
      </c>
    </row>
    <row r="25" spans="1:20" ht="28.35" customHeight="1">
      <c r="A25" s="21" t="str">
        <f t="shared" si="0"/>
        <v>NO</v>
      </c>
      <c r="B25" s="22"/>
      <c r="C25" s="22"/>
      <c r="D25" s="22"/>
      <c r="E25" s="23"/>
      <c r="F25" s="23"/>
      <c r="G25" s="22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SUMIF(C3:C51,"2062",N3:N51)</f>
        <v>0</v>
      </c>
      <c r="S25" s="31"/>
      <c r="T25" s="32">
        <f>SUMIF(C3:C51,"2062",L3:L51)</f>
        <v>0</v>
      </c>
    </row>
    <row r="26" spans="1:20" ht="28.35" customHeight="1">
      <c r="A26" s="21" t="str">
        <f t="shared" si="0"/>
        <v>NO</v>
      </c>
      <c r="B26" s="22"/>
      <c r="C26" s="22"/>
      <c r="D26" s="22"/>
      <c r="E26" s="23"/>
      <c r="F26" s="23"/>
      <c r="G26" s="22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21</v>
      </c>
      <c r="R26" s="30">
        <f>SUMIF(C3:C52,"2077",N3:N52)</f>
        <v>312</v>
      </c>
      <c r="S26" s="31"/>
      <c r="T26" s="32">
        <f>SUMIF(C3:C52,"2077",L3:L52)</f>
        <v>312</v>
      </c>
    </row>
    <row r="27" spans="1:20" ht="28.35" customHeight="1">
      <c r="A27" s="21" t="str">
        <f t="shared" si="0"/>
        <v>NO</v>
      </c>
      <c r="B27" s="22"/>
      <c r="C27" s="22"/>
      <c r="D27" s="22"/>
      <c r="E27" s="23"/>
      <c r="F27" s="23"/>
      <c r="G27" s="22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SUMIF(C3:C44,"2030",N3:N44)</f>
        <v>15</v>
      </c>
      <c r="S27" s="31"/>
      <c r="T27" s="32">
        <f>SUMIF(C3:C44,"2030",L3:L44)</f>
        <v>15</v>
      </c>
    </row>
    <row r="28" spans="1:20" ht="28.35" customHeight="1">
      <c r="A28" s="21" t="str">
        <f t="shared" si="0"/>
        <v>NO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11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SUMIF(C3:C44,"87",N3:N44)</f>
        <v>0</v>
      </c>
      <c r="S28" s="31"/>
      <c r="T28" s="32">
        <f>SUMIF(C3:C44,"87",L3:L44)</f>
        <v>0</v>
      </c>
    </row>
    <row r="29" spans="1:20" ht="28.35" customHeight="1">
      <c r="A29" s="21" t="str">
        <f t="shared" si="0"/>
        <v>NO</v>
      </c>
      <c r="B29" s="22"/>
      <c r="C29" s="22"/>
      <c r="D29" s="22"/>
      <c r="E29" s="23"/>
      <c r="F29" s="23"/>
      <c r="G29" s="22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28.35" customHeight="1">
      <c r="A30" s="21" t="str">
        <f t="shared" si="0"/>
        <v>NO</v>
      </c>
      <c r="B30" s="22"/>
      <c r="C30" s="22"/>
      <c r="D30" s="22"/>
      <c r="E30" s="23"/>
      <c r="F30" s="23"/>
      <c r="G30" s="22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8.35" customHeight="1">
      <c r="A31" s="21" t="str">
        <f t="shared" si="0"/>
        <v>NO</v>
      </c>
      <c r="B31" s="22"/>
      <c r="C31" s="22"/>
      <c r="D31" s="22"/>
      <c r="E31" s="23"/>
      <c r="F31" s="23"/>
      <c r="G31" s="22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8.35" customHeight="1">
      <c r="A32" s="21" t="str">
        <f t="shared" si="0"/>
        <v>NO</v>
      </c>
      <c r="B32" s="22"/>
      <c r="C32" s="22"/>
      <c r="D32" s="22"/>
      <c r="E32" s="23"/>
      <c r="F32" s="23"/>
      <c r="G32" s="22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8.35" customHeight="1">
      <c r="A33" s="21" t="str">
        <f t="shared" si="0"/>
        <v>NO</v>
      </c>
      <c r="B33" s="22"/>
      <c r="C33" s="22"/>
      <c r="D33" s="22"/>
      <c r="E33" s="23"/>
      <c r="F33" s="23"/>
      <c r="G33" s="22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8.35" customHeight="1">
      <c r="A34" s="21" t="str">
        <f t="shared" si="0"/>
        <v>NO</v>
      </c>
      <c r="B34" s="22"/>
      <c r="C34" s="22"/>
      <c r="D34" s="22"/>
      <c r="E34" s="23"/>
      <c r="F34" s="23"/>
      <c r="G34" s="22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8.35" customHeight="1">
      <c r="A35" s="21" t="str">
        <f aca="true" t="shared" si="4" ref="A35:A62">IF(M35&lt;1,"NO","SI")</f>
        <v>NO</v>
      </c>
      <c r="B35" s="22"/>
      <c r="C35" s="22"/>
      <c r="D35" s="22"/>
      <c r="E35" s="23"/>
      <c r="F35" s="23"/>
      <c r="G35" s="22"/>
      <c r="H35" s="22"/>
      <c r="I35" s="22"/>
      <c r="J35" s="22"/>
      <c r="K35" s="24"/>
      <c r="L35" s="25">
        <f aca="true" t="shared" si="5" ref="L35:L62">SUM(E35:K35)</f>
        <v>0</v>
      </c>
      <c r="M35" s="26">
        <f aca="true" t="shared" si="6" ref="M35:M62">COUNTA(E35:K35)</f>
        <v>0</v>
      </c>
      <c r="N35" s="26">
        <f aca="true" t="shared" si="7" ref="N35:N62">IF(M35&gt;0,L35,0)</f>
        <v>0</v>
      </c>
      <c r="O35" s="27"/>
      <c r="P35" s="37"/>
      <c r="Q35" s="38"/>
      <c r="R35" s="39"/>
      <c r="S35" s="31"/>
      <c r="T35" s="40"/>
    </row>
    <row r="36" spans="1:20" ht="28.35" customHeight="1">
      <c r="A36" s="21" t="str">
        <f t="shared" si="4"/>
        <v>NO</v>
      </c>
      <c r="B36" s="22"/>
      <c r="C36" s="22"/>
      <c r="D36" s="22"/>
      <c r="E36" s="23"/>
      <c r="F36" s="23"/>
      <c r="G36" s="22"/>
      <c r="H36" s="22"/>
      <c r="I36" s="22"/>
      <c r="J36" s="22"/>
      <c r="K36" s="24"/>
      <c r="L36" s="25">
        <f t="shared" si="5"/>
        <v>0</v>
      </c>
      <c r="M36" s="26">
        <f t="shared" si="6"/>
        <v>0</v>
      </c>
      <c r="N36" s="26">
        <f t="shared" si="7"/>
        <v>0</v>
      </c>
      <c r="O36" s="27"/>
      <c r="P36" s="37"/>
      <c r="Q36" s="38"/>
      <c r="R36" s="39"/>
      <c r="S36" s="31"/>
      <c r="T36" s="40"/>
    </row>
    <row r="37" spans="1:20" ht="28.35" customHeight="1">
      <c r="A37" s="21" t="str">
        <f t="shared" si="4"/>
        <v>NO</v>
      </c>
      <c r="B37" s="22"/>
      <c r="C37" s="22"/>
      <c r="D37" s="22"/>
      <c r="E37" s="23"/>
      <c r="F37" s="23"/>
      <c r="G37" s="22"/>
      <c r="H37" s="22"/>
      <c r="I37" s="22"/>
      <c r="J37" s="22"/>
      <c r="K37" s="24"/>
      <c r="L37" s="25">
        <f t="shared" si="5"/>
        <v>0</v>
      </c>
      <c r="M37" s="26">
        <f t="shared" si="6"/>
        <v>0</v>
      </c>
      <c r="N37" s="26">
        <f t="shared" si="7"/>
        <v>0</v>
      </c>
      <c r="O37" s="27"/>
      <c r="P37" s="37"/>
      <c r="Q37" s="38"/>
      <c r="R37" s="39"/>
      <c r="S37" s="31"/>
      <c r="T37" s="40"/>
    </row>
    <row r="38" spans="1:20" ht="28.35" customHeight="1">
      <c r="A38" s="21" t="str">
        <f t="shared" si="4"/>
        <v>NO</v>
      </c>
      <c r="B38" s="22"/>
      <c r="C38" s="22"/>
      <c r="D38" s="22"/>
      <c r="E38" s="23"/>
      <c r="F38" s="23"/>
      <c r="G38" s="22"/>
      <c r="H38" s="22"/>
      <c r="I38" s="22"/>
      <c r="J38" s="22"/>
      <c r="K38" s="24"/>
      <c r="L38" s="25">
        <f t="shared" si="5"/>
        <v>0</v>
      </c>
      <c r="M38" s="26">
        <f t="shared" si="6"/>
        <v>0</v>
      </c>
      <c r="N38" s="26">
        <f t="shared" si="7"/>
        <v>0</v>
      </c>
      <c r="O38" s="27"/>
      <c r="P38" s="37"/>
      <c r="Q38" s="38"/>
      <c r="R38" s="39"/>
      <c r="S38" s="31"/>
      <c r="T38" s="40"/>
    </row>
    <row r="39" spans="1:20" ht="28.35" customHeight="1">
      <c r="A39" s="21" t="str">
        <f t="shared" si="4"/>
        <v>NO</v>
      </c>
      <c r="B39" s="22"/>
      <c r="C39" s="22"/>
      <c r="D39" s="22"/>
      <c r="E39" s="23"/>
      <c r="F39" s="23"/>
      <c r="G39" s="22"/>
      <c r="H39" s="22"/>
      <c r="I39" s="22"/>
      <c r="J39" s="22"/>
      <c r="K39" s="24"/>
      <c r="L39" s="25">
        <f t="shared" si="5"/>
        <v>0</v>
      </c>
      <c r="M39" s="26">
        <f t="shared" si="6"/>
        <v>0</v>
      </c>
      <c r="N39" s="26">
        <f t="shared" si="7"/>
        <v>0</v>
      </c>
      <c r="O39" s="27"/>
      <c r="P39" s="37"/>
      <c r="Q39" s="38"/>
      <c r="R39" s="39"/>
      <c r="S39" s="31"/>
      <c r="T39" s="40"/>
    </row>
    <row r="40" spans="1:20" ht="28.35" customHeight="1">
      <c r="A40" s="21" t="str">
        <f t="shared" si="4"/>
        <v>NO</v>
      </c>
      <c r="B40" s="22"/>
      <c r="C40" s="22"/>
      <c r="D40" s="22"/>
      <c r="E40" s="23"/>
      <c r="F40" s="23"/>
      <c r="G40" s="22"/>
      <c r="H40" s="22"/>
      <c r="I40" s="22"/>
      <c r="J40" s="22"/>
      <c r="K40" s="24"/>
      <c r="L40" s="25">
        <f t="shared" si="5"/>
        <v>0</v>
      </c>
      <c r="M40" s="26">
        <f t="shared" si="6"/>
        <v>0</v>
      </c>
      <c r="N40" s="26">
        <f t="shared" si="7"/>
        <v>0</v>
      </c>
      <c r="O40" s="27"/>
      <c r="P40" s="37"/>
      <c r="Q40" s="38"/>
      <c r="R40" s="39"/>
      <c r="S40" s="31"/>
      <c r="T40" s="40"/>
    </row>
    <row r="41" spans="1:20" ht="28.35" customHeight="1">
      <c r="A41" s="21" t="str">
        <f t="shared" si="4"/>
        <v>NO</v>
      </c>
      <c r="B41" s="22"/>
      <c r="C41" s="22"/>
      <c r="D41" s="22"/>
      <c r="E41" s="23"/>
      <c r="F41" s="23"/>
      <c r="G41" s="22"/>
      <c r="H41" s="22"/>
      <c r="I41" s="22"/>
      <c r="J41" s="22"/>
      <c r="K41" s="24"/>
      <c r="L41" s="25">
        <f t="shared" si="5"/>
        <v>0</v>
      </c>
      <c r="M41" s="26">
        <f t="shared" si="6"/>
        <v>0</v>
      </c>
      <c r="N41" s="26">
        <f t="shared" si="7"/>
        <v>0</v>
      </c>
      <c r="O41" s="41"/>
      <c r="P41" s="42"/>
      <c r="Q41" s="77"/>
      <c r="R41" s="78">
        <f>SUM(R3:R40)</f>
        <v>1947</v>
      </c>
      <c r="S41" s="79"/>
      <c r="T41" s="45">
        <f>SUM(T3:T40)</f>
        <v>1947</v>
      </c>
    </row>
    <row r="42" spans="1:20" ht="28.35" customHeight="1">
      <c r="A42" s="21" t="str">
        <f t="shared" si="4"/>
        <v>NO</v>
      </c>
      <c r="B42" s="22"/>
      <c r="C42" s="22"/>
      <c r="D42" s="22"/>
      <c r="E42" s="23"/>
      <c r="F42" s="23"/>
      <c r="G42" s="22"/>
      <c r="H42" s="22"/>
      <c r="I42" s="22"/>
      <c r="J42" s="22"/>
      <c r="K42" s="24"/>
      <c r="L42" s="25">
        <f t="shared" si="5"/>
        <v>0</v>
      </c>
      <c r="M42" s="26">
        <f t="shared" si="6"/>
        <v>0</v>
      </c>
      <c r="N42" s="26">
        <f t="shared" si="7"/>
        <v>0</v>
      </c>
      <c r="O42" s="41"/>
      <c r="P42" s="8"/>
      <c r="Q42" s="8"/>
      <c r="R42" s="80"/>
      <c r="S42" s="8"/>
      <c r="T42" s="42"/>
    </row>
    <row r="43" spans="1:20" ht="28.35" customHeight="1">
      <c r="A43" s="21" t="str">
        <f t="shared" si="4"/>
        <v>NO</v>
      </c>
      <c r="B43" s="22"/>
      <c r="C43" s="22"/>
      <c r="D43" s="22"/>
      <c r="E43" s="23"/>
      <c r="F43" s="23"/>
      <c r="G43" s="22"/>
      <c r="H43" s="22"/>
      <c r="I43" s="22"/>
      <c r="J43" s="22"/>
      <c r="K43" s="24"/>
      <c r="L43" s="25">
        <f t="shared" si="5"/>
        <v>0</v>
      </c>
      <c r="M43" s="26">
        <f t="shared" si="6"/>
        <v>0</v>
      </c>
      <c r="N43" s="26">
        <f t="shared" si="7"/>
        <v>0</v>
      </c>
      <c r="O43" s="41"/>
      <c r="P43" s="8"/>
      <c r="Q43" s="8"/>
      <c r="R43" s="8"/>
      <c r="S43" s="8"/>
      <c r="T43" s="8"/>
    </row>
    <row r="44" spans="1:20" ht="28.35" customHeight="1">
      <c r="A44" s="21" t="str">
        <f t="shared" si="4"/>
        <v>NO</v>
      </c>
      <c r="B44" s="22"/>
      <c r="C44" s="22"/>
      <c r="D44" s="22"/>
      <c r="E44" s="23"/>
      <c r="F44" s="23"/>
      <c r="G44" s="22"/>
      <c r="H44" s="22"/>
      <c r="I44" s="22"/>
      <c r="J44" s="22"/>
      <c r="K44" s="24"/>
      <c r="L44" s="25">
        <f t="shared" si="5"/>
        <v>0</v>
      </c>
      <c r="M44" s="26">
        <f t="shared" si="6"/>
        <v>0</v>
      </c>
      <c r="N44" s="26">
        <f t="shared" si="7"/>
        <v>0</v>
      </c>
      <c r="O44" s="41"/>
      <c r="P44" s="8"/>
      <c r="Q44" s="8"/>
      <c r="R44" s="8"/>
      <c r="S44" s="8"/>
      <c r="T44" s="8"/>
    </row>
    <row r="45" spans="1:20" ht="28.35" customHeight="1">
      <c r="A45" s="21" t="str">
        <f t="shared" si="4"/>
        <v>NO</v>
      </c>
      <c r="B45" s="22"/>
      <c r="C45" s="22"/>
      <c r="D45" s="22"/>
      <c r="E45" s="23"/>
      <c r="F45" s="23"/>
      <c r="G45" s="22"/>
      <c r="H45" s="22"/>
      <c r="I45" s="22"/>
      <c r="J45" s="22"/>
      <c r="K45" s="24"/>
      <c r="L45" s="25">
        <f t="shared" si="5"/>
        <v>0</v>
      </c>
      <c r="M45" s="26">
        <f t="shared" si="6"/>
        <v>0</v>
      </c>
      <c r="N45" s="26">
        <f t="shared" si="7"/>
        <v>0</v>
      </c>
      <c r="O45" s="41"/>
      <c r="P45" s="8"/>
      <c r="Q45" s="8"/>
      <c r="R45" s="8"/>
      <c r="S45" s="8"/>
      <c r="T45" s="8"/>
    </row>
    <row r="46" spans="1:20" ht="28.35" customHeight="1">
      <c r="A46" s="21" t="str">
        <f t="shared" si="4"/>
        <v>NO</v>
      </c>
      <c r="B46" s="22"/>
      <c r="C46" s="22"/>
      <c r="D46" s="22"/>
      <c r="E46" s="23"/>
      <c r="F46" s="23"/>
      <c r="G46" s="22"/>
      <c r="H46" s="22"/>
      <c r="I46" s="22"/>
      <c r="J46" s="22"/>
      <c r="K46" s="24"/>
      <c r="L46" s="25">
        <f t="shared" si="5"/>
        <v>0</v>
      </c>
      <c r="M46" s="26">
        <f t="shared" si="6"/>
        <v>0</v>
      </c>
      <c r="N46" s="26">
        <f t="shared" si="7"/>
        <v>0</v>
      </c>
      <c r="O46" s="41"/>
      <c r="P46" s="8"/>
      <c r="Q46" s="8"/>
      <c r="R46" s="8"/>
      <c r="S46" s="8"/>
      <c r="T46" s="8"/>
    </row>
    <row r="47" spans="1:20" ht="28.35" customHeight="1">
      <c r="A47" s="21" t="str">
        <f t="shared" si="4"/>
        <v>NO</v>
      </c>
      <c r="B47" s="22"/>
      <c r="C47" s="22"/>
      <c r="D47" s="22"/>
      <c r="E47" s="23"/>
      <c r="F47" s="23"/>
      <c r="G47" s="22"/>
      <c r="H47" s="22"/>
      <c r="I47" s="22"/>
      <c r="J47" s="22"/>
      <c r="K47" s="24"/>
      <c r="L47" s="25">
        <f t="shared" si="5"/>
        <v>0</v>
      </c>
      <c r="M47" s="26">
        <f t="shared" si="6"/>
        <v>0</v>
      </c>
      <c r="N47" s="26">
        <f t="shared" si="7"/>
        <v>0</v>
      </c>
      <c r="O47" s="41"/>
      <c r="P47" s="8"/>
      <c r="Q47" s="8"/>
      <c r="R47" s="8"/>
      <c r="S47" s="8"/>
      <c r="T47" s="8"/>
    </row>
    <row r="48" spans="1:20" ht="28.35" customHeight="1">
      <c r="A48" s="21" t="str">
        <f t="shared" si="4"/>
        <v>NO</v>
      </c>
      <c r="B48" s="22"/>
      <c r="C48" s="22"/>
      <c r="D48" s="22"/>
      <c r="E48" s="23"/>
      <c r="F48" s="23"/>
      <c r="G48" s="22"/>
      <c r="H48" s="22"/>
      <c r="I48" s="22"/>
      <c r="J48" s="22"/>
      <c r="K48" s="24"/>
      <c r="L48" s="25">
        <f t="shared" si="5"/>
        <v>0</v>
      </c>
      <c r="M48" s="26">
        <f t="shared" si="6"/>
        <v>0</v>
      </c>
      <c r="N48" s="26">
        <f t="shared" si="7"/>
        <v>0</v>
      </c>
      <c r="O48" s="41"/>
      <c r="P48" s="8"/>
      <c r="Q48" s="8"/>
      <c r="R48" s="8"/>
      <c r="S48" s="8"/>
      <c r="T48" s="8"/>
    </row>
    <row r="49" spans="1:20" ht="28.35" customHeight="1">
      <c r="A49" s="21" t="str">
        <f t="shared" si="4"/>
        <v>NO</v>
      </c>
      <c r="B49" s="22"/>
      <c r="C49" s="22"/>
      <c r="D49" s="22"/>
      <c r="E49" s="23"/>
      <c r="F49" s="23"/>
      <c r="G49" s="22"/>
      <c r="H49" s="22"/>
      <c r="I49" s="22"/>
      <c r="J49" s="22"/>
      <c r="K49" s="24"/>
      <c r="L49" s="25">
        <f t="shared" si="5"/>
        <v>0</v>
      </c>
      <c r="M49" s="26">
        <f t="shared" si="6"/>
        <v>0</v>
      </c>
      <c r="N49" s="26">
        <f t="shared" si="7"/>
        <v>0</v>
      </c>
      <c r="O49" s="41"/>
      <c r="P49" s="8"/>
      <c r="Q49" s="8"/>
      <c r="R49" s="8"/>
      <c r="S49" s="8"/>
      <c r="T49" s="8"/>
    </row>
    <row r="50" spans="1:20" ht="28.35" customHeight="1">
      <c r="A50" s="21" t="str">
        <f t="shared" si="4"/>
        <v>NO</v>
      </c>
      <c r="B50" s="22"/>
      <c r="C50" s="22"/>
      <c r="D50" s="22"/>
      <c r="E50" s="23"/>
      <c r="F50" s="23"/>
      <c r="G50" s="22"/>
      <c r="H50" s="22"/>
      <c r="I50" s="22"/>
      <c r="J50" s="22"/>
      <c r="K50" s="24"/>
      <c r="L50" s="25">
        <f t="shared" si="5"/>
        <v>0</v>
      </c>
      <c r="M50" s="26">
        <f t="shared" si="6"/>
        <v>0</v>
      </c>
      <c r="N50" s="26">
        <f t="shared" si="7"/>
        <v>0</v>
      </c>
      <c r="O50" s="41"/>
      <c r="P50" s="8"/>
      <c r="Q50" s="8"/>
      <c r="R50" s="8"/>
      <c r="S50" s="8"/>
      <c r="T50" s="8"/>
    </row>
    <row r="51" spans="1:20" ht="28.35" customHeight="1">
      <c r="A51" s="21" t="str">
        <f t="shared" si="4"/>
        <v>NO</v>
      </c>
      <c r="B51" s="22"/>
      <c r="C51" s="22"/>
      <c r="D51" s="22"/>
      <c r="E51" s="23"/>
      <c r="F51" s="23"/>
      <c r="G51" s="22"/>
      <c r="H51" s="22"/>
      <c r="I51" s="22"/>
      <c r="J51" s="22"/>
      <c r="K51" s="24"/>
      <c r="L51" s="25">
        <f t="shared" si="5"/>
        <v>0</v>
      </c>
      <c r="M51" s="26">
        <f t="shared" si="6"/>
        <v>0</v>
      </c>
      <c r="N51" s="26">
        <f t="shared" si="7"/>
        <v>0</v>
      </c>
      <c r="O51" s="41"/>
      <c r="P51" s="8"/>
      <c r="Q51" s="8"/>
      <c r="R51" s="8"/>
      <c r="S51" s="8"/>
      <c r="T51" s="8"/>
    </row>
    <row r="52" spans="1:20" ht="28.35" customHeight="1">
      <c r="A52" s="21" t="str">
        <f t="shared" si="4"/>
        <v>NO</v>
      </c>
      <c r="B52" s="22"/>
      <c r="C52" s="22"/>
      <c r="D52" s="22"/>
      <c r="E52" s="23"/>
      <c r="F52" s="23"/>
      <c r="G52" s="22"/>
      <c r="H52" s="22"/>
      <c r="I52" s="22"/>
      <c r="J52" s="22"/>
      <c r="K52" s="24"/>
      <c r="L52" s="25">
        <f t="shared" si="5"/>
        <v>0</v>
      </c>
      <c r="M52" s="26">
        <f t="shared" si="6"/>
        <v>0</v>
      </c>
      <c r="N52" s="26">
        <f t="shared" si="7"/>
        <v>0</v>
      </c>
      <c r="O52" s="41"/>
      <c r="P52" s="8"/>
      <c r="Q52" s="8"/>
      <c r="R52" s="8"/>
      <c r="S52" s="8"/>
      <c r="T52" s="8"/>
    </row>
    <row r="53" spans="1:20" ht="28.35" customHeight="1">
      <c r="A53" s="21" t="str">
        <f t="shared" si="4"/>
        <v>NO</v>
      </c>
      <c r="B53" s="22"/>
      <c r="C53" s="22"/>
      <c r="D53" s="22"/>
      <c r="E53" s="23"/>
      <c r="F53" s="23"/>
      <c r="G53" s="22"/>
      <c r="H53" s="22"/>
      <c r="I53" s="22"/>
      <c r="J53" s="22"/>
      <c r="K53" s="24"/>
      <c r="L53" s="25">
        <f t="shared" si="5"/>
        <v>0</v>
      </c>
      <c r="M53" s="26">
        <f t="shared" si="6"/>
        <v>0</v>
      </c>
      <c r="N53" s="26">
        <f t="shared" si="7"/>
        <v>0</v>
      </c>
      <c r="O53" s="41"/>
      <c r="P53" s="8"/>
      <c r="Q53" s="8"/>
      <c r="R53" s="8"/>
      <c r="S53" s="8"/>
      <c r="T53" s="8"/>
    </row>
    <row r="54" spans="1:20" ht="28.35" customHeight="1">
      <c r="A54" s="21" t="str">
        <f t="shared" si="4"/>
        <v>NO</v>
      </c>
      <c r="B54" s="22"/>
      <c r="C54" s="22"/>
      <c r="D54" s="22"/>
      <c r="E54" s="23"/>
      <c r="F54" s="23"/>
      <c r="G54" s="22"/>
      <c r="H54" s="22"/>
      <c r="I54" s="22"/>
      <c r="J54" s="22"/>
      <c r="K54" s="24"/>
      <c r="L54" s="25">
        <f t="shared" si="5"/>
        <v>0</v>
      </c>
      <c r="M54" s="26">
        <f t="shared" si="6"/>
        <v>0</v>
      </c>
      <c r="N54" s="26">
        <f t="shared" si="7"/>
        <v>0</v>
      </c>
      <c r="O54" s="41"/>
      <c r="P54" s="8"/>
      <c r="Q54" s="8"/>
      <c r="R54" s="8"/>
      <c r="S54" s="8"/>
      <c r="T54" s="8"/>
    </row>
    <row r="55" spans="1:20" ht="28.35" customHeight="1">
      <c r="A55" s="21" t="str">
        <f t="shared" si="4"/>
        <v>NO</v>
      </c>
      <c r="B55" s="22"/>
      <c r="C55" s="22"/>
      <c r="D55" s="22"/>
      <c r="E55" s="23"/>
      <c r="F55" s="23"/>
      <c r="G55" s="22"/>
      <c r="H55" s="22"/>
      <c r="I55" s="22"/>
      <c r="J55" s="22"/>
      <c r="K55" s="24"/>
      <c r="L55" s="25">
        <f t="shared" si="5"/>
        <v>0</v>
      </c>
      <c r="M55" s="26">
        <f t="shared" si="6"/>
        <v>0</v>
      </c>
      <c r="N55" s="26">
        <f t="shared" si="7"/>
        <v>0</v>
      </c>
      <c r="O55" s="41"/>
      <c r="P55" s="8"/>
      <c r="Q55" s="8"/>
      <c r="R55" s="8"/>
      <c r="S55" s="8"/>
      <c r="T55" s="8"/>
    </row>
    <row r="56" spans="1:20" ht="28.35" customHeight="1">
      <c r="A56" s="21" t="str">
        <f t="shared" si="4"/>
        <v>NO</v>
      </c>
      <c r="B56" s="22"/>
      <c r="C56" s="22"/>
      <c r="D56" s="22"/>
      <c r="E56" s="23"/>
      <c r="F56" s="23"/>
      <c r="G56" s="22"/>
      <c r="H56" s="22"/>
      <c r="I56" s="22"/>
      <c r="J56" s="22"/>
      <c r="K56" s="24"/>
      <c r="L56" s="25">
        <f t="shared" si="5"/>
        <v>0</v>
      </c>
      <c r="M56" s="26">
        <f t="shared" si="6"/>
        <v>0</v>
      </c>
      <c r="N56" s="26">
        <f t="shared" si="7"/>
        <v>0</v>
      </c>
      <c r="O56" s="41"/>
      <c r="P56" s="8"/>
      <c r="Q56" s="8"/>
      <c r="R56" s="8"/>
      <c r="S56" s="8"/>
      <c r="T56" s="8"/>
    </row>
    <row r="57" spans="1:20" ht="28.35" customHeight="1">
      <c r="A57" s="21" t="str">
        <f t="shared" si="4"/>
        <v>NO</v>
      </c>
      <c r="B57" s="22"/>
      <c r="C57" s="22"/>
      <c r="D57" s="22"/>
      <c r="E57" s="23"/>
      <c r="F57" s="23"/>
      <c r="G57" s="22"/>
      <c r="H57" s="22"/>
      <c r="I57" s="22"/>
      <c r="J57" s="22"/>
      <c r="K57" s="24"/>
      <c r="L57" s="25">
        <f t="shared" si="5"/>
        <v>0</v>
      </c>
      <c r="M57" s="26">
        <f t="shared" si="6"/>
        <v>0</v>
      </c>
      <c r="N57" s="26">
        <f t="shared" si="7"/>
        <v>0</v>
      </c>
      <c r="O57" s="41"/>
      <c r="P57" s="8"/>
      <c r="Q57" s="8"/>
      <c r="R57" s="8"/>
      <c r="S57" s="8"/>
      <c r="T57" s="8"/>
    </row>
    <row r="58" spans="1:20" ht="28.35" customHeight="1">
      <c r="A58" s="21" t="str">
        <f t="shared" si="4"/>
        <v>NO</v>
      </c>
      <c r="B58" s="22"/>
      <c r="C58" s="22"/>
      <c r="D58" s="22"/>
      <c r="E58" s="23"/>
      <c r="F58" s="23"/>
      <c r="G58" s="22"/>
      <c r="H58" s="22"/>
      <c r="I58" s="22"/>
      <c r="J58" s="22"/>
      <c r="K58" s="24"/>
      <c r="L58" s="25">
        <f t="shared" si="5"/>
        <v>0</v>
      </c>
      <c r="M58" s="26">
        <f t="shared" si="6"/>
        <v>0</v>
      </c>
      <c r="N58" s="26">
        <f t="shared" si="7"/>
        <v>0</v>
      </c>
      <c r="O58" s="41"/>
      <c r="P58" s="8"/>
      <c r="Q58" s="8"/>
      <c r="R58" s="8"/>
      <c r="S58" s="8"/>
      <c r="T58" s="8"/>
    </row>
    <row r="59" spans="1:20" ht="28.35" customHeight="1">
      <c r="A59" s="21" t="str">
        <f t="shared" si="4"/>
        <v>NO</v>
      </c>
      <c r="B59" s="22"/>
      <c r="C59" s="22"/>
      <c r="D59" s="22"/>
      <c r="E59" s="23"/>
      <c r="F59" s="23"/>
      <c r="G59" s="22"/>
      <c r="H59" s="22"/>
      <c r="I59" s="22"/>
      <c r="J59" s="22"/>
      <c r="K59" s="24"/>
      <c r="L59" s="25">
        <f t="shared" si="5"/>
        <v>0</v>
      </c>
      <c r="M59" s="26">
        <f t="shared" si="6"/>
        <v>0</v>
      </c>
      <c r="N59" s="26">
        <f t="shared" si="7"/>
        <v>0</v>
      </c>
      <c r="O59" s="41"/>
      <c r="P59" s="8"/>
      <c r="Q59" s="8"/>
      <c r="R59" s="8"/>
      <c r="S59" s="8"/>
      <c r="T59" s="8"/>
    </row>
    <row r="60" spans="1:20" ht="28.35" customHeight="1">
      <c r="A60" s="21" t="str">
        <f t="shared" si="4"/>
        <v>NO</v>
      </c>
      <c r="B60" s="22"/>
      <c r="C60" s="22"/>
      <c r="D60" s="22"/>
      <c r="E60" s="23"/>
      <c r="F60" s="23"/>
      <c r="G60" s="22"/>
      <c r="H60" s="22"/>
      <c r="I60" s="22"/>
      <c r="J60" s="22"/>
      <c r="K60" s="24"/>
      <c r="L60" s="25">
        <f t="shared" si="5"/>
        <v>0</v>
      </c>
      <c r="M60" s="26">
        <f t="shared" si="6"/>
        <v>0</v>
      </c>
      <c r="N60" s="26">
        <f t="shared" si="7"/>
        <v>0</v>
      </c>
      <c r="O60" s="41"/>
      <c r="P60" s="8"/>
      <c r="Q60" s="8"/>
      <c r="R60" s="8"/>
      <c r="S60" s="8"/>
      <c r="T60" s="8"/>
    </row>
    <row r="61" spans="1:20" ht="28.35" customHeight="1">
      <c r="A61" s="21" t="str">
        <f t="shared" si="4"/>
        <v>NO</v>
      </c>
      <c r="B61" s="22"/>
      <c r="C61" s="22"/>
      <c r="D61" s="22"/>
      <c r="E61" s="23"/>
      <c r="F61" s="23"/>
      <c r="G61" s="22"/>
      <c r="H61" s="22"/>
      <c r="I61" s="22"/>
      <c r="J61" s="22"/>
      <c r="K61" s="24"/>
      <c r="L61" s="25">
        <f t="shared" si="5"/>
        <v>0</v>
      </c>
      <c r="M61" s="26">
        <f t="shared" si="6"/>
        <v>0</v>
      </c>
      <c r="N61" s="26">
        <f t="shared" si="7"/>
        <v>0</v>
      </c>
      <c r="O61" s="41"/>
      <c r="P61" s="8"/>
      <c r="Q61" s="8"/>
      <c r="R61" s="8"/>
      <c r="S61" s="8"/>
      <c r="T61" s="8"/>
    </row>
    <row r="62" spans="1:20" ht="28.35" customHeight="1">
      <c r="A62" s="21" t="str">
        <f t="shared" si="4"/>
        <v>NO</v>
      </c>
      <c r="B62" s="22"/>
      <c r="C62" s="22"/>
      <c r="D62" s="22"/>
      <c r="E62" s="23"/>
      <c r="F62" s="23"/>
      <c r="G62" s="22"/>
      <c r="H62" s="22"/>
      <c r="I62" s="22"/>
      <c r="J62" s="22"/>
      <c r="K62" s="24"/>
      <c r="L62" s="25">
        <f t="shared" si="5"/>
        <v>0</v>
      </c>
      <c r="M62" s="26">
        <f t="shared" si="6"/>
        <v>0</v>
      </c>
      <c r="N62" s="26">
        <f t="shared" si="7"/>
        <v>0</v>
      </c>
      <c r="O62" s="41"/>
      <c r="P62" s="8"/>
      <c r="Q62" s="8"/>
      <c r="R62" s="8"/>
      <c r="S62" s="8"/>
      <c r="T62" s="8"/>
    </row>
    <row r="63" spans="1:20" ht="28.35" customHeight="1">
      <c r="A63" s="47">
        <f>COUNTIF(A3:A62,"SI")</f>
        <v>18</v>
      </c>
      <c r="B63" s="47">
        <f>COUNTA(B3:B62)</f>
        <v>18</v>
      </c>
      <c r="C63" s="110"/>
      <c r="D63" s="110"/>
      <c r="E63" s="110"/>
      <c r="F63" s="110"/>
      <c r="G63" s="110"/>
      <c r="H63" s="110"/>
      <c r="I63" s="110"/>
      <c r="J63" s="110"/>
      <c r="K63" s="111"/>
      <c r="L63" s="116">
        <f>SUM(L3:L62)</f>
        <v>1947</v>
      </c>
      <c r="M63" s="51"/>
      <c r="N63" s="26">
        <f>SUM(N3:N62)</f>
        <v>1947</v>
      </c>
      <c r="O63" s="41"/>
      <c r="P63" s="8"/>
      <c r="Q63" s="8"/>
      <c r="R63" s="8"/>
      <c r="S63" s="8"/>
      <c r="T63" s="8"/>
    </row>
    <row r="64" spans="1:20" ht="28.3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52"/>
      <c r="L64" s="117"/>
      <c r="M64" s="27"/>
      <c r="N64" s="70"/>
      <c r="O64" s="41"/>
      <c r="P64" s="8"/>
      <c r="Q64" s="8"/>
      <c r="R64" s="8"/>
      <c r="S64" s="8"/>
      <c r="T64" s="8"/>
    </row>
    <row r="65" spans="1:20" ht="28.3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52"/>
      <c r="L65" s="118"/>
      <c r="M65" s="27"/>
      <c r="N65" s="70"/>
      <c r="O65" s="41"/>
      <c r="P65" s="8"/>
      <c r="Q65" s="8"/>
      <c r="R65" s="8"/>
      <c r="S65" s="8"/>
      <c r="T65" s="8"/>
    </row>
    <row r="66" spans="1:20" ht="28.3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0"/>
      <c r="M66" s="52"/>
      <c r="N66" s="70"/>
      <c r="O66" s="41"/>
      <c r="P66" s="8"/>
      <c r="Q66" s="8"/>
      <c r="R66" s="8"/>
      <c r="S66" s="8"/>
      <c r="T66" s="8"/>
    </row>
    <row r="67" spans="1:20" ht="28.3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52"/>
      <c r="N67" s="70"/>
      <c r="O67" s="41"/>
      <c r="P67" s="8"/>
      <c r="Q67" s="8"/>
      <c r="R67" s="8"/>
      <c r="S67" s="8"/>
      <c r="T67" s="8"/>
    </row>
    <row r="68" spans="1:20" ht="28.3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52"/>
      <c r="N68" s="70"/>
      <c r="O68" s="41"/>
      <c r="P68" s="8"/>
      <c r="Q68" s="8"/>
      <c r="R68" s="8"/>
      <c r="S68" s="8"/>
      <c r="T68" s="8"/>
    </row>
    <row r="69" spans="1:20" ht="28.3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52"/>
      <c r="N69" s="70"/>
      <c r="O69" s="41"/>
      <c r="P69" s="8"/>
      <c r="Q69" s="8"/>
      <c r="R69" s="8"/>
      <c r="S69" s="8"/>
      <c r="T69" s="8"/>
    </row>
    <row r="70" spans="1:20" ht="28.3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52"/>
      <c r="N70" s="70"/>
      <c r="O70" s="41"/>
      <c r="P70" s="8"/>
      <c r="Q70" s="8"/>
      <c r="R70" s="8"/>
      <c r="S70" s="8"/>
      <c r="T70" s="8"/>
    </row>
    <row r="71" spans="1:20" ht="28.3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52"/>
      <c r="N71" s="70"/>
      <c r="O71" s="41"/>
      <c r="P71" s="8"/>
      <c r="Q71" s="8"/>
      <c r="R71" s="8"/>
      <c r="S71" s="8"/>
      <c r="T71" s="8"/>
    </row>
    <row r="72" spans="1:20" ht="28.3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52"/>
      <c r="N72" s="70"/>
      <c r="O72" s="41"/>
      <c r="P72" s="8"/>
      <c r="Q72" s="8"/>
      <c r="R72" s="8"/>
      <c r="S72" s="8"/>
      <c r="T72" s="8"/>
    </row>
    <row r="73" spans="1:20" ht="28.3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52"/>
      <c r="N73" s="70"/>
      <c r="O73" s="41"/>
      <c r="P73" s="8"/>
      <c r="Q73" s="8"/>
      <c r="R73" s="8"/>
      <c r="S73" s="8"/>
      <c r="T73" s="8"/>
    </row>
    <row r="74" spans="1:20" ht="28.3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52"/>
      <c r="N74" s="70"/>
      <c r="O74" s="41"/>
      <c r="P74" s="8"/>
      <c r="Q74" s="8"/>
      <c r="R74" s="8"/>
      <c r="S74" s="8"/>
      <c r="T74" s="8"/>
    </row>
    <row r="75" spans="1:20" ht="28.3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52"/>
      <c r="N75" s="70"/>
      <c r="O75" s="41"/>
      <c r="P75" s="8"/>
      <c r="Q75" s="8"/>
      <c r="R75" s="8"/>
      <c r="S75" s="8"/>
      <c r="T75" s="8"/>
    </row>
    <row r="76" spans="1:20" ht="28.3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52"/>
      <c r="N76" s="70"/>
      <c r="O76" s="41"/>
      <c r="P76" s="8"/>
      <c r="Q76" s="8"/>
      <c r="R76" s="8"/>
      <c r="S76" s="8"/>
      <c r="T76" s="8"/>
    </row>
    <row r="77" spans="1:20" ht="28.3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52"/>
      <c r="N77" s="70"/>
      <c r="O77" s="41"/>
      <c r="P77" s="8"/>
      <c r="Q77" s="8"/>
      <c r="R77" s="8"/>
      <c r="S77" s="8"/>
      <c r="T77" s="8"/>
    </row>
    <row r="78" spans="1:20" ht="28.3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52"/>
      <c r="N78" s="70"/>
      <c r="O78" s="41"/>
      <c r="P78" s="8"/>
      <c r="Q78" s="8"/>
      <c r="R78" s="8"/>
      <c r="S78" s="8"/>
      <c r="T78" s="8"/>
    </row>
    <row r="79" spans="1:20" ht="28.3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52"/>
      <c r="N79" s="70"/>
      <c r="O79" s="41"/>
      <c r="P79" s="8"/>
      <c r="Q79" s="8"/>
      <c r="R79" s="8"/>
      <c r="S79" s="8"/>
      <c r="T79" s="8"/>
    </row>
    <row r="80" spans="1:20" ht="28.3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52"/>
      <c r="N80" s="70"/>
      <c r="O80" s="41"/>
      <c r="P80" s="8"/>
      <c r="Q80" s="8"/>
      <c r="R80" s="8"/>
      <c r="S80" s="8"/>
      <c r="T80" s="8"/>
    </row>
    <row r="81" spans="1:20" ht="28.3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52"/>
      <c r="N81" s="70"/>
      <c r="O81" s="41"/>
      <c r="P81" s="8"/>
      <c r="Q81" s="8"/>
      <c r="R81" s="8"/>
      <c r="S81" s="8"/>
      <c r="T81" s="8"/>
    </row>
    <row r="82" spans="1:20" ht="28.3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52"/>
      <c r="N82" s="70"/>
      <c r="O82" s="41"/>
      <c r="P82" s="8"/>
      <c r="Q82" s="8"/>
      <c r="R82" s="8"/>
      <c r="S82" s="8"/>
      <c r="T82" s="8"/>
    </row>
    <row r="83" spans="1:20" ht="27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52"/>
      <c r="N83" s="122"/>
      <c r="O83" s="41"/>
      <c r="P83" s="8"/>
      <c r="Q83" s="8"/>
      <c r="R83" s="8"/>
      <c r="S83" s="8"/>
      <c r="T83" s="8"/>
    </row>
  </sheetData>
  <mergeCells count="1">
    <mergeCell ref="A1:E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Roman,Regular"&amp;12&amp;K000000YB M</oddHeader>
    <oddFooter>&amp;L&amp;"Helvetica,Regular"&amp;12&amp;K000000&amp;P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workbookViewId="0" topLeftCell="A1"/>
  </sheetViews>
  <sheetFormatPr defaultColWidth="16.28125" defaultRowHeight="18" customHeight="1"/>
  <cols>
    <col min="1" max="1" width="4.8515625" style="53" customWidth="1"/>
    <col min="2" max="2" width="22.140625" style="53" customWidth="1"/>
    <col min="3" max="3" width="5.28125" style="53" customWidth="1"/>
    <col min="4" max="4" width="22.8515625" style="53" customWidth="1"/>
    <col min="5" max="11" width="11.421875" style="53" customWidth="1"/>
    <col min="12" max="12" width="6.57421875" style="53" customWidth="1"/>
    <col min="13" max="16384" width="16.28125" style="53" customWidth="1"/>
  </cols>
  <sheetData>
    <row r="1" spans="1:12" ht="20.45" customHeight="1">
      <c r="A1" s="178" t="s">
        <v>263</v>
      </c>
      <c r="B1" s="179"/>
      <c r="C1" s="179"/>
      <c r="D1" s="179"/>
      <c r="E1" s="179"/>
      <c r="F1" s="88"/>
      <c r="G1" s="88"/>
      <c r="H1" s="88"/>
      <c r="I1" s="88"/>
      <c r="J1" s="88"/>
      <c r="K1" s="88"/>
      <c r="L1" s="89"/>
    </row>
    <row r="2" spans="1:12" ht="32.45" customHeight="1">
      <c r="A2" s="59"/>
      <c r="B2" s="54" t="s">
        <v>1</v>
      </c>
      <c r="C2" s="54" t="s">
        <v>99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64" t="s">
        <v>11</v>
      </c>
    </row>
    <row r="3" spans="1:12" ht="20.45" customHeight="1">
      <c r="A3" s="60"/>
      <c r="B3" s="60"/>
      <c r="C3" s="55"/>
      <c r="D3" s="60"/>
      <c r="E3" s="55"/>
      <c r="F3" s="55"/>
      <c r="G3" s="55"/>
      <c r="H3" s="55"/>
      <c r="I3" s="55"/>
      <c r="J3" s="55"/>
      <c r="K3" s="55"/>
      <c r="L3" s="61"/>
    </row>
    <row r="4" spans="1:12" ht="20.45" customHeight="1">
      <c r="A4" s="60"/>
      <c r="B4" s="60"/>
      <c r="C4" s="55"/>
      <c r="D4" s="60"/>
      <c r="E4" s="55"/>
      <c r="F4" s="55"/>
      <c r="G4" s="55"/>
      <c r="H4" s="55"/>
      <c r="I4" s="55"/>
      <c r="J4" s="55"/>
      <c r="K4" s="55"/>
      <c r="L4" s="61"/>
    </row>
    <row r="5" spans="1:12" ht="20.45" customHeight="1">
      <c r="A5" s="60"/>
      <c r="B5" s="60"/>
      <c r="C5" s="55"/>
      <c r="D5" s="60"/>
      <c r="E5" s="55"/>
      <c r="F5" s="55"/>
      <c r="G5" s="55"/>
      <c r="H5" s="55"/>
      <c r="I5" s="55"/>
      <c r="J5" s="55"/>
      <c r="K5" s="55"/>
      <c r="L5" s="61"/>
    </row>
    <row r="6" spans="1:12" ht="20.45" customHeight="1">
      <c r="A6" s="60"/>
      <c r="B6" s="60"/>
      <c r="C6" s="55"/>
      <c r="D6" s="60"/>
      <c r="E6" s="55"/>
      <c r="F6" s="55"/>
      <c r="G6" s="55"/>
      <c r="H6" s="55"/>
      <c r="I6" s="55"/>
      <c r="J6" s="55"/>
      <c r="K6" s="55"/>
      <c r="L6" s="61"/>
    </row>
    <row r="7" spans="1:12" ht="20.45" customHeight="1">
      <c r="A7" s="60"/>
      <c r="B7" s="60"/>
      <c r="C7" s="55"/>
      <c r="D7" s="60"/>
      <c r="E7" s="55"/>
      <c r="F7" s="55"/>
      <c r="G7" s="55"/>
      <c r="H7" s="55"/>
      <c r="I7" s="55"/>
      <c r="J7" s="55"/>
      <c r="K7" s="55"/>
      <c r="L7" s="61"/>
    </row>
    <row r="8" spans="1:12" ht="20.45" customHeight="1">
      <c r="A8" s="60"/>
      <c r="B8" s="60"/>
      <c r="C8" s="55"/>
      <c r="D8" s="60"/>
      <c r="E8" s="55"/>
      <c r="F8" s="55"/>
      <c r="G8" s="55"/>
      <c r="H8" s="55"/>
      <c r="I8" s="55"/>
      <c r="J8" s="55"/>
      <c r="K8" s="55"/>
      <c r="L8" s="61"/>
    </row>
    <row r="9" spans="1:12" ht="20.45" customHeight="1">
      <c r="A9" s="60"/>
      <c r="B9" s="60"/>
      <c r="C9" s="55"/>
      <c r="D9" s="60"/>
      <c r="E9" s="55"/>
      <c r="F9" s="55"/>
      <c r="G9" s="55"/>
      <c r="H9" s="55"/>
      <c r="I9" s="55"/>
      <c r="J9" s="55"/>
      <c r="K9" s="55"/>
      <c r="L9" s="61"/>
    </row>
    <row r="10" spans="1:12" ht="20.45" customHeight="1">
      <c r="A10" s="60"/>
      <c r="B10" s="60"/>
      <c r="C10" s="55"/>
      <c r="D10" s="60"/>
      <c r="E10" s="55"/>
      <c r="F10" s="55"/>
      <c r="G10" s="55"/>
      <c r="H10" s="55"/>
      <c r="I10" s="55"/>
      <c r="J10" s="55"/>
      <c r="K10" s="55"/>
      <c r="L10" s="61"/>
    </row>
  </sheetData>
  <mergeCells count="1">
    <mergeCell ref="A1:E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showGridLines="0" workbookViewId="0" topLeftCell="A1"/>
  </sheetViews>
  <sheetFormatPr defaultColWidth="11.421875" defaultRowHeight="12.75" customHeight="1"/>
  <cols>
    <col min="1" max="1" width="11.421875" style="1" customWidth="1"/>
    <col min="2" max="2" width="62.8515625" style="1" customWidth="1"/>
    <col min="3" max="3" width="13.7109375" style="1" customWidth="1"/>
    <col min="4" max="4" width="79.421875" style="1" customWidth="1"/>
    <col min="5" max="5" width="23.421875" style="1" customWidth="1"/>
    <col min="6" max="11" width="23.00390625" style="1" customWidth="1"/>
    <col min="12" max="12" width="24.2812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56.28125" style="1" customWidth="1"/>
    <col min="18" max="19" width="11.421875" style="1" customWidth="1"/>
    <col min="20" max="20" width="36.421875" style="1" customWidth="1"/>
    <col min="21" max="16384" width="11.421875" style="1" customWidth="1"/>
  </cols>
  <sheetData>
    <row r="1" spans="1:20" ht="27.75" customHeight="1">
      <c r="A1" s="174" t="s">
        <v>282</v>
      </c>
      <c r="B1" s="175"/>
      <c r="C1" s="175"/>
      <c r="D1" s="175"/>
      <c r="E1" s="175"/>
      <c r="F1" s="71"/>
      <c r="G1" s="72"/>
      <c r="H1" s="72"/>
      <c r="I1" s="72"/>
      <c r="J1" s="72"/>
      <c r="K1" s="72"/>
      <c r="L1" s="7"/>
      <c r="M1" s="7"/>
      <c r="N1" s="7"/>
      <c r="O1" s="8"/>
      <c r="P1" s="7"/>
      <c r="Q1" s="7"/>
      <c r="R1" s="7"/>
      <c r="S1" s="8"/>
      <c r="T1" s="7"/>
    </row>
    <row r="2" spans="1:20" ht="51.4" customHeight="1">
      <c r="A2" s="10" t="s">
        <v>98</v>
      </c>
      <c r="B2" s="10" t="s">
        <v>1</v>
      </c>
      <c r="C2" s="10" t="s">
        <v>99</v>
      </c>
      <c r="D2" s="10" t="s">
        <v>3</v>
      </c>
      <c r="E2" s="11" t="s">
        <v>4</v>
      </c>
      <c r="F2" s="11" t="s">
        <v>72</v>
      </c>
      <c r="G2" s="11" t="s">
        <v>60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91"/>
      <c r="P2" s="16" t="s">
        <v>99</v>
      </c>
      <c r="Q2" s="17" t="s">
        <v>3</v>
      </c>
      <c r="R2" s="18" t="s">
        <v>15</v>
      </c>
      <c r="S2" s="19"/>
      <c r="T2" s="20" t="s">
        <v>16</v>
      </c>
    </row>
    <row r="3" spans="1:20" ht="31.35" customHeight="1">
      <c r="A3" s="21" t="str">
        <f aca="true" t="shared" si="0" ref="A3:A41">IF(M3&lt;1,"NO","SI")</f>
        <v>SI</v>
      </c>
      <c r="B3" s="123" t="s">
        <v>283</v>
      </c>
      <c r="C3" s="124">
        <v>1854</v>
      </c>
      <c r="D3" s="123" t="s">
        <v>39</v>
      </c>
      <c r="E3" s="23">
        <v>40</v>
      </c>
      <c r="F3" s="22">
        <v>100</v>
      </c>
      <c r="G3" s="22">
        <v>60</v>
      </c>
      <c r="H3" s="22"/>
      <c r="I3" s="22"/>
      <c r="J3" s="22"/>
      <c r="K3" s="24"/>
      <c r="L3" s="25">
        <f aca="true" t="shared" si="1" ref="L3:L41">SUM(E3:K3)</f>
        <v>200</v>
      </c>
      <c r="M3" s="26">
        <f aca="true" t="shared" si="2" ref="M3:M41">COUNTA(E3:K3)</f>
        <v>3</v>
      </c>
      <c r="N3" s="26">
        <f aca="true" t="shared" si="3" ref="N3:N41">IF(M3&gt;0,L3,0)</f>
        <v>200</v>
      </c>
      <c r="O3" s="27"/>
      <c r="P3" s="28">
        <v>1828</v>
      </c>
      <c r="Q3" s="29" t="s">
        <v>19</v>
      </c>
      <c r="R3" s="30">
        <f>SUMIF(C3:C50,"1828",N3:N50)</f>
        <v>0</v>
      </c>
      <c r="S3" s="31"/>
      <c r="T3" s="32">
        <f>SUMIF(C3:C50,"1824",L3:L50)</f>
        <v>0</v>
      </c>
    </row>
    <row r="4" spans="1:20" ht="31.35" customHeight="1">
      <c r="A4" s="21" t="str">
        <f t="shared" si="0"/>
        <v>SI</v>
      </c>
      <c r="B4" s="125" t="s">
        <v>284</v>
      </c>
      <c r="C4" s="124">
        <v>1028</v>
      </c>
      <c r="D4" s="125" t="s">
        <v>30</v>
      </c>
      <c r="E4" s="124">
        <v>100</v>
      </c>
      <c r="F4" s="22"/>
      <c r="G4" s="22">
        <v>100</v>
      </c>
      <c r="H4" s="22"/>
      <c r="I4" s="22"/>
      <c r="J4" s="22"/>
      <c r="K4" s="24"/>
      <c r="L4" s="25">
        <f t="shared" si="1"/>
        <v>200</v>
      </c>
      <c r="M4" s="26">
        <f t="shared" si="2"/>
        <v>2</v>
      </c>
      <c r="N4" s="26">
        <f t="shared" si="3"/>
        <v>200</v>
      </c>
      <c r="O4" s="27"/>
      <c r="P4" s="28">
        <v>1985</v>
      </c>
      <c r="Q4" s="29" t="s">
        <v>22</v>
      </c>
      <c r="R4" s="30">
        <f>SUMIF(C3:C50,"1985",N3:N50)</f>
        <v>0</v>
      </c>
      <c r="S4" s="31"/>
      <c r="T4" s="32">
        <f>SUMIF(C3:C50,"1985",L3:L50)</f>
        <v>0</v>
      </c>
    </row>
    <row r="5" spans="1:20" ht="31.35" customHeight="1">
      <c r="A5" s="21" t="str">
        <f t="shared" si="0"/>
        <v>SI</v>
      </c>
      <c r="B5" s="125" t="s">
        <v>285</v>
      </c>
      <c r="C5" s="124">
        <v>1819</v>
      </c>
      <c r="D5" s="125" t="s">
        <v>33</v>
      </c>
      <c r="E5" s="124">
        <v>80</v>
      </c>
      <c r="F5" s="22"/>
      <c r="G5" s="22">
        <v>90</v>
      </c>
      <c r="H5" s="22"/>
      <c r="I5" s="22"/>
      <c r="J5" s="22"/>
      <c r="K5" s="24"/>
      <c r="L5" s="25">
        <f t="shared" si="1"/>
        <v>170</v>
      </c>
      <c r="M5" s="26">
        <f t="shared" si="2"/>
        <v>2</v>
      </c>
      <c r="N5" s="26">
        <f t="shared" si="3"/>
        <v>170</v>
      </c>
      <c r="O5" s="27"/>
      <c r="P5" s="28">
        <v>1912</v>
      </c>
      <c r="Q5" s="29" t="s">
        <v>24</v>
      </c>
      <c r="R5" s="30">
        <f>SUMIF(C3:C50,"1912",N3:N50)</f>
        <v>0</v>
      </c>
      <c r="S5" s="31"/>
      <c r="T5" s="32">
        <f>SUMIF(C3:C50,"1912",L3:L50)</f>
        <v>0</v>
      </c>
    </row>
    <row r="6" spans="1:20" ht="31.35" customHeight="1">
      <c r="A6" s="21" t="str">
        <f t="shared" si="0"/>
        <v>SI</v>
      </c>
      <c r="B6" s="125" t="s">
        <v>286</v>
      </c>
      <c r="C6" s="124">
        <v>1028</v>
      </c>
      <c r="D6" s="125" t="s">
        <v>30</v>
      </c>
      <c r="E6" s="124">
        <v>60</v>
      </c>
      <c r="F6" s="22"/>
      <c r="G6" s="22">
        <v>80</v>
      </c>
      <c r="H6" s="22"/>
      <c r="I6" s="22"/>
      <c r="J6" s="22"/>
      <c r="K6" s="24"/>
      <c r="L6" s="25">
        <f t="shared" si="1"/>
        <v>140</v>
      </c>
      <c r="M6" s="26">
        <f t="shared" si="2"/>
        <v>2</v>
      </c>
      <c r="N6" s="26">
        <f t="shared" si="3"/>
        <v>140</v>
      </c>
      <c r="O6" s="27"/>
      <c r="P6" s="28">
        <v>89</v>
      </c>
      <c r="Q6" s="29" t="s">
        <v>26</v>
      </c>
      <c r="R6" s="30">
        <f>SUMIF(C3:C50,"89",N3:N50)</f>
        <v>0</v>
      </c>
      <c r="S6" s="31"/>
      <c r="T6" s="32">
        <f>SUMIF(C3:C50,"89",L3:L50)</f>
        <v>0</v>
      </c>
    </row>
    <row r="7" spans="1:20" ht="31.35" customHeight="1">
      <c r="A7" s="21" t="str">
        <f t="shared" si="0"/>
        <v>SI</v>
      </c>
      <c r="B7" s="125" t="s">
        <v>287</v>
      </c>
      <c r="C7" s="124">
        <v>69</v>
      </c>
      <c r="D7" s="125" t="s">
        <v>45</v>
      </c>
      <c r="E7" s="124">
        <v>90</v>
      </c>
      <c r="F7" s="22"/>
      <c r="G7" s="22"/>
      <c r="H7" s="22"/>
      <c r="I7" s="22"/>
      <c r="J7" s="22"/>
      <c r="K7" s="24"/>
      <c r="L7" s="25">
        <f t="shared" si="1"/>
        <v>90</v>
      </c>
      <c r="M7" s="26">
        <f t="shared" si="2"/>
        <v>1</v>
      </c>
      <c r="N7" s="26">
        <f t="shared" si="3"/>
        <v>90</v>
      </c>
      <c r="O7" s="27"/>
      <c r="P7" s="28">
        <v>1924</v>
      </c>
      <c r="Q7" s="29" t="s">
        <v>28</v>
      </c>
      <c r="R7" s="30">
        <f>SUMIF(C3:C50,"1924",N3:N50)</f>
        <v>0</v>
      </c>
      <c r="S7" s="31"/>
      <c r="T7" s="32">
        <f>SUMIF(C3:C50,"1924",L3:L50)</f>
        <v>0</v>
      </c>
    </row>
    <row r="8" spans="1:20" ht="31.35" customHeight="1">
      <c r="A8" s="21" t="str">
        <f t="shared" si="0"/>
        <v>SI</v>
      </c>
      <c r="B8" s="125" t="s">
        <v>288</v>
      </c>
      <c r="C8" s="124">
        <v>1533</v>
      </c>
      <c r="D8" s="125" t="s">
        <v>54</v>
      </c>
      <c r="E8" s="124">
        <v>50</v>
      </c>
      <c r="F8" s="22"/>
      <c r="G8" s="22"/>
      <c r="H8" s="22"/>
      <c r="I8" s="22"/>
      <c r="J8" s="22"/>
      <c r="K8" s="24"/>
      <c r="L8" s="25">
        <f t="shared" si="1"/>
        <v>50</v>
      </c>
      <c r="M8" s="26">
        <f t="shared" si="2"/>
        <v>1</v>
      </c>
      <c r="N8" s="26">
        <f t="shared" si="3"/>
        <v>50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31.35" customHeight="1">
      <c r="A9" s="21" t="str">
        <f t="shared" si="0"/>
        <v>NO</v>
      </c>
      <c r="B9" s="126"/>
      <c r="C9" s="124"/>
      <c r="D9" s="126"/>
      <c r="E9" s="124"/>
      <c r="F9" s="127"/>
      <c r="G9" s="127"/>
      <c r="H9" s="127"/>
      <c r="I9" s="127"/>
      <c r="J9" s="22"/>
      <c r="K9" s="24"/>
      <c r="L9" s="25">
        <f t="shared" si="1"/>
        <v>0</v>
      </c>
      <c r="M9" s="26">
        <f t="shared" si="2"/>
        <v>0</v>
      </c>
      <c r="N9" s="26">
        <f t="shared" si="3"/>
        <v>0</v>
      </c>
      <c r="O9" s="27"/>
      <c r="P9" s="28">
        <v>1819</v>
      </c>
      <c r="Q9" s="29" t="s">
        <v>33</v>
      </c>
      <c r="R9" s="30">
        <f>SUMIF(C3:C50,"1819",N3:N50)</f>
        <v>170</v>
      </c>
      <c r="S9" s="31"/>
      <c r="T9" s="32">
        <f>SUMIF(C3:C50,"1819",L3:L50)</f>
        <v>170</v>
      </c>
    </row>
    <row r="10" spans="1:20" ht="31.35" customHeight="1">
      <c r="A10" s="21" t="str">
        <f t="shared" si="0"/>
        <v>NO</v>
      </c>
      <c r="B10" s="128"/>
      <c r="C10" s="124"/>
      <c r="D10" s="128"/>
      <c r="E10" s="124"/>
      <c r="F10" s="22"/>
      <c r="G10" s="22"/>
      <c r="H10" s="22"/>
      <c r="I10" s="22"/>
      <c r="J10" s="22"/>
      <c r="K10" s="24"/>
      <c r="L10" s="25">
        <f t="shared" si="1"/>
        <v>0</v>
      </c>
      <c r="M10" s="26">
        <f t="shared" si="2"/>
        <v>0</v>
      </c>
      <c r="N10" s="26">
        <f t="shared" si="3"/>
        <v>0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31.35" customHeight="1">
      <c r="A11" s="21" t="str">
        <f t="shared" si="0"/>
        <v>NO</v>
      </c>
      <c r="B11" s="129"/>
      <c r="C11" s="124"/>
      <c r="D11" s="129"/>
      <c r="E11" s="124"/>
      <c r="F11" s="22"/>
      <c r="G11" s="22"/>
      <c r="H11" s="22"/>
      <c r="I11" s="22"/>
      <c r="J11" s="22"/>
      <c r="K11" s="24"/>
      <c r="L11" s="25">
        <f t="shared" si="1"/>
        <v>0</v>
      </c>
      <c r="M11" s="26">
        <f t="shared" si="2"/>
        <v>0</v>
      </c>
      <c r="N11" s="26">
        <f t="shared" si="3"/>
        <v>0</v>
      </c>
      <c r="O11" s="27"/>
      <c r="P11" s="28">
        <v>1028</v>
      </c>
      <c r="Q11" s="29" t="s">
        <v>30</v>
      </c>
      <c r="R11" s="30">
        <f>SUMIF(C3:C50,"1028",N3:N50)</f>
        <v>340</v>
      </c>
      <c r="S11" s="31"/>
      <c r="T11" s="32">
        <f>SUMIF(C3:C50,"1028",L3:L50)</f>
        <v>340</v>
      </c>
    </row>
    <row r="12" spans="1:20" ht="31.35" customHeight="1">
      <c r="A12" s="21" t="str">
        <f t="shared" si="0"/>
        <v>NO</v>
      </c>
      <c r="B12" s="129"/>
      <c r="C12" s="124"/>
      <c r="D12" s="129"/>
      <c r="E12" s="124"/>
      <c r="F12" s="22"/>
      <c r="G12" s="22"/>
      <c r="H12" s="22"/>
      <c r="I12" s="22"/>
      <c r="J12" s="22"/>
      <c r="K12" s="24"/>
      <c r="L12" s="25">
        <f t="shared" si="1"/>
        <v>0</v>
      </c>
      <c r="M12" s="26">
        <f t="shared" si="2"/>
        <v>0</v>
      </c>
      <c r="N12" s="26">
        <f t="shared" si="3"/>
        <v>0</v>
      </c>
      <c r="O12" s="27"/>
      <c r="P12" s="28">
        <v>1854</v>
      </c>
      <c r="Q12" s="29" t="s">
        <v>39</v>
      </c>
      <c r="R12" s="30">
        <f>SUMIF(C3:C50,"1854",N3:N50)</f>
        <v>200</v>
      </c>
      <c r="S12" s="31"/>
      <c r="T12" s="32">
        <f>SUMIF(C3:C50,"1854",L3:L50)</f>
        <v>200</v>
      </c>
    </row>
    <row r="13" spans="1:20" ht="31.35" customHeight="1">
      <c r="A13" s="21" t="str">
        <f t="shared" si="0"/>
        <v>NO</v>
      </c>
      <c r="B13" s="127"/>
      <c r="C13" s="124"/>
      <c r="D13" s="127"/>
      <c r="E13" s="124"/>
      <c r="F13" s="127"/>
      <c r="G13" s="127"/>
      <c r="H13" s="127"/>
      <c r="I13" s="127"/>
      <c r="J13" s="22"/>
      <c r="K13" s="24"/>
      <c r="L13" s="25">
        <f t="shared" si="1"/>
        <v>0</v>
      </c>
      <c r="M13" s="26">
        <f t="shared" si="2"/>
        <v>0</v>
      </c>
      <c r="N13" s="26">
        <f t="shared" si="3"/>
        <v>0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31.35" customHeight="1">
      <c r="A14" s="21" t="str">
        <f t="shared" si="0"/>
        <v>NO</v>
      </c>
      <c r="B14" s="127"/>
      <c r="C14" s="124"/>
      <c r="D14" s="127"/>
      <c r="E14" s="124"/>
      <c r="F14" s="127"/>
      <c r="G14" s="127"/>
      <c r="H14" s="127"/>
      <c r="I14" s="127"/>
      <c r="J14" s="22"/>
      <c r="K14" s="24"/>
      <c r="L14" s="25">
        <f t="shared" si="1"/>
        <v>0</v>
      </c>
      <c r="M14" s="26">
        <f t="shared" si="2"/>
        <v>0</v>
      </c>
      <c r="N14" s="26">
        <f t="shared" si="3"/>
        <v>0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31.35" customHeight="1">
      <c r="A15" s="21" t="str">
        <f t="shared" si="0"/>
        <v>NO</v>
      </c>
      <c r="B15" s="129"/>
      <c r="C15" s="124"/>
      <c r="D15" s="129"/>
      <c r="E15" s="124"/>
      <c r="F15" s="22"/>
      <c r="G15" s="22"/>
      <c r="H15" s="22"/>
      <c r="I15" s="22"/>
      <c r="J15" s="22"/>
      <c r="K15" s="24"/>
      <c r="L15" s="25">
        <f t="shared" si="1"/>
        <v>0</v>
      </c>
      <c r="M15" s="26">
        <f t="shared" si="2"/>
        <v>0</v>
      </c>
      <c r="N15" s="26">
        <f t="shared" si="3"/>
        <v>0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31.35" customHeight="1">
      <c r="A16" s="21" t="str">
        <f t="shared" si="0"/>
        <v>NO</v>
      </c>
      <c r="B16" s="127"/>
      <c r="C16" s="124"/>
      <c r="D16" s="127"/>
      <c r="E16" s="124"/>
      <c r="F16" s="127"/>
      <c r="G16" s="127"/>
      <c r="H16" s="127"/>
      <c r="I16" s="127"/>
      <c r="J16" s="22"/>
      <c r="K16" s="24"/>
      <c r="L16" s="25">
        <f t="shared" si="1"/>
        <v>0</v>
      </c>
      <c r="M16" s="26">
        <f t="shared" si="2"/>
        <v>0</v>
      </c>
      <c r="N16" s="26">
        <f t="shared" si="3"/>
        <v>0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31.35" customHeight="1">
      <c r="A17" s="21" t="str">
        <f t="shared" si="0"/>
        <v>NO</v>
      </c>
      <c r="B17" s="129"/>
      <c r="C17" s="124"/>
      <c r="D17" s="129"/>
      <c r="E17" s="124"/>
      <c r="F17" s="22"/>
      <c r="G17" s="22"/>
      <c r="H17" s="22"/>
      <c r="I17" s="22"/>
      <c r="J17" s="22"/>
      <c r="K17" s="24"/>
      <c r="L17" s="25">
        <f t="shared" si="1"/>
        <v>0</v>
      </c>
      <c r="M17" s="26">
        <f t="shared" si="2"/>
        <v>0</v>
      </c>
      <c r="N17" s="26">
        <f t="shared" si="3"/>
        <v>0</v>
      </c>
      <c r="O17" s="27"/>
      <c r="P17" s="28">
        <v>1990</v>
      </c>
      <c r="Q17" s="29" t="s">
        <v>49</v>
      </c>
      <c r="R17" s="30">
        <f>SUMIF(C3:C50,"1990",N3:N50)</f>
        <v>0</v>
      </c>
      <c r="S17" s="31"/>
      <c r="T17" s="32">
        <f>SUMIF(C3:C50,"1990",L3:L50)</f>
        <v>0</v>
      </c>
    </row>
    <row r="18" spans="1:20" ht="31.35" customHeight="1">
      <c r="A18" s="21" t="str">
        <f t="shared" si="0"/>
        <v>NO</v>
      </c>
      <c r="B18" s="127"/>
      <c r="C18" s="124"/>
      <c r="D18" s="127"/>
      <c r="E18" s="124"/>
      <c r="F18" s="127"/>
      <c r="G18" s="127"/>
      <c r="H18" s="127"/>
      <c r="I18" s="127"/>
      <c r="J18" s="22"/>
      <c r="K18" s="24"/>
      <c r="L18" s="25">
        <f t="shared" si="1"/>
        <v>0</v>
      </c>
      <c r="M18" s="26">
        <f t="shared" si="2"/>
        <v>0</v>
      </c>
      <c r="N18" s="26">
        <f t="shared" si="3"/>
        <v>0</v>
      </c>
      <c r="O18" s="27"/>
      <c r="P18" s="28">
        <v>1214</v>
      </c>
      <c r="Q18" s="29" t="s">
        <v>50</v>
      </c>
      <c r="R18" s="30">
        <f>SUMIF(C3:C50,"1214",N3:N50)</f>
        <v>0</v>
      </c>
      <c r="S18" s="31"/>
      <c r="T18" s="32">
        <f>SUMIF(C3:C50,"1214",L3:L50)</f>
        <v>0</v>
      </c>
    </row>
    <row r="19" spans="1:20" ht="31.35" customHeight="1">
      <c r="A19" s="21" t="str">
        <f t="shared" si="0"/>
        <v>NO</v>
      </c>
      <c r="B19" s="129"/>
      <c r="C19" s="124"/>
      <c r="D19" s="129"/>
      <c r="E19" s="124"/>
      <c r="F19" s="22"/>
      <c r="G19" s="22"/>
      <c r="H19" s="22"/>
      <c r="I19" s="22"/>
      <c r="J19" s="22"/>
      <c r="K19" s="24"/>
      <c r="L19" s="25">
        <f t="shared" si="1"/>
        <v>0</v>
      </c>
      <c r="M19" s="26">
        <f t="shared" si="2"/>
        <v>0</v>
      </c>
      <c r="N19" s="26">
        <f t="shared" si="3"/>
        <v>0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31.35" customHeight="1">
      <c r="A20" s="21" t="str">
        <f t="shared" si="0"/>
        <v>NO</v>
      </c>
      <c r="B20" s="127"/>
      <c r="C20" s="124"/>
      <c r="D20" s="127"/>
      <c r="E20" s="124"/>
      <c r="F20" s="127"/>
      <c r="G20" s="127"/>
      <c r="H20" s="127"/>
      <c r="I20" s="127"/>
      <c r="J20" s="22"/>
      <c r="K20" s="24"/>
      <c r="L20" s="25">
        <f t="shared" si="1"/>
        <v>0</v>
      </c>
      <c r="M20" s="26">
        <f t="shared" si="2"/>
        <v>0</v>
      </c>
      <c r="N20" s="26">
        <f t="shared" si="3"/>
        <v>0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8.35" customHeight="1">
      <c r="A21" s="21" t="str">
        <f t="shared" si="0"/>
        <v>NO</v>
      </c>
      <c r="B21" s="22"/>
      <c r="C21" s="23"/>
      <c r="D21" s="22"/>
      <c r="E21" s="23"/>
      <c r="F21" s="22"/>
      <c r="G21" s="22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SUMIF(C3:C50,"69",N3:N50)</f>
        <v>90</v>
      </c>
      <c r="S21" s="31"/>
      <c r="T21" s="32">
        <f>SUMIF(C3:C50,"69",L3:L50)</f>
        <v>90</v>
      </c>
    </row>
    <row r="22" spans="1:20" ht="28.35" customHeight="1">
      <c r="A22" s="21" t="str">
        <f t="shared" si="0"/>
        <v>NO</v>
      </c>
      <c r="B22" s="22"/>
      <c r="C22" s="23"/>
      <c r="D22" s="22"/>
      <c r="E22" s="23"/>
      <c r="F22" s="22"/>
      <c r="G22" s="22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SUMIF(C3:C50,"1533",N3:N50)</f>
        <v>50</v>
      </c>
      <c r="S22" s="31"/>
      <c r="T22" s="32">
        <f>SUMIF(C3:C50,"1533",L3:L50)</f>
        <v>50</v>
      </c>
    </row>
    <row r="23" spans="1:20" ht="31.35" customHeight="1">
      <c r="A23" s="21" t="str">
        <f t="shared" si="0"/>
        <v>NO</v>
      </c>
      <c r="B23" s="127"/>
      <c r="C23" s="124"/>
      <c r="D23" s="127"/>
      <c r="E23" s="124"/>
      <c r="F23" s="127"/>
      <c r="G23" s="127"/>
      <c r="H23" s="127"/>
      <c r="I23" s="127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31.35" customHeight="1">
      <c r="A24" s="21" t="str">
        <f t="shared" si="0"/>
        <v>NO</v>
      </c>
      <c r="B24" s="127"/>
      <c r="C24" s="124"/>
      <c r="D24" s="127"/>
      <c r="E24" s="124"/>
      <c r="F24" s="127"/>
      <c r="G24" s="127"/>
      <c r="H24" s="127"/>
      <c r="I24" s="127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SUMIF(C3:C41,"1554",N3:N41)</f>
        <v>0</v>
      </c>
      <c r="S24" s="31"/>
      <c r="T24" s="32">
        <f>SUMIF(C3:C41,"1554",L3:L41)</f>
        <v>0</v>
      </c>
    </row>
    <row r="25" spans="1:20" ht="31.35" customHeight="1">
      <c r="A25" s="21" t="str">
        <f t="shared" si="0"/>
        <v>NO</v>
      </c>
      <c r="B25" s="129"/>
      <c r="C25" s="124"/>
      <c r="D25" s="129"/>
      <c r="E25" s="124"/>
      <c r="F25" s="22"/>
      <c r="G25" s="22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SUMIF(C3:C41,"2062",N3:N41)</f>
        <v>0</v>
      </c>
      <c r="S25" s="31"/>
      <c r="T25" s="32">
        <f>SUMIF(C3:C41,"2062",L3:L41)</f>
        <v>0</v>
      </c>
    </row>
    <row r="26" spans="1:20" ht="31.35" customHeight="1">
      <c r="A26" s="21" t="str">
        <f t="shared" si="0"/>
        <v>NO</v>
      </c>
      <c r="B26" s="127"/>
      <c r="C26" s="124"/>
      <c r="D26" s="127"/>
      <c r="E26" s="124"/>
      <c r="F26" s="127"/>
      <c r="G26" s="127"/>
      <c r="H26" s="127"/>
      <c r="I26" s="127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21</v>
      </c>
      <c r="R26" s="30">
        <f>SUMIF(C3:C42,"2077",N3:N42)</f>
        <v>0</v>
      </c>
      <c r="S26" s="31"/>
      <c r="T26" s="32">
        <f>SUMIF(C3:C42,"2077",L3:L42)</f>
        <v>0</v>
      </c>
    </row>
    <row r="27" spans="1:20" ht="31.35" customHeight="1">
      <c r="A27" s="21" t="str">
        <f t="shared" si="0"/>
        <v>NO</v>
      </c>
      <c r="B27" s="127"/>
      <c r="C27" s="124"/>
      <c r="D27" s="127"/>
      <c r="E27" s="124"/>
      <c r="F27" s="127"/>
      <c r="G27" s="127"/>
      <c r="H27" s="127"/>
      <c r="I27" s="127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SUMIF(C3:C44,"2030",N3:N44)</f>
        <v>0</v>
      </c>
      <c r="S27" s="31"/>
      <c r="T27" s="32">
        <f>SUMIF(C3:C44,"2030",L3:L44)</f>
        <v>0</v>
      </c>
    </row>
    <row r="28" spans="1:20" ht="31.35" customHeight="1">
      <c r="A28" s="21" t="str">
        <f t="shared" si="0"/>
        <v>NO</v>
      </c>
      <c r="B28" s="127"/>
      <c r="C28" s="124"/>
      <c r="D28" s="127"/>
      <c r="E28" s="124"/>
      <c r="F28" s="127"/>
      <c r="G28" s="127"/>
      <c r="H28" s="127"/>
      <c r="I28" s="127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SUMIF(C3:C44,"87",N3:N44)</f>
        <v>0</v>
      </c>
      <c r="S28" s="31"/>
      <c r="T28" s="32">
        <f>SUMIF(C3:C44,"87",L3:L44)</f>
        <v>0</v>
      </c>
    </row>
    <row r="29" spans="1:20" ht="31.35" customHeight="1">
      <c r="A29" s="21" t="str">
        <f t="shared" si="0"/>
        <v>NO</v>
      </c>
      <c r="B29" s="127"/>
      <c r="C29" s="124"/>
      <c r="D29" s="127"/>
      <c r="E29" s="124"/>
      <c r="F29" s="127"/>
      <c r="G29" s="127"/>
      <c r="H29" s="127"/>
      <c r="I29" s="127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31.35" customHeight="1">
      <c r="A30" s="21" t="str">
        <f t="shared" si="0"/>
        <v>NO</v>
      </c>
      <c r="B30" s="127"/>
      <c r="C30" s="124"/>
      <c r="D30" s="127"/>
      <c r="E30" s="124"/>
      <c r="F30" s="127"/>
      <c r="G30" s="127"/>
      <c r="H30" s="127"/>
      <c r="I30" s="127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31.35" customHeight="1">
      <c r="A31" s="21" t="str">
        <f t="shared" si="0"/>
        <v>NO</v>
      </c>
      <c r="B31" s="127"/>
      <c r="C31" s="124"/>
      <c r="D31" s="127"/>
      <c r="E31" s="124"/>
      <c r="F31" s="127"/>
      <c r="G31" s="127"/>
      <c r="H31" s="127"/>
      <c r="I31" s="127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31.35" customHeight="1">
      <c r="A32" s="21" t="str">
        <f t="shared" si="0"/>
        <v>NO</v>
      </c>
      <c r="B32" s="129"/>
      <c r="C32" s="124"/>
      <c r="D32" s="129"/>
      <c r="E32" s="124"/>
      <c r="F32" s="22"/>
      <c r="G32" s="22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8.35" customHeight="1">
      <c r="A33" s="21" t="str">
        <f t="shared" si="0"/>
        <v>NO</v>
      </c>
      <c r="B33" s="22"/>
      <c r="C33" s="23"/>
      <c r="D33" s="22"/>
      <c r="E33" s="23"/>
      <c r="F33" s="22"/>
      <c r="G33" s="22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31.35" customHeight="1">
      <c r="A34" s="21" t="str">
        <f t="shared" si="0"/>
        <v>NO</v>
      </c>
      <c r="B34" s="127"/>
      <c r="C34" s="124"/>
      <c r="D34" s="127"/>
      <c r="E34" s="124"/>
      <c r="F34" s="127"/>
      <c r="G34" s="127"/>
      <c r="H34" s="127"/>
      <c r="I34" s="127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31.35" customHeight="1">
      <c r="A35" s="21" t="str">
        <f t="shared" si="0"/>
        <v>NO</v>
      </c>
      <c r="B35" s="127"/>
      <c r="C35" s="124"/>
      <c r="D35" s="127"/>
      <c r="E35" s="124"/>
      <c r="F35" s="127"/>
      <c r="G35" s="127"/>
      <c r="H35" s="127"/>
      <c r="I35" s="127"/>
      <c r="J35" s="22"/>
      <c r="K35" s="24"/>
      <c r="L35" s="25">
        <f t="shared" si="1"/>
        <v>0</v>
      </c>
      <c r="M35" s="26">
        <f t="shared" si="2"/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31.35" customHeight="1">
      <c r="A36" s="21" t="str">
        <f t="shared" si="0"/>
        <v>NO</v>
      </c>
      <c r="B36" s="127"/>
      <c r="C36" s="124"/>
      <c r="D36" s="127"/>
      <c r="E36" s="124"/>
      <c r="F36" s="127"/>
      <c r="G36" s="127"/>
      <c r="H36" s="127"/>
      <c r="I36" s="127"/>
      <c r="J36" s="22"/>
      <c r="K36" s="24"/>
      <c r="L36" s="25">
        <f t="shared" si="1"/>
        <v>0</v>
      </c>
      <c r="M36" s="26">
        <f t="shared" si="2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31.35" customHeight="1">
      <c r="A37" s="21" t="str">
        <f t="shared" si="0"/>
        <v>NO</v>
      </c>
      <c r="B37" s="127"/>
      <c r="C37" s="124"/>
      <c r="D37" s="127"/>
      <c r="E37" s="124"/>
      <c r="F37" s="127"/>
      <c r="G37" s="127"/>
      <c r="H37" s="127"/>
      <c r="I37" s="127"/>
      <c r="J37" s="22"/>
      <c r="K37" s="24"/>
      <c r="L37" s="25">
        <f t="shared" si="1"/>
        <v>0</v>
      </c>
      <c r="M37" s="26">
        <f t="shared" si="2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31.35" customHeight="1">
      <c r="A38" s="21" t="str">
        <f t="shared" si="0"/>
        <v>NO</v>
      </c>
      <c r="B38" s="127"/>
      <c r="C38" s="124"/>
      <c r="D38" s="127"/>
      <c r="E38" s="124"/>
      <c r="F38" s="127"/>
      <c r="G38" s="127"/>
      <c r="H38" s="127"/>
      <c r="I38" s="127"/>
      <c r="J38" s="22"/>
      <c r="K38" s="24"/>
      <c r="L38" s="25">
        <f t="shared" si="1"/>
        <v>0</v>
      </c>
      <c r="M38" s="26">
        <f t="shared" si="2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31.35" customHeight="1">
      <c r="A39" s="21" t="str">
        <f t="shared" si="0"/>
        <v>NO</v>
      </c>
      <c r="B39" s="127"/>
      <c r="C39" s="124"/>
      <c r="D39" s="127"/>
      <c r="E39" s="124"/>
      <c r="F39" s="127"/>
      <c r="G39" s="127"/>
      <c r="H39" s="127"/>
      <c r="I39" s="127"/>
      <c r="J39" s="22"/>
      <c r="K39" s="24"/>
      <c r="L39" s="25">
        <f t="shared" si="1"/>
        <v>0</v>
      </c>
      <c r="M39" s="26">
        <f t="shared" si="2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31.35" customHeight="1">
      <c r="A40" s="21" t="str">
        <f t="shared" si="0"/>
        <v>NO</v>
      </c>
      <c r="B40" s="127"/>
      <c r="C40" s="124"/>
      <c r="D40" s="127"/>
      <c r="E40" s="124"/>
      <c r="F40" s="127"/>
      <c r="G40" s="127"/>
      <c r="H40" s="127"/>
      <c r="I40" s="127"/>
      <c r="J40" s="22"/>
      <c r="K40" s="24"/>
      <c r="L40" s="25">
        <f t="shared" si="1"/>
        <v>0</v>
      </c>
      <c r="M40" s="26">
        <f t="shared" si="2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8.35" customHeight="1">
      <c r="A41" s="21" t="str">
        <f t="shared" si="0"/>
        <v>NO</v>
      </c>
      <c r="B41" s="22"/>
      <c r="C41" s="23"/>
      <c r="D41" s="22"/>
      <c r="E41" s="23"/>
      <c r="F41" s="22"/>
      <c r="G41" s="22"/>
      <c r="H41" s="22"/>
      <c r="I41" s="22"/>
      <c r="J41" s="22"/>
      <c r="K41" s="24"/>
      <c r="L41" s="25">
        <f t="shared" si="1"/>
        <v>0</v>
      </c>
      <c r="M41" s="26">
        <f t="shared" si="2"/>
        <v>0</v>
      </c>
      <c r="N41" s="26">
        <f t="shared" si="3"/>
        <v>0</v>
      </c>
      <c r="O41" s="41"/>
      <c r="P41" s="42"/>
      <c r="Q41" s="77"/>
      <c r="R41" s="78">
        <f>SUM(R3:R40)</f>
        <v>850</v>
      </c>
      <c r="S41" s="79"/>
      <c r="T41" s="45">
        <f>SUM(T3:T40)</f>
        <v>850</v>
      </c>
    </row>
    <row r="42" spans="1:20" ht="27.75" customHeight="1">
      <c r="A42" s="47">
        <f>COUNTIF(A3:A41,"SI")</f>
        <v>6</v>
      </c>
      <c r="B42" s="47">
        <f>COUNTA(B3:B41)</f>
        <v>6</v>
      </c>
      <c r="C42" s="48"/>
      <c r="D42" s="47"/>
      <c r="E42" s="48"/>
      <c r="F42" s="47"/>
      <c r="G42" s="47"/>
      <c r="H42" s="47"/>
      <c r="I42" s="47"/>
      <c r="J42" s="49"/>
      <c r="K42" s="114"/>
      <c r="L42" s="99">
        <f>SUM(L3:L41)</f>
        <v>850</v>
      </c>
      <c r="M42" s="51"/>
      <c r="N42" s="100">
        <f>SUM(N3:N41)</f>
        <v>850</v>
      </c>
      <c r="O42" s="41"/>
      <c r="P42" s="8"/>
      <c r="Q42" s="8"/>
      <c r="R42" s="80"/>
      <c r="S42" s="8"/>
      <c r="T42" s="42"/>
    </row>
    <row r="43" spans="1:20" ht="15.6" customHeight="1">
      <c r="A43" s="8"/>
      <c r="B43" s="8"/>
      <c r="C43" s="130"/>
      <c r="D43" s="8"/>
      <c r="E43" s="8"/>
      <c r="F43" s="8"/>
      <c r="G43" s="8"/>
      <c r="H43" s="8"/>
      <c r="I43" s="8"/>
      <c r="J43" s="8"/>
      <c r="K43" s="8"/>
      <c r="L43" s="80"/>
      <c r="M43" s="8"/>
      <c r="N43" s="80"/>
      <c r="O43" s="8"/>
      <c r="P43" s="8"/>
      <c r="Q43" s="8"/>
      <c r="R43" s="8"/>
      <c r="S43" s="8"/>
      <c r="T43" s="8"/>
    </row>
    <row r="44" spans="1:20" ht="15.6" customHeight="1">
      <c r="A44" s="8"/>
      <c r="B44" s="8"/>
      <c r="C44" s="130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 ht="15.6" customHeight="1">
      <c r="A45" s="8"/>
      <c r="B45" s="8"/>
      <c r="C45" s="130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 ht="15.6" customHeight="1">
      <c r="A46" s="8"/>
      <c r="B46" s="8"/>
      <c r="C46" s="130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 ht="15.6" customHeight="1">
      <c r="A47" s="8"/>
      <c r="B47" s="8"/>
      <c r="C47" s="130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 ht="15.6" customHeight="1">
      <c r="A48" s="8"/>
      <c r="B48" s="8"/>
      <c r="C48" s="130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 ht="15.6" customHeight="1">
      <c r="A49" s="8"/>
      <c r="B49" s="8"/>
      <c r="C49" s="13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 ht="15.6" customHeight="1">
      <c r="A50" s="8"/>
      <c r="B50" s="8"/>
      <c r="C50" s="130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</sheetData>
  <mergeCells count="1">
    <mergeCell ref="A1:E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showGridLines="0" workbookViewId="0" topLeftCell="A1"/>
  </sheetViews>
  <sheetFormatPr defaultColWidth="16.28125" defaultRowHeight="18" customHeight="1"/>
  <cols>
    <col min="1" max="1" width="4.7109375" style="53" customWidth="1"/>
    <col min="2" max="2" width="18.8515625" style="53" customWidth="1"/>
    <col min="3" max="3" width="5.28125" style="53" customWidth="1"/>
    <col min="4" max="4" width="21.140625" style="53" customWidth="1"/>
    <col min="5" max="5" width="11.28125" style="53" customWidth="1"/>
    <col min="6" max="6" width="11.140625" style="53" customWidth="1"/>
    <col min="7" max="12" width="11.421875" style="53" customWidth="1"/>
    <col min="13" max="16384" width="16.28125" style="53" customWidth="1"/>
  </cols>
  <sheetData>
    <row r="1" spans="1:12" ht="20.45" customHeight="1">
      <c r="A1" s="178" t="s">
        <v>282</v>
      </c>
      <c r="B1" s="179"/>
      <c r="C1" s="179"/>
      <c r="D1" s="179"/>
      <c r="E1" s="179"/>
      <c r="F1" s="88"/>
      <c r="G1" s="88"/>
      <c r="H1" s="88"/>
      <c r="I1" s="88"/>
      <c r="J1" s="88"/>
      <c r="K1" s="88"/>
      <c r="L1" s="88"/>
    </row>
    <row r="2" spans="1:12" ht="32.45" customHeight="1">
      <c r="A2" s="59"/>
      <c r="B2" s="54" t="s">
        <v>1</v>
      </c>
      <c r="C2" s="54" t="s">
        <v>99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64" t="s">
        <v>11</v>
      </c>
    </row>
    <row r="3" spans="1:12" ht="20.45" customHeight="1">
      <c r="A3" s="60"/>
      <c r="B3" s="60"/>
      <c r="C3" s="55"/>
      <c r="D3" s="60"/>
      <c r="E3" s="55"/>
      <c r="F3" s="55"/>
      <c r="G3" s="55"/>
      <c r="H3" s="55"/>
      <c r="I3" s="55"/>
      <c r="J3" s="55"/>
      <c r="K3" s="55"/>
      <c r="L3" s="61"/>
    </row>
  </sheetData>
  <mergeCells count="1">
    <mergeCell ref="A1:E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workbookViewId="0" topLeftCell="A1"/>
  </sheetViews>
  <sheetFormatPr defaultColWidth="11.421875" defaultRowHeight="12.75" customHeight="1"/>
  <cols>
    <col min="1" max="1" width="11.421875" style="1" customWidth="1"/>
    <col min="2" max="2" width="56.8515625" style="1" customWidth="1"/>
    <col min="3" max="3" width="13.7109375" style="1" customWidth="1"/>
    <col min="4" max="4" width="79.421875" style="1" customWidth="1"/>
    <col min="5" max="6" width="23.421875" style="1" customWidth="1"/>
    <col min="7" max="11" width="23.00390625" style="1" customWidth="1"/>
    <col min="12" max="12" width="24.2812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56.28125" style="1" customWidth="1"/>
    <col min="18" max="19" width="11.421875" style="1" customWidth="1"/>
    <col min="20" max="20" width="36.421875" style="1" customWidth="1"/>
    <col min="21" max="16384" width="11.421875" style="1" customWidth="1"/>
  </cols>
  <sheetData>
    <row r="1" spans="1:20" ht="27.75" customHeight="1">
      <c r="A1" s="174" t="s">
        <v>289</v>
      </c>
      <c r="B1" s="175"/>
      <c r="C1" s="175"/>
      <c r="D1" s="175"/>
      <c r="E1" s="175"/>
      <c r="F1" s="2"/>
      <c r="G1" s="71"/>
      <c r="H1" s="72"/>
      <c r="I1" s="72"/>
      <c r="J1" s="72"/>
      <c r="K1" s="72"/>
      <c r="L1" s="7"/>
      <c r="M1" s="7"/>
      <c r="N1" s="7"/>
      <c r="O1" s="8"/>
      <c r="P1" s="7"/>
      <c r="Q1" s="7"/>
      <c r="R1" s="7"/>
      <c r="S1" s="8"/>
      <c r="T1" s="7"/>
    </row>
    <row r="2" spans="1:20" ht="51.4" customHeight="1">
      <c r="A2" s="10" t="s">
        <v>98</v>
      </c>
      <c r="B2" s="10" t="s">
        <v>1</v>
      </c>
      <c r="C2" s="10" t="s">
        <v>99</v>
      </c>
      <c r="D2" s="10" t="s">
        <v>3</v>
      </c>
      <c r="E2" s="11" t="s">
        <v>4</v>
      </c>
      <c r="F2" s="11" t="s">
        <v>5</v>
      </c>
      <c r="G2" s="11" t="s">
        <v>60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91"/>
      <c r="P2" s="16" t="s">
        <v>99</v>
      </c>
      <c r="Q2" s="17" t="s">
        <v>3</v>
      </c>
      <c r="R2" s="18" t="s">
        <v>15</v>
      </c>
      <c r="S2" s="19"/>
      <c r="T2" s="20" t="s">
        <v>16</v>
      </c>
    </row>
    <row r="3" spans="1:20" ht="31.35" customHeight="1">
      <c r="A3" s="21" t="str">
        <f aca="true" t="shared" si="0" ref="A3:A41">IF(M3&lt;1,"NO","SI")</f>
        <v>SI</v>
      </c>
      <c r="B3" s="125" t="s">
        <v>290</v>
      </c>
      <c r="C3" s="129">
        <v>1854</v>
      </c>
      <c r="D3" s="125" t="s">
        <v>39</v>
      </c>
      <c r="E3" s="124">
        <v>100</v>
      </c>
      <c r="F3" s="124">
        <v>100</v>
      </c>
      <c r="G3" s="22">
        <v>90</v>
      </c>
      <c r="H3" s="22"/>
      <c r="I3" s="22"/>
      <c r="J3" s="22"/>
      <c r="K3" s="24"/>
      <c r="L3" s="25">
        <f aca="true" t="shared" si="1" ref="L3:L41">SUM(E3:K3)</f>
        <v>290</v>
      </c>
      <c r="M3" s="26">
        <f aca="true" t="shared" si="2" ref="M3:M41">COUNTA(E3:K3)</f>
        <v>3</v>
      </c>
      <c r="N3" s="26">
        <f aca="true" t="shared" si="3" ref="N3:N41">IF(M3&gt;0,L3,0)</f>
        <v>290</v>
      </c>
      <c r="O3" s="27"/>
      <c r="P3" s="28">
        <v>1828</v>
      </c>
      <c r="Q3" s="29" t="s">
        <v>19</v>
      </c>
      <c r="R3" s="30">
        <f>SUMIF(C3:C44,"1828",N3:N44)</f>
        <v>0</v>
      </c>
      <c r="S3" s="31"/>
      <c r="T3" s="32">
        <f>SUMIF(C3:C44,"1824",L3:L44)</f>
        <v>0</v>
      </c>
    </row>
    <row r="4" spans="1:20" ht="31.35" customHeight="1">
      <c r="A4" s="21" t="str">
        <f t="shared" si="0"/>
        <v>SI</v>
      </c>
      <c r="B4" s="125" t="s">
        <v>291</v>
      </c>
      <c r="C4" s="129">
        <v>1854</v>
      </c>
      <c r="D4" s="125" t="s">
        <v>39</v>
      </c>
      <c r="E4" s="124">
        <v>90</v>
      </c>
      <c r="F4" s="124">
        <v>90</v>
      </c>
      <c r="G4" s="22">
        <v>80</v>
      </c>
      <c r="H4" s="22"/>
      <c r="I4" s="22"/>
      <c r="J4" s="22"/>
      <c r="K4" s="24"/>
      <c r="L4" s="25">
        <f t="shared" si="1"/>
        <v>260</v>
      </c>
      <c r="M4" s="26">
        <f t="shared" si="2"/>
        <v>3</v>
      </c>
      <c r="N4" s="26">
        <f t="shared" si="3"/>
        <v>260</v>
      </c>
      <c r="O4" s="27"/>
      <c r="P4" s="28">
        <v>1985</v>
      </c>
      <c r="Q4" s="29" t="s">
        <v>22</v>
      </c>
      <c r="R4" s="30">
        <f>SUMIF(C3:C44,"1985",N3:N44)</f>
        <v>0</v>
      </c>
      <c r="S4" s="31"/>
      <c r="T4" s="32">
        <f>SUMIF(C3:C44,"1985",L3:L44)</f>
        <v>0</v>
      </c>
    </row>
    <row r="5" spans="1:20" ht="31.35" customHeight="1">
      <c r="A5" s="21" t="str">
        <f t="shared" si="0"/>
        <v>SI</v>
      </c>
      <c r="B5" s="125" t="s">
        <v>292</v>
      </c>
      <c r="C5" s="129">
        <v>1924</v>
      </c>
      <c r="D5" s="125" t="s">
        <v>109</v>
      </c>
      <c r="E5" s="124"/>
      <c r="F5" s="124"/>
      <c r="G5" s="22">
        <v>100</v>
      </c>
      <c r="H5" s="22"/>
      <c r="I5" s="22"/>
      <c r="J5" s="22"/>
      <c r="K5" s="24"/>
      <c r="L5" s="25">
        <f t="shared" si="1"/>
        <v>100</v>
      </c>
      <c r="M5" s="26">
        <f t="shared" si="2"/>
        <v>1</v>
      </c>
      <c r="N5" s="26">
        <f t="shared" si="3"/>
        <v>100</v>
      </c>
      <c r="O5" s="27"/>
      <c r="P5" s="28">
        <v>1912</v>
      </c>
      <c r="Q5" s="29" t="s">
        <v>24</v>
      </c>
      <c r="R5" s="30">
        <f>SUMIF(C3:C44,"1912",N3:N44)</f>
        <v>0</v>
      </c>
      <c r="S5" s="31"/>
      <c r="T5" s="32">
        <f>SUMIF(C3:C44,"1912",L3:L44)</f>
        <v>0</v>
      </c>
    </row>
    <row r="6" spans="1:20" ht="31.35" customHeight="1">
      <c r="A6" s="21" t="str">
        <f t="shared" si="0"/>
        <v>SI</v>
      </c>
      <c r="B6" s="125" t="s">
        <v>293</v>
      </c>
      <c r="C6" s="129">
        <v>89</v>
      </c>
      <c r="D6" s="125" t="s">
        <v>81</v>
      </c>
      <c r="E6" s="124"/>
      <c r="F6" s="124"/>
      <c r="G6" s="22"/>
      <c r="H6" s="22">
        <v>100</v>
      </c>
      <c r="I6" s="22"/>
      <c r="J6" s="22"/>
      <c r="K6" s="24"/>
      <c r="L6" s="25">
        <f t="shared" si="1"/>
        <v>100</v>
      </c>
      <c r="M6" s="26">
        <f t="shared" si="2"/>
        <v>1</v>
      </c>
      <c r="N6" s="26">
        <f t="shared" si="3"/>
        <v>100</v>
      </c>
      <c r="O6" s="27"/>
      <c r="P6" s="28">
        <v>89</v>
      </c>
      <c r="Q6" s="29" t="s">
        <v>26</v>
      </c>
      <c r="R6" s="30">
        <f>SUMIF(C3:C44,"89",N3:N44)</f>
        <v>100</v>
      </c>
      <c r="S6" s="31"/>
      <c r="T6" s="32">
        <f>SUMIF(C3:C44,"89",L3:L44)</f>
        <v>100</v>
      </c>
    </row>
    <row r="7" spans="1:20" ht="31.35" customHeight="1">
      <c r="A7" s="21" t="str">
        <f t="shared" si="0"/>
        <v>NO</v>
      </c>
      <c r="B7" s="128"/>
      <c r="C7" s="129"/>
      <c r="D7" s="128"/>
      <c r="E7" s="124"/>
      <c r="F7" s="124"/>
      <c r="G7" s="22"/>
      <c r="H7" s="22"/>
      <c r="I7" s="22"/>
      <c r="J7" s="22"/>
      <c r="K7" s="24"/>
      <c r="L7" s="25">
        <f t="shared" si="1"/>
        <v>0</v>
      </c>
      <c r="M7" s="26">
        <f t="shared" si="2"/>
        <v>0</v>
      </c>
      <c r="N7" s="26">
        <f t="shared" si="3"/>
        <v>0</v>
      </c>
      <c r="O7" s="27"/>
      <c r="P7" s="28">
        <v>1924</v>
      </c>
      <c r="Q7" s="29" t="s">
        <v>28</v>
      </c>
      <c r="R7" s="30">
        <f>SUMIF(C3:C44,"1924",N3:N44)</f>
        <v>100</v>
      </c>
      <c r="S7" s="31"/>
      <c r="T7" s="32">
        <f>SUMIF(C3:C44,"1924",L3:L44)</f>
        <v>100</v>
      </c>
    </row>
    <row r="8" spans="1:20" ht="31.35" customHeight="1">
      <c r="A8" s="21" t="str">
        <f t="shared" si="0"/>
        <v>NO</v>
      </c>
      <c r="B8" s="126"/>
      <c r="C8" s="127"/>
      <c r="D8" s="126"/>
      <c r="E8" s="23"/>
      <c r="F8" s="23"/>
      <c r="G8" s="22"/>
      <c r="H8" s="22"/>
      <c r="I8" s="22"/>
      <c r="J8" s="22"/>
      <c r="K8" s="24"/>
      <c r="L8" s="25">
        <f t="shared" si="1"/>
        <v>0</v>
      </c>
      <c r="M8" s="26">
        <f t="shared" si="2"/>
        <v>0</v>
      </c>
      <c r="N8" s="26">
        <f t="shared" si="3"/>
        <v>0</v>
      </c>
      <c r="O8" s="27"/>
      <c r="P8" s="28">
        <v>1098</v>
      </c>
      <c r="Q8" s="29" t="s">
        <v>31</v>
      </c>
      <c r="R8" s="30">
        <f>SUMIF(C3:C44,"1098",N3:N44)</f>
        <v>0</v>
      </c>
      <c r="S8" s="31"/>
      <c r="T8" s="32">
        <f>SUMIF(C3:C44,"1098",L3:L44)</f>
        <v>0</v>
      </c>
    </row>
    <row r="9" spans="1:20" ht="31.35" customHeight="1">
      <c r="A9" s="21" t="str">
        <f t="shared" si="0"/>
        <v>NO</v>
      </c>
      <c r="B9" s="126"/>
      <c r="C9" s="127"/>
      <c r="D9" s="126"/>
      <c r="E9" s="124"/>
      <c r="F9" s="124"/>
      <c r="G9" s="127"/>
      <c r="H9" s="127"/>
      <c r="I9" s="127"/>
      <c r="J9" s="22"/>
      <c r="K9" s="24"/>
      <c r="L9" s="25">
        <f t="shared" si="1"/>
        <v>0</v>
      </c>
      <c r="M9" s="26">
        <f t="shared" si="2"/>
        <v>0</v>
      </c>
      <c r="N9" s="26">
        <f t="shared" si="3"/>
        <v>0</v>
      </c>
      <c r="O9" s="27"/>
      <c r="P9" s="28">
        <v>1819</v>
      </c>
      <c r="Q9" s="29" t="s">
        <v>33</v>
      </c>
      <c r="R9" s="30">
        <f>SUMIF(C3:C44,"1819",N3:N44)</f>
        <v>0</v>
      </c>
      <c r="S9" s="31"/>
      <c r="T9" s="32">
        <f>SUMIF(C3:C44,"1819",L3:L44)</f>
        <v>0</v>
      </c>
    </row>
    <row r="10" spans="1:20" ht="31.35" customHeight="1">
      <c r="A10" s="21" t="str">
        <f t="shared" si="0"/>
        <v>NO</v>
      </c>
      <c r="B10" s="128"/>
      <c r="C10" s="129"/>
      <c r="D10" s="128"/>
      <c r="E10" s="124"/>
      <c r="F10" s="124"/>
      <c r="G10" s="22"/>
      <c r="H10" s="22"/>
      <c r="I10" s="22"/>
      <c r="J10" s="22"/>
      <c r="K10" s="24"/>
      <c r="L10" s="25">
        <f t="shared" si="1"/>
        <v>0</v>
      </c>
      <c r="M10" s="26">
        <f t="shared" si="2"/>
        <v>0</v>
      </c>
      <c r="N10" s="26">
        <f t="shared" si="3"/>
        <v>0</v>
      </c>
      <c r="O10" s="27"/>
      <c r="P10" s="28">
        <v>1540</v>
      </c>
      <c r="Q10" s="29" t="s">
        <v>35</v>
      </c>
      <c r="R10" s="30">
        <f>SUMIF(C3:C44,"1540",N3:N44)</f>
        <v>0</v>
      </c>
      <c r="S10" s="31"/>
      <c r="T10" s="32">
        <f>SUMIF(C3:C44,"1540",L3:L44)</f>
        <v>0</v>
      </c>
    </row>
    <row r="11" spans="1:20" ht="31.35" customHeight="1">
      <c r="A11" s="21" t="str">
        <f t="shared" si="0"/>
        <v>NO</v>
      </c>
      <c r="B11" s="129"/>
      <c r="C11" s="129"/>
      <c r="D11" s="129"/>
      <c r="E11" s="124"/>
      <c r="F11" s="124"/>
      <c r="G11" s="22"/>
      <c r="H11" s="22"/>
      <c r="I11" s="22"/>
      <c r="J11" s="22"/>
      <c r="K11" s="24"/>
      <c r="L11" s="25">
        <f t="shared" si="1"/>
        <v>0</v>
      </c>
      <c r="M11" s="26">
        <f t="shared" si="2"/>
        <v>0</v>
      </c>
      <c r="N11" s="26">
        <f t="shared" si="3"/>
        <v>0</v>
      </c>
      <c r="O11" s="27"/>
      <c r="P11" s="28">
        <v>1028</v>
      </c>
      <c r="Q11" s="29" t="s">
        <v>30</v>
      </c>
      <c r="R11" s="30">
        <f>SUMIF(C3:C44,"1028",N3:N44)</f>
        <v>0</v>
      </c>
      <c r="S11" s="31"/>
      <c r="T11" s="32">
        <f>SUMIF(C3:C44,"1028",L3:L44)</f>
        <v>0</v>
      </c>
    </row>
    <row r="12" spans="1:20" ht="31.35" customHeight="1">
      <c r="A12" s="21" t="str">
        <f t="shared" si="0"/>
        <v>NO</v>
      </c>
      <c r="B12" s="129"/>
      <c r="C12" s="129"/>
      <c r="D12" s="129"/>
      <c r="E12" s="124"/>
      <c r="F12" s="124"/>
      <c r="G12" s="22"/>
      <c r="H12" s="22"/>
      <c r="I12" s="22"/>
      <c r="J12" s="22"/>
      <c r="K12" s="24"/>
      <c r="L12" s="25">
        <f t="shared" si="1"/>
        <v>0</v>
      </c>
      <c r="M12" s="26">
        <f t="shared" si="2"/>
        <v>0</v>
      </c>
      <c r="N12" s="26">
        <f t="shared" si="3"/>
        <v>0</v>
      </c>
      <c r="O12" s="27"/>
      <c r="P12" s="28">
        <v>1854</v>
      </c>
      <c r="Q12" s="29" t="s">
        <v>39</v>
      </c>
      <c r="R12" s="30">
        <f>SUMIF(C3:C44,"1854",N3:N44)</f>
        <v>550</v>
      </c>
      <c r="S12" s="31"/>
      <c r="T12" s="32">
        <f>SUMIF(C3:C44,"1854",L3:L44)</f>
        <v>550</v>
      </c>
    </row>
    <row r="13" spans="1:20" ht="31.35" customHeight="1">
      <c r="A13" s="21" t="str">
        <f t="shared" si="0"/>
        <v>NO</v>
      </c>
      <c r="B13" s="127"/>
      <c r="C13" s="127"/>
      <c r="D13" s="127"/>
      <c r="E13" s="124"/>
      <c r="F13" s="124"/>
      <c r="G13" s="127"/>
      <c r="H13" s="127"/>
      <c r="I13" s="127"/>
      <c r="J13" s="22"/>
      <c r="K13" s="24"/>
      <c r="L13" s="25">
        <f t="shared" si="1"/>
        <v>0</v>
      </c>
      <c r="M13" s="26">
        <f t="shared" si="2"/>
        <v>0</v>
      </c>
      <c r="N13" s="26">
        <f t="shared" si="3"/>
        <v>0</v>
      </c>
      <c r="O13" s="27"/>
      <c r="P13" s="28">
        <v>1931</v>
      </c>
      <c r="Q13" s="29" t="s">
        <v>41</v>
      </c>
      <c r="R13" s="30">
        <f>SUMIF(C3:C44,"1931",N3:N44)</f>
        <v>0</v>
      </c>
      <c r="S13" s="31"/>
      <c r="T13" s="32">
        <f>SUMIF(C3:C44,"1931",L3:L44)</f>
        <v>0</v>
      </c>
    </row>
    <row r="14" spans="1:20" ht="31.35" customHeight="1">
      <c r="A14" s="21" t="str">
        <f t="shared" si="0"/>
        <v>NO</v>
      </c>
      <c r="B14" s="127"/>
      <c r="C14" s="127"/>
      <c r="D14" s="127"/>
      <c r="E14" s="124"/>
      <c r="F14" s="124"/>
      <c r="G14" s="127"/>
      <c r="H14" s="127"/>
      <c r="I14" s="127"/>
      <c r="J14" s="22"/>
      <c r="K14" s="24"/>
      <c r="L14" s="25">
        <f t="shared" si="1"/>
        <v>0</v>
      </c>
      <c r="M14" s="26">
        <f t="shared" si="2"/>
        <v>0</v>
      </c>
      <c r="N14" s="26">
        <f t="shared" si="3"/>
        <v>0</v>
      </c>
      <c r="O14" s="27"/>
      <c r="P14" s="28">
        <v>1375</v>
      </c>
      <c r="Q14" s="29" t="s">
        <v>43</v>
      </c>
      <c r="R14" s="30">
        <f>SUMIF(C3:C44,"1375",N3:N44)</f>
        <v>0</v>
      </c>
      <c r="S14" s="31"/>
      <c r="T14" s="32">
        <f>SUMIF(C3:C44,"1375",L3:L44)</f>
        <v>0</v>
      </c>
    </row>
    <row r="15" spans="1:20" ht="31.35" customHeight="1">
      <c r="A15" s="21" t="str">
        <f t="shared" si="0"/>
        <v>NO</v>
      </c>
      <c r="B15" s="129"/>
      <c r="C15" s="129"/>
      <c r="D15" s="129"/>
      <c r="E15" s="124"/>
      <c r="F15" s="124"/>
      <c r="G15" s="22"/>
      <c r="H15" s="22"/>
      <c r="I15" s="22"/>
      <c r="J15" s="22"/>
      <c r="K15" s="24"/>
      <c r="L15" s="25">
        <f t="shared" si="1"/>
        <v>0</v>
      </c>
      <c r="M15" s="26">
        <f t="shared" si="2"/>
        <v>0</v>
      </c>
      <c r="N15" s="26">
        <f t="shared" si="3"/>
        <v>0</v>
      </c>
      <c r="O15" s="27"/>
      <c r="P15" s="28">
        <v>1820</v>
      </c>
      <c r="Q15" s="29" t="s">
        <v>46</v>
      </c>
      <c r="R15" s="30">
        <f>SUMIF(C3:C44,"1820",N3:N44)</f>
        <v>0</v>
      </c>
      <c r="S15" s="31"/>
      <c r="T15" s="32">
        <f>SUMIF(C3:C44,"1820",L3:L44)</f>
        <v>0</v>
      </c>
    </row>
    <row r="16" spans="1:20" ht="31.35" customHeight="1">
      <c r="A16" s="21" t="str">
        <f t="shared" si="0"/>
        <v>NO</v>
      </c>
      <c r="B16" s="127"/>
      <c r="C16" s="127"/>
      <c r="D16" s="127"/>
      <c r="E16" s="124"/>
      <c r="F16" s="124"/>
      <c r="G16" s="127"/>
      <c r="H16" s="127"/>
      <c r="I16" s="127"/>
      <c r="J16" s="22"/>
      <c r="K16" s="24"/>
      <c r="L16" s="25">
        <f t="shared" si="1"/>
        <v>0</v>
      </c>
      <c r="M16" s="26">
        <f t="shared" si="2"/>
        <v>0</v>
      </c>
      <c r="N16" s="26">
        <f t="shared" si="3"/>
        <v>0</v>
      </c>
      <c r="O16" s="27"/>
      <c r="P16" s="28">
        <v>1463</v>
      </c>
      <c r="Q16" s="29" t="s">
        <v>48</v>
      </c>
      <c r="R16" s="30">
        <f>SUMIF(C3:C44,"1463",N3:N44)</f>
        <v>0</v>
      </c>
      <c r="S16" s="31"/>
      <c r="T16" s="32">
        <f>SUMIF(C3:C44,"1463",L3:L44)</f>
        <v>0</v>
      </c>
    </row>
    <row r="17" spans="1:20" ht="31.35" customHeight="1">
      <c r="A17" s="21" t="str">
        <f t="shared" si="0"/>
        <v>NO</v>
      </c>
      <c r="B17" s="129"/>
      <c r="C17" s="129"/>
      <c r="D17" s="129"/>
      <c r="E17" s="124"/>
      <c r="F17" s="124"/>
      <c r="G17" s="22"/>
      <c r="H17" s="22"/>
      <c r="I17" s="22"/>
      <c r="J17" s="22"/>
      <c r="K17" s="24"/>
      <c r="L17" s="25">
        <f t="shared" si="1"/>
        <v>0</v>
      </c>
      <c r="M17" s="26">
        <f t="shared" si="2"/>
        <v>0</v>
      </c>
      <c r="N17" s="26">
        <f t="shared" si="3"/>
        <v>0</v>
      </c>
      <c r="O17" s="27"/>
      <c r="P17" s="28">
        <v>1990</v>
      </c>
      <c r="Q17" s="29" t="s">
        <v>49</v>
      </c>
      <c r="R17" s="30">
        <f>SUMIF(C3:C44,"1990",N3:N44)</f>
        <v>0</v>
      </c>
      <c r="S17" s="31"/>
      <c r="T17" s="32">
        <f>SUMIF(C3:C44,"1990",L3:L44)</f>
        <v>0</v>
      </c>
    </row>
    <row r="18" spans="1:20" ht="31.35" customHeight="1">
      <c r="A18" s="21" t="str">
        <f t="shared" si="0"/>
        <v>NO</v>
      </c>
      <c r="B18" s="127"/>
      <c r="C18" s="127"/>
      <c r="D18" s="127"/>
      <c r="E18" s="124"/>
      <c r="F18" s="124"/>
      <c r="G18" s="127"/>
      <c r="H18" s="127"/>
      <c r="I18" s="127"/>
      <c r="J18" s="22"/>
      <c r="K18" s="24"/>
      <c r="L18" s="25">
        <f t="shared" si="1"/>
        <v>0</v>
      </c>
      <c r="M18" s="26">
        <f t="shared" si="2"/>
        <v>0</v>
      </c>
      <c r="N18" s="26">
        <f t="shared" si="3"/>
        <v>0</v>
      </c>
      <c r="O18" s="27"/>
      <c r="P18" s="28">
        <v>1214</v>
      </c>
      <c r="Q18" s="29" t="s">
        <v>50</v>
      </c>
      <c r="R18" s="30">
        <f>SUMIF(C3:C44,"1214",N3:N44)</f>
        <v>0</v>
      </c>
      <c r="S18" s="31"/>
      <c r="T18" s="32">
        <f>SUMIF(C3:C44,"1214",L3:L44)</f>
        <v>0</v>
      </c>
    </row>
    <row r="19" spans="1:20" ht="31.35" customHeight="1">
      <c r="A19" s="21" t="str">
        <f t="shared" si="0"/>
        <v>NO</v>
      </c>
      <c r="B19" s="129"/>
      <c r="C19" s="129"/>
      <c r="D19" s="129"/>
      <c r="E19" s="124"/>
      <c r="F19" s="124"/>
      <c r="G19" s="22"/>
      <c r="H19" s="22"/>
      <c r="I19" s="22"/>
      <c r="J19" s="22"/>
      <c r="K19" s="24"/>
      <c r="L19" s="25">
        <f t="shared" si="1"/>
        <v>0</v>
      </c>
      <c r="M19" s="26">
        <f t="shared" si="2"/>
        <v>0</v>
      </c>
      <c r="N19" s="26">
        <f t="shared" si="3"/>
        <v>0</v>
      </c>
      <c r="O19" s="27"/>
      <c r="P19" s="28">
        <v>1883</v>
      </c>
      <c r="Q19" s="29" t="s">
        <v>51</v>
      </c>
      <c r="R19" s="30">
        <f>SUMIF(C3:C44,"1883",N3:N44)</f>
        <v>0</v>
      </c>
      <c r="S19" s="31"/>
      <c r="T19" s="32">
        <f>SUMIF(C3:C44,"1883",L3:L44)</f>
        <v>0</v>
      </c>
    </row>
    <row r="20" spans="1:20" ht="31.35" customHeight="1">
      <c r="A20" s="21" t="str">
        <f t="shared" si="0"/>
        <v>NO</v>
      </c>
      <c r="B20" s="127"/>
      <c r="C20" s="127"/>
      <c r="D20" s="127"/>
      <c r="E20" s="124"/>
      <c r="F20" s="124"/>
      <c r="G20" s="127"/>
      <c r="H20" s="127"/>
      <c r="I20" s="127"/>
      <c r="J20" s="22"/>
      <c r="K20" s="24"/>
      <c r="L20" s="25">
        <f t="shared" si="1"/>
        <v>0</v>
      </c>
      <c r="M20" s="26">
        <f t="shared" si="2"/>
        <v>0</v>
      </c>
      <c r="N20" s="26">
        <f t="shared" si="3"/>
        <v>0</v>
      </c>
      <c r="O20" s="27"/>
      <c r="P20" s="28">
        <v>1406</v>
      </c>
      <c r="Q20" s="29" t="s">
        <v>52</v>
      </c>
      <c r="R20" s="30">
        <f>SUMIF(C3:C44,"1406",N3:N44)</f>
        <v>0</v>
      </c>
      <c r="S20" s="31"/>
      <c r="T20" s="32">
        <f>SUMIF(C3:C44,"1406",L3:L44)</f>
        <v>0</v>
      </c>
    </row>
    <row r="21" spans="1:20" ht="28.35" customHeight="1">
      <c r="A21" s="21" t="str">
        <f t="shared" si="0"/>
        <v>NO</v>
      </c>
      <c r="B21" s="22"/>
      <c r="C21" s="22"/>
      <c r="D21" s="22"/>
      <c r="E21" s="23"/>
      <c r="F21" s="23"/>
      <c r="G21" s="22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SUMIF(C3:C44,"69",N3:N44)</f>
        <v>0</v>
      </c>
      <c r="S21" s="31"/>
      <c r="T21" s="32">
        <f>SUMIF(C3:C44,"69",L3:L44)</f>
        <v>0</v>
      </c>
    </row>
    <row r="22" spans="1:20" ht="28.35" customHeight="1">
      <c r="A22" s="21" t="str">
        <f t="shared" si="0"/>
        <v>NO</v>
      </c>
      <c r="B22" s="22"/>
      <c r="C22" s="22"/>
      <c r="D22" s="22"/>
      <c r="E22" s="23"/>
      <c r="F22" s="23"/>
      <c r="G22" s="22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SUMIF(C3:C44,"1533",N3:N44)</f>
        <v>0</v>
      </c>
      <c r="S22" s="31"/>
      <c r="T22" s="32">
        <f>SUMIF(C3:C44,"1533",L3:L44)</f>
        <v>0</v>
      </c>
    </row>
    <row r="23" spans="1:20" ht="31.35" customHeight="1">
      <c r="A23" s="21" t="str">
        <f t="shared" si="0"/>
        <v>NO</v>
      </c>
      <c r="B23" s="127"/>
      <c r="C23" s="127"/>
      <c r="D23" s="127"/>
      <c r="E23" s="124"/>
      <c r="F23" s="124"/>
      <c r="G23" s="127"/>
      <c r="H23" s="127"/>
      <c r="I23" s="127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SUMIF(C3:C44,"77",N3:N44)</f>
        <v>0</v>
      </c>
      <c r="S23" s="31"/>
      <c r="T23" s="32">
        <f>SUMIF(C3:C44,"77",L3:L44)</f>
        <v>0</v>
      </c>
    </row>
    <row r="24" spans="1:20" ht="31.35" customHeight="1">
      <c r="A24" s="21" t="str">
        <f t="shared" si="0"/>
        <v>NO</v>
      </c>
      <c r="B24" s="127"/>
      <c r="C24" s="127"/>
      <c r="D24" s="127"/>
      <c r="E24" s="124"/>
      <c r="F24" s="124"/>
      <c r="G24" s="127"/>
      <c r="H24" s="127"/>
      <c r="I24" s="127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SUMIF(C3:C41,"1554",N3:N41)</f>
        <v>0</v>
      </c>
      <c r="S24" s="31"/>
      <c r="T24" s="32">
        <f>SUMIF(C3:C41,"1554",L3:L41)</f>
        <v>0</v>
      </c>
    </row>
    <row r="25" spans="1:20" ht="31.35" customHeight="1">
      <c r="A25" s="21" t="str">
        <f t="shared" si="0"/>
        <v>NO</v>
      </c>
      <c r="B25" s="129"/>
      <c r="C25" s="129"/>
      <c r="D25" s="129"/>
      <c r="E25" s="124"/>
      <c r="F25" s="124"/>
      <c r="G25" s="22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SUMIF(C3:C41,"2062",N3:N41)</f>
        <v>0</v>
      </c>
      <c r="S25" s="31"/>
      <c r="T25" s="32">
        <f>SUMIF(C3:C41,"2062",L3:L41)</f>
        <v>0</v>
      </c>
    </row>
    <row r="26" spans="1:20" ht="31.35" customHeight="1">
      <c r="A26" s="21" t="str">
        <f t="shared" si="0"/>
        <v>NO</v>
      </c>
      <c r="B26" s="127"/>
      <c r="C26" s="127"/>
      <c r="D26" s="127"/>
      <c r="E26" s="124"/>
      <c r="F26" s="124"/>
      <c r="G26" s="127"/>
      <c r="H26" s="127"/>
      <c r="I26" s="127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21</v>
      </c>
      <c r="R26" s="30">
        <f>SUMIF(C3:C42,"2077",N3:N42)</f>
        <v>0</v>
      </c>
      <c r="S26" s="31"/>
      <c r="T26" s="32">
        <f>SUMIF(C3:C42,"2077",L3:L42)</f>
        <v>0</v>
      </c>
    </row>
    <row r="27" spans="1:20" ht="31.35" customHeight="1">
      <c r="A27" s="21" t="str">
        <f t="shared" si="0"/>
        <v>NO</v>
      </c>
      <c r="B27" s="127"/>
      <c r="C27" s="127"/>
      <c r="D27" s="127"/>
      <c r="E27" s="124"/>
      <c r="F27" s="124"/>
      <c r="G27" s="127"/>
      <c r="H27" s="127"/>
      <c r="I27" s="127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SUMIF(C3:C44,"2030",N3:N44)</f>
        <v>0</v>
      </c>
      <c r="S27" s="31"/>
      <c r="T27" s="32">
        <f>SUMIF(C3:C44,"2030",L3:L44)</f>
        <v>0</v>
      </c>
    </row>
    <row r="28" spans="1:20" ht="31.35" customHeight="1">
      <c r="A28" s="21" t="str">
        <f t="shared" si="0"/>
        <v>NO</v>
      </c>
      <c r="B28" s="127"/>
      <c r="C28" s="127"/>
      <c r="D28" s="127"/>
      <c r="E28" s="124"/>
      <c r="F28" s="124"/>
      <c r="G28" s="127"/>
      <c r="H28" s="127"/>
      <c r="I28" s="127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SUMIF(C3:C44,"87",N3:N44)</f>
        <v>0</v>
      </c>
      <c r="S28" s="31"/>
      <c r="T28" s="32">
        <f>SUMIF(C3:C44,"87",L3:L44)</f>
        <v>0</v>
      </c>
    </row>
    <row r="29" spans="1:20" ht="31.35" customHeight="1">
      <c r="A29" s="21" t="str">
        <f t="shared" si="0"/>
        <v>NO</v>
      </c>
      <c r="B29" s="127"/>
      <c r="C29" s="127"/>
      <c r="D29" s="127"/>
      <c r="E29" s="124"/>
      <c r="F29" s="124"/>
      <c r="G29" s="127"/>
      <c r="H29" s="127"/>
      <c r="I29" s="127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31.35" customHeight="1">
      <c r="A30" s="21" t="str">
        <f t="shared" si="0"/>
        <v>NO</v>
      </c>
      <c r="B30" s="127"/>
      <c r="C30" s="127"/>
      <c r="D30" s="127"/>
      <c r="E30" s="124"/>
      <c r="F30" s="124"/>
      <c r="G30" s="127"/>
      <c r="H30" s="127"/>
      <c r="I30" s="127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31.35" customHeight="1">
      <c r="A31" s="21" t="str">
        <f t="shared" si="0"/>
        <v>NO</v>
      </c>
      <c r="B31" s="127"/>
      <c r="C31" s="127"/>
      <c r="D31" s="127"/>
      <c r="E31" s="124"/>
      <c r="F31" s="124"/>
      <c r="G31" s="127"/>
      <c r="H31" s="127"/>
      <c r="I31" s="127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31.35" customHeight="1">
      <c r="A32" s="21" t="str">
        <f t="shared" si="0"/>
        <v>NO</v>
      </c>
      <c r="B32" s="129"/>
      <c r="C32" s="129"/>
      <c r="D32" s="129"/>
      <c r="E32" s="124"/>
      <c r="F32" s="124"/>
      <c r="G32" s="22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8.35" customHeight="1">
      <c r="A33" s="21" t="str">
        <f t="shared" si="0"/>
        <v>NO</v>
      </c>
      <c r="B33" s="22"/>
      <c r="C33" s="22"/>
      <c r="D33" s="22"/>
      <c r="E33" s="23"/>
      <c r="F33" s="23"/>
      <c r="G33" s="22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31.35" customHeight="1">
      <c r="A34" s="21" t="str">
        <f t="shared" si="0"/>
        <v>NO</v>
      </c>
      <c r="B34" s="127"/>
      <c r="C34" s="127"/>
      <c r="D34" s="127"/>
      <c r="E34" s="124"/>
      <c r="F34" s="124"/>
      <c r="G34" s="127"/>
      <c r="H34" s="127"/>
      <c r="I34" s="127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31.35" customHeight="1">
      <c r="A35" s="21" t="str">
        <f t="shared" si="0"/>
        <v>NO</v>
      </c>
      <c r="B35" s="127"/>
      <c r="C35" s="127"/>
      <c r="D35" s="127"/>
      <c r="E35" s="124"/>
      <c r="F35" s="124"/>
      <c r="G35" s="127"/>
      <c r="H35" s="127"/>
      <c r="I35" s="127"/>
      <c r="J35" s="22"/>
      <c r="K35" s="24"/>
      <c r="L35" s="25">
        <f t="shared" si="1"/>
        <v>0</v>
      </c>
      <c r="M35" s="26">
        <f t="shared" si="2"/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31.35" customHeight="1">
      <c r="A36" s="21" t="str">
        <f t="shared" si="0"/>
        <v>NO</v>
      </c>
      <c r="B36" s="127"/>
      <c r="C36" s="127"/>
      <c r="D36" s="127"/>
      <c r="E36" s="124"/>
      <c r="F36" s="124"/>
      <c r="G36" s="127"/>
      <c r="H36" s="127"/>
      <c r="I36" s="127"/>
      <c r="J36" s="22"/>
      <c r="K36" s="24"/>
      <c r="L36" s="25">
        <f t="shared" si="1"/>
        <v>0</v>
      </c>
      <c r="M36" s="26">
        <f t="shared" si="2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31.35" customHeight="1">
      <c r="A37" s="21" t="str">
        <f t="shared" si="0"/>
        <v>NO</v>
      </c>
      <c r="B37" s="127"/>
      <c r="C37" s="127"/>
      <c r="D37" s="127"/>
      <c r="E37" s="124"/>
      <c r="F37" s="124"/>
      <c r="G37" s="127"/>
      <c r="H37" s="127"/>
      <c r="I37" s="127"/>
      <c r="J37" s="22"/>
      <c r="K37" s="24"/>
      <c r="L37" s="25">
        <f t="shared" si="1"/>
        <v>0</v>
      </c>
      <c r="M37" s="26">
        <f t="shared" si="2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31.35" customHeight="1">
      <c r="A38" s="21" t="str">
        <f t="shared" si="0"/>
        <v>NO</v>
      </c>
      <c r="B38" s="127"/>
      <c r="C38" s="127"/>
      <c r="D38" s="127"/>
      <c r="E38" s="124"/>
      <c r="F38" s="124"/>
      <c r="G38" s="127"/>
      <c r="H38" s="127"/>
      <c r="I38" s="127"/>
      <c r="J38" s="22"/>
      <c r="K38" s="24"/>
      <c r="L38" s="25">
        <f t="shared" si="1"/>
        <v>0</v>
      </c>
      <c r="M38" s="26">
        <f t="shared" si="2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31.35" customHeight="1">
      <c r="A39" s="21" t="str">
        <f t="shared" si="0"/>
        <v>NO</v>
      </c>
      <c r="B39" s="127"/>
      <c r="C39" s="127"/>
      <c r="D39" s="127"/>
      <c r="E39" s="124"/>
      <c r="F39" s="124"/>
      <c r="G39" s="127"/>
      <c r="H39" s="127"/>
      <c r="I39" s="127"/>
      <c r="J39" s="22"/>
      <c r="K39" s="24"/>
      <c r="L39" s="25">
        <f t="shared" si="1"/>
        <v>0</v>
      </c>
      <c r="M39" s="26">
        <f t="shared" si="2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31.35" customHeight="1">
      <c r="A40" s="21" t="str">
        <f t="shared" si="0"/>
        <v>NO</v>
      </c>
      <c r="B40" s="127"/>
      <c r="C40" s="127"/>
      <c r="D40" s="127"/>
      <c r="E40" s="124"/>
      <c r="F40" s="124"/>
      <c r="G40" s="127"/>
      <c r="H40" s="127"/>
      <c r="I40" s="127"/>
      <c r="J40" s="22"/>
      <c r="K40" s="24"/>
      <c r="L40" s="25">
        <f t="shared" si="1"/>
        <v>0</v>
      </c>
      <c r="M40" s="26">
        <f t="shared" si="2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8.35" customHeight="1">
      <c r="A41" s="21" t="str">
        <f t="shared" si="0"/>
        <v>NO</v>
      </c>
      <c r="B41" s="22"/>
      <c r="C41" s="22"/>
      <c r="D41" s="22"/>
      <c r="E41" s="23"/>
      <c r="F41" s="23"/>
      <c r="G41" s="22"/>
      <c r="H41" s="22"/>
      <c r="I41" s="22"/>
      <c r="J41" s="22"/>
      <c r="K41" s="24"/>
      <c r="L41" s="25">
        <f t="shared" si="1"/>
        <v>0</v>
      </c>
      <c r="M41" s="26">
        <f t="shared" si="2"/>
        <v>0</v>
      </c>
      <c r="N41" s="26">
        <f t="shared" si="3"/>
        <v>0</v>
      </c>
      <c r="O41" s="41"/>
      <c r="P41" s="42"/>
      <c r="Q41" s="77"/>
      <c r="R41" s="78">
        <f>SUM(R3:R40)</f>
        <v>750</v>
      </c>
      <c r="S41" s="79"/>
      <c r="T41" s="45">
        <f>SUM(T3:T40)</f>
        <v>750</v>
      </c>
    </row>
    <row r="42" spans="1:20" ht="27.75" customHeight="1">
      <c r="A42" s="47">
        <f>COUNTIF(A3:A41,"SI")</f>
        <v>4</v>
      </c>
      <c r="B42" s="47">
        <f>COUNTA(B3:B41)</f>
        <v>4</v>
      </c>
      <c r="C42" s="47"/>
      <c r="D42" s="47"/>
      <c r="E42" s="48"/>
      <c r="F42" s="48"/>
      <c r="G42" s="47"/>
      <c r="H42" s="47"/>
      <c r="I42" s="47"/>
      <c r="J42" s="49"/>
      <c r="K42" s="114"/>
      <c r="L42" s="99">
        <f>SUM(L3:L41)</f>
        <v>750</v>
      </c>
      <c r="M42" s="51"/>
      <c r="N42" s="100">
        <f>SUM(N3:N41)</f>
        <v>750</v>
      </c>
      <c r="O42" s="41"/>
      <c r="P42" s="8"/>
      <c r="Q42" s="8"/>
      <c r="R42" s="80"/>
      <c r="S42" s="8"/>
      <c r="T42" s="42"/>
    </row>
    <row r="43" spans="1:20" ht="15.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0"/>
      <c r="M43" s="8"/>
      <c r="N43" s="80"/>
      <c r="O43" s="8"/>
      <c r="P43" s="8"/>
      <c r="Q43" s="8"/>
      <c r="R43" s="8"/>
      <c r="S43" s="8"/>
      <c r="T43" s="8"/>
    </row>
    <row r="44" spans="1:20" ht="15.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</sheetData>
  <mergeCells count="1">
    <mergeCell ref="A1:E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showGridLines="0" workbookViewId="0" topLeftCell="A1">
      <selection activeCell="A1" sqref="A1:E1"/>
    </sheetView>
  </sheetViews>
  <sheetFormatPr defaultColWidth="16.28125" defaultRowHeight="18" customHeight="1"/>
  <cols>
    <col min="1" max="1" width="4.7109375" style="53" customWidth="1"/>
    <col min="2" max="2" width="18.8515625" style="53" customWidth="1"/>
    <col min="3" max="3" width="5.28125" style="53" customWidth="1"/>
    <col min="4" max="4" width="21.140625" style="53" customWidth="1"/>
    <col min="5" max="5" width="11.28125" style="53" customWidth="1"/>
    <col min="6" max="6" width="11.140625" style="53" customWidth="1"/>
    <col min="7" max="12" width="11.421875" style="53" customWidth="1"/>
    <col min="13" max="16384" width="16.28125" style="53" customWidth="1"/>
  </cols>
  <sheetData>
    <row r="1" spans="1:12" ht="20.45" customHeight="1">
      <c r="A1" s="178" t="s">
        <v>289</v>
      </c>
      <c r="B1" s="179"/>
      <c r="C1" s="179"/>
      <c r="D1" s="179"/>
      <c r="E1" s="179"/>
      <c r="F1" s="88"/>
      <c r="G1" s="88"/>
      <c r="H1" s="88"/>
      <c r="I1" s="88"/>
      <c r="J1" s="88"/>
      <c r="K1" s="88"/>
      <c r="L1" s="88"/>
    </row>
    <row r="2" spans="1:12" ht="32.45" customHeight="1">
      <c r="A2" s="59"/>
      <c r="B2" s="54" t="s">
        <v>1</v>
      </c>
      <c r="C2" s="54" t="s">
        <v>99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64" t="s">
        <v>11</v>
      </c>
    </row>
    <row r="3" spans="1:12" ht="20.45" customHeight="1">
      <c r="A3" s="60"/>
      <c r="B3" s="60"/>
      <c r="C3" s="55"/>
      <c r="D3" s="60"/>
      <c r="E3" s="55"/>
      <c r="F3" s="55"/>
      <c r="G3" s="55"/>
      <c r="H3" s="55"/>
      <c r="I3" s="55"/>
      <c r="J3" s="55"/>
      <c r="K3" s="55"/>
      <c r="L3" s="61"/>
    </row>
  </sheetData>
  <mergeCells count="1">
    <mergeCell ref="A1:E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workbookViewId="0" topLeftCell="A1"/>
  </sheetViews>
  <sheetFormatPr defaultColWidth="11.421875" defaultRowHeight="12.75" customHeight="1"/>
  <cols>
    <col min="1" max="1" width="11.421875" style="1" customWidth="1"/>
    <col min="2" max="2" width="56.8515625" style="1" customWidth="1"/>
    <col min="3" max="3" width="13.7109375" style="1" customWidth="1"/>
    <col min="4" max="4" width="79.421875" style="1" customWidth="1"/>
    <col min="5" max="6" width="23.421875" style="1" customWidth="1"/>
    <col min="7" max="11" width="23.00390625" style="1" customWidth="1"/>
    <col min="12" max="12" width="24.2812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56.28125" style="1" customWidth="1"/>
    <col min="18" max="19" width="11.421875" style="1" customWidth="1"/>
    <col min="20" max="20" width="36.421875" style="1" customWidth="1"/>
    <col min="21" max="16384" width="11.421875" style="1" customWidth="1"/>
  </cols>
  <sheetData>
    <row r="1" spans="1:20" ht="27.75" customHeight="1">
      <c r="A1" s="174" t="s">
        <v>294</v>
      </c>
      <c r="B1" s="175"/>
      <c r="C1" s="175"/>
      <c r="D1" s="175"/>
      <c r="E1" s="175"/>
      <c r="F1" s="2"/>
      <c r="G1" s="71"/>
      <c r="H1" s="72"/>
      <c r="I1" s="72"/>
      <c r="J1" s="72"/>
      <c r="K1" s="72"/>
      <c r="L1" s="7"/>
      <c r="M1" s="7"/>
      <c r="N1" s="7"/>
      <c r="O1" s="8"/>
      <c r="P1" s="7"/>
      <c r="Q1" s="7"/>
      <c r="R1" s="7"/>
      <c r="S1" s="8"/>
      <c r="T1" s="7"/>
    </row>
    <row r="2" spans="1:20" ht="51.4" customHeight="1">
      <c r="A2" s="10" t="s">
        <v>98</v>
      </c>
      <c r="B2" s="10" t="s">
        <v>1</v>
      </c>
      <c r="C2" s="10" t="s">
        <v>99</v>
      </c>
      <c r="D2" s="10" t="s">
        <v>3</v>
      </c>
      <c r="E2" s="11" t="s">
        <v>4</v>
      </c>
      <c r="F2" s="11" t="s">
        <v>5</v>
      </c>
      <c r="G2" s="11" t="s">
        <v>60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91"/>
      <c r="P2" s="16" t="s">
        <v>99</v>
      </c>
      <c r="Q2" s="17" t="s">
        <v>3</v>
      </c>
      <c r="R2" s="18" t="s">
        <v>15</v>
      </c>
      <c r="S2" s="19"/>
      <c r="T2" s="20" t="s">
        <v>16</v>
      </c>
    </row>
    <row r="3" spans="1:20" ht="31.35" customHeight="1">
      <c r="A3" s="21" t="str">
        <f aca="true" t="shared" si="0" ref="A3:A41">IF(M3&lt;1,"NO","SI")</f>
        <v>SI</v>
      </c>
      <c r="B3" s="125" t="s">
        <v>295</v>
      </c>
      <c r="C3" s="129">
        <v>1533</v>
      </c>
      <c r="D3" s="125" t="s">
        <v>54</v>
      </c>
      <c r="E3" s="124">
        <v>100</v>
      </c>
      <c r="F3" s="124"/>
      <c r="G3" s="22"/>
      <c r="H3" s="22"/>
      <c r="I3" s="22"/>
      <c r="J3" s="22"/>
      <c r="K3" s="24"/>
      <c r="L3" s="25">
        <f aca="true" t="shared" si="1" ref="L3:L41">SUM(E3:K3)</f>
        <v>100</v>
      </c>
      <c r="M3" s="26">
        <f aca="true" t="shared" si="2" ref="M3:M41">COUNTA(E3:K3)</f>
        <v>1</v>
      </c>
      <c r="N3" s="26">
        <f aca="true" t="shared" si="3" ref="N3:N41">IF(M3&gt;0,L3,0)</f>
        <v>100</v>
      </c>
      <c r="O3" s="27"/>
      <c r="P3" s="28">
        <v>1828</v>
      </c>
      <c r="Q3" s="29" t="s">
        <v>19</v>
      </c>
      <c r="R3" s="30">
        <f>SUMIF(C3:C44,"1828",N3:N44)</f>
        <v>0</v>
      </c>
      <c r="S3" s="31"/>
      <c r="T3" s="32">
        <f>SUMIF(C3:C44,"1824",L3:L44)</f>
        <v>0</v>
      </c>
    </row>
    <row r="4" spans="1:20" ht="31.35" customHeight="1">
      <c r="A4" s="21" t="str">
        <f t="shared" si="0"/>
        <v>SI</v>
      </c>
      <c r="B4" s="125" t="s">
        <v>296</v>
      </c>
      <c r="C4" s="129">
        <v>2077</v>
      </c>
      <c r="D4" s="125" t="s">
        <v>21</v>
      </c>
      <c r="E4" s="124"/>
      <c r="F4" s="124"/>
      <c r="G4" s="22">
        <v>100</v>
      </c>
      <c r="H4" s="22"/>
      <c r="I4" s="22"/>
      <c r="J4" s="22"/>
      <c r="K4" s="24"/>
      <c r="L4" s="25">
        <f t="shared" si="1"/>
        <v>100</v>
      </c>
      <c r="M4" s="26">
        <f t="shared" si="2"/>
        <v>1</v>
      </c>
      <c r="N4" s="26">
        <f t="shared" si="3"/>
        <v>100</v>
      </c>
      <c r="O4" s="27"/>
      <c r="P4" s="28">
        <v>1985</v>
      </c>
      <c r="Q4" s="29" t="s">
        <v>22</v>
      </c>
      <c r="R4" s="30">
        <f>SUMIF(C3:C44,"1985",N3:N44)</f>
        <v>0</v>
      </c>
      <c r="S4" s="31"/>
      <c r="T4" s="32">
        <f>SUMIF(C3:C44,"1985",L3:L44)</f>
        <v>0</v>
      </c>
    </row>
    <row r="5" spans="1:20" ht="31.35" customHeight="1">
      <c r="A5" s="21" t="str">
        <f t="shared" si="0"/>
        <v>SI</v>
      </c>
      <c r="B5" s="125" t="s">
        <v>297</v>
      </c>
      <c r="C5" s="129">
        <v>89</v>
      </c>
      <c r="D5" s="125" t="s">
        <v>26</v>
      </c>
      <c r="E5" s="124"/>
      <c r="F5" s="124"/>
      <c r="G5" s="22"/>
      <c r="H5" s="22">
        <v>100</v>
      </c>
      <c r="I5" s="22"/>
      <c r="J5" s="22"/>
      <c r="K5" s="24"/>
      <c r="L5" s="25">
        <f t="shared" si="1"/>
        <v>100</v>
      </c>
      <c r="M5" s="26">
        <f t="shared" si="2"/>
        <v>1</v>
      </c>
      <c r="N5" s="26">
        <f t="shared" si="3"/>
        <v>100</v>
      </c>
      <c r="O5" s="27"/>
      <c r="P5" s="28">
        <v>1912</v>
      </c>
      <c r="Q5" s="29" t="s">
        <v>24</v>
      </c>
      <c r="R5" s="30">
        <f>SUMIF(C3:C44,"1912",N3:N44)</f>
        <v>0</v>
      </c>
      <c r="S5" s="31"/>
      <c r="T5" s="32">
        <f>SUMIF(C3:C44,"1912",L3:L44)</f>
        <v>0</v>
      </c>
    </row>
    <row r="6" spans="1:20" ht="31.35" customHeight="1">
      <c r="A6" s="21" t="str">
        <f t="shared" si="0"/>
        <v>SI</v>
      </c>
      <c r="B6" s="125" t="s">
        <v>298</v>
      </c>
      <c r="C6" s="129">
        <v>1533</v>
      </c>
      <c r="D6" s="125" t="s">
        <v>54</v>
      </c>
      <c r="E6" s="124">
        <v>90</v>
      </c>
      <c r="F6" s="124"/>
      <c r="G6" s="22"/>
      <c r="H6" s="22"/>
      <c r="I6" s="22"/>
      <c r="J6" s="22"/>
      <c r="K6" s="24"/>
      <c r="L6" s="25">
        <f t="shared" si="1"/>
        <v>90</v>
      </c>
      <c r="M6" s="26">
        <f t="shared" si="2"/>
        <v>1</v>
      </c>
      <c r="N6" s="26">
        <f t="shared" si="3"/>
        <v>90</v>
      </c>
      <c r="O6" s="27"/>
      <c r="P6" s="28">
        <v>89</v>
      </c>
      <c r="Q6" s="29" t="s">
        <v>26</v>
      </c>
      <c r="R6" s="30">
        <f>SUMIF(C3:C44,"89",N3:N44)</f>
        <v>100</v>
      </c>
      <c r="S6" s="31"/>
      <c r="T6" s="32">
        <f>SUMIF(C3:C44,"89",L3:L44)</f>
        <v>100</v>
      </c>
    </row>
    <row r="7" spans="1:20" ht="31.35" customHeight="1">
      <c r="A7" s="21" t="str">
        <f t="shared" si="0"/>
        <v>SI</v>
      </c>
      <c r="B7" s="125" t="s">
        <v>299</v>
      </c>
      <c r="C7" s="129">
        <v>1924</v>
      </c>
      <c r="D7" s="125" t="s">
        <v>109</v>
      </c>
      <c r="E7" s="124"/>
      <c r="F7" s="124"/>
      <c r="G7" s="22">
        <v>90</v>
      </c>
      <c r="H7" s="22"/>
      <c r="I7" s="22"/>
      <c r="J7" s="22"/>
      <c r="K7" s="24"/>
      <c r="L7" s="25">
        <f t="shared" si="1"/>
        <v>90</v>
      </c>
      <c r="M7" s="26">
        <f t="shared" si="2"/>
        <v>1</v>
      </c>
      <c r="N7" s="26">
        <f t="shared" si="3"/>
        <v>90</v>
      </c>
      <c r="O7" s="27"/>
      <c r="P7" s="28">
        <v>1924</v>
      </c>
      <c r="Q7" s="29" t="s">
        <v>28</v>
      </c>
      <c r="R7" s="30">
        <f>SUMIF(C3:C44,"1924",N3:N44)</f>
        <v>90</v>
      </c>
      <c r="S7" s="31"/>
      <c r="T7" s="32">
        <f>SUMIF(C3:C44,"1924",L3:L44)</f>
        <v>90</v>
      </c>
    </row>
    <row r="8" spans="1:20" ht="31.35" customHeight="1">
      <c r="A8" s="21" t="str">
        <f t="shared" si="0"/>
        <v>NO</v>
      </c>
      <c r="B8" s="126"/>
      <c r="C8" s="127"/>
      <c r="D8" s="126"/>
      <c r="E8" s="23"/>
      <c r="F8" s="23"/>
      <c r="G8" s="22"/>
      <c r="H8" s="22"/>
      <c r="I8" s="22"/>
      <c r="J8" s="22"/>
      <c r="K8" s="24"/>
      <c r="L8" s="25">
        <f t="shared" si="1"/>
        <v>0</v>
      </c>
      <c r="M8" s="26">
        <f t="shared" si="2"/>
        <v>0</v>
      </c>
      <c r="N8" s="26">
        <f t="shared" si="3"/>
        <v>0</v>
      </c>
      <c r="O8" s="27"/>
      <c r="P8" s="28">
        <v>1098</v>
      </c>
      <c r="Q8" s="29" t="s">
        <v>31</v>
      </c>
      <c r="R8" s="30">
        <f>SUMIF(C3:C44,"1098",N3:N44)</f>
        <v>0</v>
      </c>
      <c r="S8" s="31"/>
      <c r="T8" s="32">
        <f>SUMIF(C3:C44,"1098",L3:L44)</f>
        <v>0</v>
      </c>
    </row>
    <row r="9" spans="1:20" ht="31.35" customHeight="1">
      <c r="A9" s="21" t="str">
        <f t="shared" si="0"/>
        <v>NO</v>
      </c>
      <c r="B9" s="126"/>
      <c r="C9" s="127"/>
      <c r="D9" s="126"/>
      <c r="E9" s="124"/>
      <c r="F9" s="124"/>
      <c r="G9" s="127"/>
      <c r="H9" s="127"/>
      <c r="I9" s="127"/>
      <c r="J9" s="22"/>
      <c r="K9" s="24"/>
      <c r="L9" s="25">
        <f t="shared" si="1"/>
        <v>0</v>
      </c>
      <c r="M9" s="26">
        <f t="shared" si="2"/>
        <v>0</v>
      </c>
      <c r="N9" s="26">
        <f t="shared" si="3"/>
        <v>0</v>
      </c>
      <c r="O9" s="27"/>
      <c r="P9" s="28">
        <v>1819</v>
      </c>
      <c r="Q9" s="29" t="s">
        <v>33</v>
      </c>
      <c r="R9" s="30">
        <f>SUMIF(C3:C44,"1819",N3:N44)</f>
        <v>0</v>
      </c>
      <c r="S9" s="31"/>
      <c r="T9" s="32">
        <f>SUMIF(C3:C44,"1819",L3:L44)</f>
        <v>0</v>
      </c>
    </row>
    <row r="10" spans="1:20" ht="31.35" customHeight="1">
      <c r="A10" s="21" t="str">
        <f t="shared" si="0"/>
        <v>NO</v>
      </c>
      <c r="B10" s="128"/>
      <c r="C10" s="129"/>
      <c r="D10" s="128"/>
      <c r="E10" s="124"/>
      <c r="F10" s="124"/>
      <c r="G10" s="22"/>
      <c r="H10" s="22"/>
      <c r="I10" s="22"/>
      <c r="J10" s="22"/>
      <c r="K10" s="24"/>
      <c r="L10" s="25">
        <f t="shared" si="1"/>
        <v>0</v>
      </c>
      <c r="M10" s="26">
        <f t="shared" si="2"/>
        <v>0</v>
      </c>
      <c r="N10" s="26">
        <f t="shared" si="3"/>
        <v>0</v>
      </c>
      <c r="O10" s="27"/>
      <c r="P10" s="28">
        <v>1540</v>
      </c>
      <c r="Q10" s="29" t="s">
        <v>35</v>
      </c>
      <c r="R10" s="30">
        <f>SUMIF(C3:C44,"1540",N3:N44)</f>
        <v>0</v>
      </c>
      <c r="S10" s="31"/>
      <c r="T10" s="32">
        <f>SUMIF(C3:C44,"1540",L3:L44)</f>
        <v>0</v>
      </c>
    </row>
    <row r="11" spans="1:20" ht="31.35" customHeight="1">
      <c r="A11" s="21" t="str">
        <f t="shared" si="0"/>
        <v>NO</v>
      </c>
      <c r="B11" s="129"/>
      <c r="C11" s="129"/>
      <c r="D11" s="129"/>
      <c r="E11" s="124"/>
      <c r="F11" s="124"/>
      <c r="G11" s="22"/>
      <c r="H11" s="22"/>
      <c r="I11" s="22"/>
      <c r="J11" s="22"/>
      <c r="K11" s="24"/>
      <c r="L11" s="25">
        <f t="shared" si="1"/>
        <v>0</v>
      </c>
      <c r="M11" s="26">
        <f t="shared" si="2"/>
        <v>0</v>
      </c>
      <c r="N11" s="26">
        <f t="shared" si="3"/>
        <v>0</v>
      </c>
      <c r="O11" s="27"/>
      <c r="P11" s="28">
        <v>1028</v>
      </c>
      <c r="Q11" s="29" t="s">
        <v>30</v>
      </c>
      <c r="R11" s="30">
        <f>SUMIF(C3:C44,"1028",N3:N44)</f>
        <v>0</v>
      </c>
      <c r="S11" s="31"/>
      <c r="T11" s="32">
        <f>SUMIF(C3:C44,"1028",L3:L44)</f>
        <v>0</v>
      </c>
    </row>
    <row r="12" spans="1:20" ht="31.35" customHeight="1">
      <c r="A12" s="21" t="str">
        <f t="shared" si="0"/>
        <v>NO</v>
      </c>
      <c r="B12" s="129"/>
      <c r="C12" s="129"/>
      <c r="D12" s="129"/>
      <c r="E12" s="124"/>
      <c r="F12" s="124"/>
      <c r="G12" s="22"/>
      <c r="H12" s="22"/>
      <c r="I12" s="22"/>
      <c r="J12" s="22"/>
      <c r="K12" s="24"/>
      <c r="L12" s="25">
        <f t="shared" si="1"/>
        <v>0</v>
      </c>
      <c r="M12" s="26">
        <f t="shared" si="2"/>
        <v>0</v>
      </c>
      <c r="N12" s="26">
        <f t="shared" si="3"/>
        <v>0</v>
      </c>
      <c r="O12" s="27"/>
      <c r="P12" s="28">
        <v>1854</v>
      </c>
      <c r="Q12" s="29" t="s">
        <v>39</v>
      </c>
      <c r="R12" s="30">
        <f>SUMIF(C3:C44,"1854",N3:N44)</f>
        <v>0</v>
      </c>
      <c r="S12" s="31"/>
      <c r="T12" s="32">
        <f>SUMIF(C3:C44,"1854",L3:L44)</f>
        <v>0</v>
      </c>
    </row>
    <row r="13" spans="1:20" ht="31.35" customHeight="1">
      <c r="A13" s="21" t="str">
        <f t="shared" si="0"/>
        <v>NO</v>
      </c>
      <c r="B13" s="127"/>
      <c r="C13" s="127"/>
      <c r="D13" s="127"/>
      <c r="E13" s="124"/>
      <c r="F13" s="124"/>
      <c r="G13" s="127"/>
      <c r="H13" s="127"/>
      <c r="I13" s="127"/>
      <c r="J13" s="22"/>
      <c r="K13" s="24"/>
      <c r="L13" s="25">
        <f t="shared" si="1"/>
        <v>0</v>
      </c>
      <c r="M13" s="26">
        <f t="shared" si="2"/>
        <v>0</v>
      </c>
      <c r="N13" s="26">
        <f t="shared" si="3"/>
        <v>0</v>
      </c>
      <c r="O13" s="27"/>
      <c r="P13" s="28">
        <v>1931</v>
      </c>
      <c r="Q13" s="29" t="s">
        <v>41</v>
      </c>
      <c r="R13" s="30">
        <f>SUMIF(C3:C44,"1931",N3:N44)</f>
        <v>0</v>
      </c>
      <c r="S13" s="31"/>
      <c r="T13" s="32">
        <f>SUMIF(C3:C44,"1931",L3:L44)</f>
        <v>0</v>
      </c>
    </row>
    <row r="14" spans="1:20" ht="31.35" customHeight="1">
      <c r="A14" s="21" t="str">
        <f t="shared" si="0"/>
        <v>NO</v>
      </c>
      <c r="B14" s="127"/>
      <c r="C14" s="127"/>
      <c r="D14" s="127"/>
      <c r="E14" s="124"/>
      <c r="F14" s="124"/>
      <c r="G14" s="127"/>
      <c r="H14" s="127"/>
      <c r="I14" s="127"/>
      <c r="J14" s="22"/>
      <c r="K14" s="24"/>
      <c r="L14" s="25">
        <f t="shared" si="1"/>
        <v>0</v>
      </c>
      <c r="M14" s="26">
        <f t="shared" si="2"/>
        <v>0</v>
      </c>
      <c r="N14" s="26">
        <f t="shared" si="3"/>
        <v>0</v>
      </c>
      <c r="O14" s="27"/>
      <c r="P14" s="28">
        <v>1375</v>
      </c>
      <c r="Q14" s="29" t="s">
        <v>43</v>
      </c>
      <c r="R14" s="30">
        <f>SUMIF(C3:C44,"1375",N3:N44)</f>
        <v>0</v>
      </c>
      <c r="S14" s="31"/>
      <c r="T14" s="32">
        <f>SUMIF(C3:C44,"1375",L3:L44)</f>
        <v>0</v>
      </c>
    </row>
    <row r="15" spans="1:20" ht="31.35" customHeight="1">
      <c r="A15" s="21" t="str">
        <f t="shared" si="0"/>
        <v>NO</v>
      </c>
      <c r="B15" s="129"/>
      <c r="C15" s="129"/>
      <c r="D15" s="129"/>
      <c r="E15" s="124"/>
      <c r="F15" s="124"/>
      <c r="G15" s="22"/>
      <c r="H15" s="22"/>
      <c r="I15" s="22"/>
      <c r="J15" s="22"/>
      <c r="K15" s="24"/>
      <c r="L15" s="25">
        <f t="shared" si="1"/>
        <v>0</v>
      </c>
      <c r="M15" s="26">
        <f t="shared" si="2"/>
        <v>0</v>
      </c>
      <c r="N15" s="26">
        <f t="shared" si="3"/>
        <v>0</v>
      </c>
      <c r="O15" s="27"/>
      <c r="P15" s="28">
        <v>1820</v>
      </c>
      <c r="Q15" s="29" t="s">
        <v>46</v>
      </c>
      <c r="R15" s="30">
        <f>SUMIF(C3:C44,"1820",N3:N44)</f>
        <v>0</v>
      </c>
      <c r="S15" s="31"/>
      <c r="T15" s="32">
        <f>SUMIF(C3:C44,"1820",L3:L44)</f>
        <v>0</v>
      </c>
    </row>
    <row r="16" spans="1:20" ht="31.35" customHeight="1">
      <c r="A16" s="21" t="str">
        <f t="shared" si="0"/>
        <v>NO</v>
      </c>
      <c r="B16" s="127"/>
      <c r="C16" s="127"/>
      <c r="D16" s="127"/>
      <c r="E16" s="124"/>
      <c r="F16" s="124"/>
      <c r="G16" s="127"/>
      <c r="H16" s="127"/>
      <c r="I16" s="127"/>
      <c r="J16" s="22"/>
      <c r="K16" s="24"/>
      <c r="L16" s="25">
        <f t="shared" si="1"/>
        <v>0</v>
      </c>
      <c r="M16" s="26">
        <f t="shared" si="2"/>
        <v>0</v>
      </c>
      <c r="N16" s="26">
        <f t="shared" si="3"/>
        <v>0</v>
      </c>
      <c r="O16" s="27"/>
      <c r="P16" s="28">
        <v>1463</v>
      </c>
      <c r="Q16" s="29" t="s">
        <v>48</v>
      </c>
      <c r="R16" s="30">
        <f>SUMIF(C3:C44,"1463",N3:N44)</f>
        <v>0</v>
      </c>
      <c r="S16" s="31"/>
      <c r="T16" s="32">
        <f>SUMIF(C3:C44,"1463",L3:L44)</f>
        <v>0</v>
      </c>
    </row>
    <row r="17" spans="1:20" ht="31.35" customHeight="1">
      <c r="A17" s="21" t="str">
        <f t="shared" si="0"/>
        <v>NO</v>
      </c>
      <c r="B17" s="129"/>
      <c r="C17" s="129"/>
      <c r="D17" s="129"/>
      <c r="E17" s="124"/>
      <c r="F17" s="124"/>
      <c r="G17" s="22"/>
      <c r="H17" s="22"/>
      <c r="I17" s="22"/>
      <c r="J17" s="22"/>
      <c r="K17" s="24"/>
      <c r="L17" s="25">
        <f t="shared" si="1"/>
        <v>0</v>
      </c>
      <c r="M17" s="26">
        <f t="shared" si="2"/>
        <v>0</v>
      </c>
      <c r="N17" s="26">
        <f t="shared" si="3"/>
        <v>0</v>
      </c>
      <c r="O17" s="27"/>
      <c r="P17" s="28">
        <v>1990</v>
      </c>
      <c r="Q17" s="29" t="s">
        <v>49</v>
      </c>
      <c r="R17" s="30">
        <f>SUMIF(C3:C44,"1990",N3:N44)</f>
        <v>0</v>
      </c>
      <c r="S17" s="31"/>
      <c r="T17" s="32">
        <f>SUMIF(C3:C44,"1990",L3:L44)</f>
        <v>0</v>
      </c>
    </row>
    <row r="18" spans="1:20" ht="31.35" customHeight="1">
      <c r="A18" s="21" t="str">
        <f t="shared" si="0"/>
        <v>NO</v>
      </c>
      <c r="B18" s="127"/>
      <c r="C18" s="127"/>
      <c r="D18" s="127"/>
      <c r="E18" s="124"/>
      <c r="F18" s="124"/>
      <c r="G18" s="127"/>
      <c r="H18" s="127"/>
      <c r="I18" s="127"/>
      <c r="J18" s="22"/>
      <c r="K18" s="24"/>
      <c r="L18" s="25">
        <f t="shared" si="1"/>
        <v>0</v>
      </c>
      <c r="M18" s="26">
        <f t="shared" si="2"/>
        <v>0</v>
      </c>
      <c r="N18" s="26">
        <f t="shared" si="3"/>
        <v>0</v>
      </c>
      <c r="O18" s="27"/>
      <c r="P18" s="28">
        <v>1214</v>
      </c>
      <c r="Q18" s="29" t="s">
        <v>50</v>
      </c>
      <c r="R18" s="30">
        <f>SUMIF(C3:C44,"1214",N3:N44)</f>
        <v>0</v>
      </c>
      <c r="S18" s="31"/>
      <c r="T18" s="32">
        <f>SUMIF(C3:C44,"1214",L3:L44)</f>
        <v>0</v>
      </c>
    </row>
    <row r="19" spans="1:20" ht="31.35" customHeight="1">
      <c r="A19" s="21" t="str">
        <f t="shared" si="0"/>
        <v>NO</v>
      </c>
      <c r="B19" s="129"/>
      <c r="C19" s="129"/>
      <c r="D19" s="129"/>
      <c r="E19" s="124"/>
      <c r="F19" s="124"/>
      <c r="G19" s="22"/>
      <c r="H19" s="22"/>
      <c r="I19" s="22"/>
      <c r="J19" s="22"/>
      <c r="K19" s="24"/>
      <c r="L19" s="25">
        <f t="shared" si="1"/>
        <v>0</v>
      </c>
      <c r="M19" s="26">
        <f t="shared" si="2"/>
        <v>0</v>
      </c>
      <c r="N19" s="26">
        <f t="shared" si="3"/>
        <v>0</v>
      </c>
      <c r="O19" s="27"/>
      <c r="P19" s="28">
        <v>1883</v>
      </c>
      <c r="Q19" s="29" t="s">
        <v>51</v>
      </c>
      <c r="R19" s="30">
        <f>SUMIF(C3:C44,"1883",N3:N44)</f>
        <v>0</v>
      </c>
      <c r="S19" s="31"/>
      <c r="T19" s="32">
        <f>SUMIF(C3:C44,"1883",L3:L44)</f>
        <v>0</v>
      </c>
    </row>
    <row r="20" spans="1:20" ht="31.35" customHeight="1">
      <c r="A20" s="21" t="str">
        <f t="shared" si="0"/>
        <v>NO</v>
      </c>
      <c r="B20" s="127"/>
      <c r="C20" s="127"/>
      <c r="D20" s="127"/>
      <c r="E20" s="124"/>
      <c r="F20" s="124"/>
      <c r="G20" s="127"/>
      <c r="H20" s="127"/>
      <c r="I20" s="127"/>
      <c r="J20" s="22"/>
      <c r="K20" s="24"/>
      <c r="L20" s="25">
        <f t="shared" si="1"/>
        <v>0</v>
      </c>
      <c r="M20" s="26">
        <f t="shared" si="2"/>
        <v>0</v>
      </c>
      <c r="N20" s="26">
        <f t="shared" si="3"/>
        <v>0</v>
      </c>
      <c r="O20" s="27"/>
      <c r="P20" s="28">
        <v>1406</v>
      </c>
      <c r="Q20" s="29" t="s">
        <v>52</v>
      </c>
      <c r="R20" s="30">
        <f>SUMIF(C3:C44,"1406",N3:N44)</f>
        <v>0</v>
      </c>
      <c r="S20" s="31"/>
      <c r="T20" s="32">
        <f>SUMIF(C3:C44,"1406",L3:L44)</f>
        <v>0</v>
      </c>
    </row>
    <row r="21" spans="1:20" ht="28.35" customHeight="1">
      <c r="A21" s="21" t="str">
        <f t="shared" si="0"/>
        <v>NO</v>
      </c>
      <c r="B21" s="22"/>
      <c r="C21" s="22"/>
      <c r="D21" s="22"/>
      <c r="E21" s="23"/>
      <c r="F21" s="23"/>
      <c r="G21" s="22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SUMIF(C3:C44,"69",N3:N44)</f>
        <v>0</v>
      </c>
      <c r="S21" s="31"/>
      <c r="T21" s="32">
        <f>SUMIF(C3:C44,"69",L3:L44)</f>
        <v>0</v>
      </c>
    </row>
    <row r="22" spans="1:20" ht="28.35" customHeight="1">
      <c r="A22" s="21" t="str">
        <f t="shared" si="0"/>
        <v>NO</v>
      </c>
      <c r="B22" s="22"/>
      <c r="C22" s="22"/>
      <c r="D22" s="22"/>
      <c r="E22" s="23"/>
      <c r="F22" s="23"/>
      <c r="G22" s="22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SUMIF(C3:C44,"1533",N3:N44)</f>
        <v>190</v>
      </c>
      <c r="S22" s="31"/>
      <c r="T22" s="32">
        <f>SUMIF(C3:C44,"1533",L3:L44)</f>
        <v>190</v>
      </c>
    </row>
    <row r="23" spans="1:20" ht="31.35" customHeight="1">
      <c r="A23" s="21" t="str">
        <f t="shared" si="0"/>
        <v>NO</v>
      </c>
      <c r="B23" s="127"/>
      <c r="C23" s="127"/>
      <c r="D23" s="127"/>
      <c r="E23" s="124"/>
      <c r="F23" s="124"/>
      <c r="G23" s="127"/>
      <c r="H23" s="127"/>
      <c r="I23" s="127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SUMIF(C3:C44,"77",N3:N44)</f>
        <v>0</v>
      </c>
      <c r="S23" s="31"/>
      <c r="T23" s="32">
        <f>SUMIF(C3:C44,"77",L3:L44)</f>
        <v>0</v>
      </c>
    </row>
    <row r="24" spans="1:20" ht="31.35" customHeight="1">
      <c r="A24" s="21" t="str">
        <f t="shared" si="0"/>
        <v>NO</v>
      </c>
      <c r="B24" s="127"/>
      <c r="C24" s="127"/>
      <c r="D24" s="127"/>
      <c r="E24" s="124"/>
      <c r="F24" s="124"/>
      <c r="G24" s="127"/>
      <c r="H24" s="127"/>
      <c r="I24" s="127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SUMIF(C3:C41,"1554",N3:N41)</f>
        <v>0</v>
      </c>
      <c r="S24" s="31"/>
      <c r="T24" s="32">
        <f>SUMIF(C3:C41,"1554",L3:L41)</f>
        <v>0</v>
      </c>
    </row>
    <row r="25" spans="1:20" ht="31.35" customHeight="1">
      <c r="A25" s="21" t="str">
        <f t="shared" si="0"/>
        <v>NO</v>
      </c>
      <c r="B25" s="129"/>
      <c r="C25" s="129"/>
      <c r="D25" s="129"/>
      <c r="E25" s="124"/>
      <c r="F25" s="124"/>
      <c r="G25" s="22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SUMIF(C3:C41,"2062",N3:N41)</f>
        <v>0</v>
      </c>
      <c r="S25" s="31"/>
      <c r="T25" s="32">
        <f>SUMIF(C3:C41,"2062",L3:L41)</f>
        <v>0</v>
      </c>
    </row>
    <row r="26" spans="1:20" ht="31.35" customHeight="1">
      <c r="A26" s="21" t="str">
        <f t="shared" si="0"/>
        <v>NO</v>
      </c>
      <c r="B26" s="127"/>
      <c r="C26" s="127"/>
      <c r="D26" s="127"/>
      <c r="E26" s="124"/>
      <c r="F26" s="124"/>
      <c r="G26" s="127"/>
      <c r="H26" s="127"/>
      <c r="I26" s="127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21</v>
      </c>
      <c r="R26" s="30">
        <f>SUMIF(C3:C42,"2077",N3:N42)</f>
        <v>100</v>
      </c>
      <c r="S26" s="31"/>
      <c r="T26" s="32">
        <f>SUMIF(C3:C42,"2077",L3:L42)</f>
        <v>100</v>
      </c>
    </row>
    <row r="27" spans="1:20" ht="31.35" customHeight="1">
      <c r="A27" s="21" t="str">
        <f t="shared" si="0"/>
        <v>NO</v>
      </c>
      <c r="B27" s="127"/>
      <c r="C27" s="127"/>
      <c r="D27" s="127"/>
      <c r="E27" s="124"/>
      <c r="F27" s="124"/>
      <c r="G27" s="127"/>
      <c r="H27" s="127"/>
      <c r="I27" s="127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SUMIF(C3:C44,"2030",N3:N44)</f>
        <v>0</v>
      </c>
      <c r="S27" s="31"/>
      <c r="T27" s="32">
        <f>SUMIF(C3:C44,"2030",L3:L44)</f>
        <v>0</v>
      </c>
    </row>
    <row r="28" spans="1:20" ht="31.35" customHeight="1">
      <c r="A28" s="21" t="str">
        <f t="shared" si="0"/>
        <v>NO</v>
      </c>
      <c r="B28" s="127"/>
      <c r="C28" s="127"/>
      <c r="D28" s="127"/>
      <c r="E28" s="124"/>
      <c r="F28" s="124"/>
      <c r="G28" s="127"/>
      <c r="H28" s="127"/>
      <c r="I28" s="127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SUMIF(C3:C44,"87",N3:N44)</f>
        <v>0</v>
      </c>
      <c r="S28" s="31"/>
      <c r="T28" s="32">
        <f>SUMIF(C3:C44,"87",L3:L44)</f>
        <v>0</v>
      </c>
    </row>
    <row r="29" spans="1:20" ht="31.35" customHeight="1">
      <c r="A29" s="21" t="str">
        <f t="shared" si="0"/>
        <v>NO</v>
      </c>
      <c r="B29" s="127"/>
      <c r="C29" s="127"/>
      <c r="D29" s="127"/>
      <c r="E29" s="124"/>
      <c r="F29" s="124"/>
      <c r="G29" s="127"/>
      <c r="H29" s="127"/>
      <c r="I29" s="127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31.35" customHeight="1">
      <c r="A30" s="21" t="str">
        <f t="shared" si="0"/>
        <v>NO</v>
      </c>
      <c r="B30" s="127"/>
      <c r="C30" s="127"/>
      <c r="D30" s="127"/>
      <c r="E30" s="124"/>
      <c r="F30" s="124"/>
      <c r="G30" s="127"/>
      <c r="H30" s="127"/>
      <c r="I30" s="127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31.35" customHeight="1">
      <c r="A31" s="21" t="str">
        <f t="shared" si="0"/>
        <v>NO</v>
      </c>
      <c r="B31" s="127"/>
      <c r="C31" s="127"/>
      <c r="D31" s="127"/>
      <c r="E31" s="124"/>
      <c r="F31" s="124"/>
      <c r="G31" s="127"/>
      <c r="H31" s="127"/>
      <c r="I31" s="127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31.35" customHeight="1">
      <c r="A32" s="21" t="str">
        <f t="shared" si="0"/>
        <v>NO</v>
      </c>
      <c r="B32" s="129"/>
      <c r="C32" s="129"/>
      <c r="D32" s="129"/>
      <c r="E32" s="124"/>
      <c r="F32" s="124"/>
      <c r="G32" s="22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8.35" customHeight="1">
      <c r="A33" s="21" t="str">
        <f t="shared" si="0"/>
        <v>NO</v>
      </c>
      <c r="B33" s="22"/>
      <c r="C33" s="22"/>
      <c r="D33" s="22"/>
      <c r="E33" s="23"/>
      <c r="F33" s="23"/>
      <c r="G33" s="22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31.35" customHeight="1">
      <c r="A34" s="21" t="str">
        <f t="shared" si="0"/>
        <v>NO</v>
      </c>
      <c r="B34" s="127"/>
      <c r="C34" s="127"/>
      <c r="D34" s="127"/>
      <c r="E34" s="124"/>
      <c r="F34" s="124"/>
      <c r="G34" s="127"/>
      <c r="H34" s="127"/>
      <c r="I34" s="127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31.35" customHeight="1">
      <c r="A35" s="21" t="str">
        <f t="shared" si="0"/>
        <v>NO</v>
      </c>
      <c r="B35" s="127"/>
      <c r="C35" s="127"/>
      <c r="D35" s="127"/>
      <c r="E35" s="124"/>
      <c r="F35" s="124"/>
      <c r="G35" s="127"/>
      <c r="H35" s="127"/>
      <c r="I35" s="127"/>
      <c r="J35" s="22"/>
      <c r="K35" s="24"/>
      <c r="L35" s="25">
        <f t="shared" si="1"/>
        <v>0</v>
      </c>
      <c r="M35" s="26">
        <f t="shared" si="2"/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31.35" customHeight="1">
      <c r="A36" s="21" t="str">
        <f t="shared" si="0"/>
        <v>NO</v>
      </c>
      <c r="B36" s="127"/>
      <c r="C36" s="127"/>
      <c r="D36" s="127"/>
      <c r="E36" s="124"/>
      <c r="F36" s="124"/>
      <c r="G36" s="127"/>
      <c r="H36" s="127"/>
      <c r="I36" s="127"/>
      <c r="J36" s="22"/>
      <c r="K36" s="24"/>
      <c r="L36" s="25">
        <f t="shared" si="1"/>
        <v>0</v>
      </c>
      <c r="M36" s="26">
        <f t="shared" si="2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31.35" customHeight="1">
      <c r="A37" s="21" t="str">
        <f t="shared" si="0"/>
        <v>NO</v>
      </c>
      <c r="B37" s="127"/>
      <c r="C37" s="127"/>
      <c r="D37" s="127"/>
      <c r="E37" s="124"/>
      <c r="F37" s="124"/>
      <c r="G37" s="127"/>
      <c r="H37" s="127"/>
      <c r="I37" s="127"/>
      <c r="J37" s="22"/>
      <c r="K37" s="24"/>
      <c r="L37" s="25">
        <f t="shared" si="1"/>
        <v>0</v>
      </c>
      <c r="M37" s="26">
        <f t="shared" si="2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31.35" customHeight="1">
      <c r="A38" s="21" t="str">
        <f t="shared" si="0"/>
        <v>NO</v>
      </c>
      <c r="B38" s="127"/>
      <c r="C38" s="127"/>
      <c r="D38" s="127"/>
      <c r="E38" s="124"/>
      <c r="F38" s="124"/>
      <c r="G38" s="127"/>
      <c r="H38" s="127"/>
      <c r="I38" s="127"/>
      <c r="J38" s="22"/>
      <c r="K38" s="24"/>
      <c r="L38" s="25">
        <f t="shared" si="1"/>
        <v>0</v>
      </c>
      <c r="M38" s="26">
        <f t="shared" si="2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31.35" customHeight="1">
      <c r="A39" s="21" t="str">
        <f t="shared" si="0"/>
        <v>NO</v>
      </c>
      <c r="B39" s="127"/>
      <c r="C39" s="127"/>
      <c r="D39" s="127"/>
      <c r="E39" s="124"/>
      <c r="F39" s="124"/>
      <c r="G39" s="127"/>
      <c r="H39" s="127"/>
      <c r="I39" s="127"/>
      <c r="J39" s="22"/>
      <c r="K39" s="24"/>
      <c r="L39" s="25">
        <f t="shared" si="1"/>
        <v>0</v>
      </c>
      <c r="M39" s="26">
        <f t="shared" si="2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31.35" customHeight="1">
      <c r="A40" s="21" t="str">
        <f t="shared" si="0"/>
        <v>NO</v>
      </c>
      <c r="B40" s="127"/>
      <c r="C40" s="127"/>
      <c r="D40" s="127"/>
      <c r="E40" s="124"/>
      <c r="F40" s="124"/>
      <c r="G40" s="127"/>
      <c r="H40" s="127"/>
      <c r="I40" s="127"/>
      <c r="J40" s="22"/>
      <c r="K40" s="24"/>
      <c r="L40" s="25">
        <f t="shared" si="1"/>
        <v>0</v>
      </c>
      <c r="M40" s="26">
        <f t="shared" si="2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8.35" customHeight="1">
      <c r="A41" s="21" t="str">
        <f t="shared" si="0"/>
        <v>NO</v>
      </c>
      <c r="B41" s="22"/>
      <c r="C41" s="22"/>
      <c r="D41" s="22"/>
      <c r="E41" s="23"/>
      <c r="F41" s="23"/>
      <c r="G41" s="22"/>
      <c r="H41" s="22"/>
      <c r="I41" s="22"/>
      <c r="J41" s="22"/>
      <c r="K41" s="24"/>
      <c r="L41" s="25">
        <f t="shared" si="1"/>
        <v>0</v>
      </c>
      <c r="M41" s="26">
        <f t="shared" si="2"/>
        <v>0</v>
      </c>
      <c r="N41" s="26">
        <f t="shared" si="3"/>
        <v>0</v>
      </c>
      <c r="O41" s="41"/>
      <c r="P41" s="42"/>
      <c r="Q41" s="77"/>
      <c r="R41" s="78">
        <f>SUM(R3:R40)</f>
        <v>480</v>
      </c>
      <c r="S41" s="79"/>
      <c r="T41" s="45">
        <f>SUM(T3:T40)</f>
        <v>480</v>
      </c>
    </row>
    <row r="42" spans="1:20" ht="27.75" customHeight="1">
      <c r="A42" s="47">
        <f>COUNTIF(A3:A41,"SI")</f>
        <v>5</v>
      </c>
      <c r="B42" s="47">
        <f>COUNTA(B3:B41)</f>
        <v>5</v>
      </c>
      <c r="C42" s="47"/>
      <c r="D42" s="47"/>
      <c r="E42" s="48"/>
      <c r="F42" s="48"/>
      <c r="G42" s="47"/>
      <c r="H42" s="47"/>
      <c r="I42" s="47"/>
      <c r="J42" s="49"/>
      <c r="K42" s="114"/>
      <c r="L42" s="99">
        <f>SUM(L3:L41)</f>
        <v>480</v>
      </c>
      <c r="M42" s="51"/>
      <c r="N42" s="100">
        <f>SUM(N3:N41)</f>
        <v>480</v>
      </c>
      <c r="O42" s="41"/>
      <c r="P42" s="8"/>
      <c r="Q42" s="8"/>
      <c r="R42" s="80"/>
      <c r="S42" s="8"/>
      <c r="T42" s="42"/>
    </row>
    <row r="43" spans="1:20" ht="15.6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0"/>
      <c r="M43" s="8"/>
      <c r="N43" s="80"/>
      <c r="O43" s="8"/>
      <c r="P43" s="8"/>
      <c r="Q43" s="8"/>
      <c r="R43" s="8"/>
      <c r="S43" s="8"/>
      <c r="T43" s="8"/>
    </row>
    <row r="44" spans="1:20" ht="15.6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</sheetData>
  <mergeCells count="1">
    <mergeCell ref="A1:E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Roman,Regular"&amp;12&amp;K000000YB F</oddHeader>
    <oddFooter>&amp;L&amp;"Helvetica,Regular"&amp;12&amp;K000000&amp;P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"/>
  <sheetViews>
    <sheetView showGridLines="0" workbookViewId="0" topLeftCell="A1">
      <selection activeCell="A1" sqref="A1:E1"/>
    </sheetView>
  </sheetViews>
  <sheetFormatPr defaultColWidth="16.28125" defaultRowHeight="18" customHeight="1"/>
  <cols>
    <col min="1" max="1" width="4.7109375" style="53" customWidth="1"/>
    <col min="2" max="2" width="18.8515625" style="53" customWidth="1"/>
    <col min="3" max="3" width="5.28125" style="53" customWidth="1"/>
    <col min="4" max="4" width="21.140625" style="53" customWidth="1"/>
    <col min="5" max="5" width="11.28125" style="53" customWidth="1"/>
    <col min="6" max="6" width="11.140625" style="53" customWidth="1"/>
    <col min="7" max="12" width="11.421875" style="53" customWidth="1"/>
    <col min="13" max="16384" width="16.28125" style="53" customWidth="1"/>
  </cols>
  <sheetData>
    <row r="1" spans="1:12" ht="20.45" customHeight="1">
      <c r="A1" s="178" t="s">
        <v>294</v>
      </c>
      <c r="B1" s="179"/>
      <c r="C1" s="179"/>
      <c r="D1" s="179"/>
      <c r="E1" s="179"/>
      <c r="F1" s="88"/>
      <c r="G1" s="88"/>
      <c r="H1" s="88"/>
      <c r="I1" s="88"/>
      <c r="J1" s="88"/>
      <c r="K1" s="88"/>
      <c r="L1" s="88"/>
    </row>
    <row r="2" spans="1:12" ht="32.45" customHeight="1">
      <c r="A2" s="59"/>
      <c r="B2" s="54" t="s">
        <v>1</v>
      </c>
      <c r="C2" s="54" t="s">
        <v>99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64" t="s">
        <v>11</v>
      </c>
    </row>
    <row r="3" spans="1:12" ht="20.45" customHeight="1">
      <c r="A3" s="60"/>
      <c r="B3" s="60"/>
      <c r="C3" s="55"/>
      <c r="D3" s="60"/>
      <c r="E3" s="55"/>
      <c r="F3" s="55"/>
      <c r="G3" s="55"/>
      <c r="H3" s="55"/>
      <c r="I3" s="55"/>
      <c r="J3" s="55"/>
      <c r="K3" s="55"/>
      <c r="L3" s="61"/>
    </row>
  </sheetData>
  <mergeCells count="1">
    <mergeCell ref="A1:E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4"/>
  <sheetViews>
    <sheetView showGridLines="0" zoomScale="50" zoomScaleNormal="50" workbookViewId="0" topLeftCell="A1">
      <selection activeCell="E4" sqref="E4"/>
    </sheetView>
  </sheetViews>
  <sheetFormatPr defaultColWidth="8.8515625" defaultRowHeight="15" customHeight="1"/>
  <cols>
    <col min="1" max="1" width="8.7109375" style="1" customWidth="1"/>
    <col min="2" max="2" width="43.140625" style="1" customWidth="1"/>
    <col min="3" max="16" width="10.7109375" style="1" customWidth="1"/>
    <col min="17" max="17" width="14.00390625" style="1" customWidth="1"/>
    <col min="18" max="18" width="41.140625" style="1" customWidth="1"/>
    <col min="19" max="19" width="10.140625" style="1" customWidth="1"/>
    <col min="20" max="16384" width="8.8515625" style="1" customWidth="1"/>
  </cols>
  <sheetData>
    <row r="1" spans="1:19" ht="15.6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6.1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</row>
    <row r="3" spans="1:27" ht="19.7" customHeight="1" thickBot="1">
      <c r="A3" s="8"/>
      <c r="B3" s="8"/>
      <c r="C3" s="8"/>
      <c r="D3" s="8"/>
      <c r="E3" s="167"/>
      <c r="F3" s="173"/>
      <c r="G3" s="173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20"/>
      <c r="S3" s="121"/>
      <c r="T3" s="94"/>
      <c r="U3" s="94"/>
      <c r="V3" s="94"/>
      <c r="W3" s="94"/>
      <c r="X3" s="94"/>
      <c r="Y3" s="157"/>
      <c r="Z3" s="157"/>
      <c r="AA3" s="157"/>
    </row>
    <row r="4" spans="1:27" ht="19.7" customHeight="1" thickBot="1">
      <c r="A4" s="8"/>
      <c r="B4" s="8"/>
      <c r="C4" s="8"/>
      <c r="D4" s="8"/>
      <c r="E4" s="8"/>
      <c r="F4" s="164"/>
      <c r="G4" s="164"/>
      <c r="H4" s="95"/>
      <c r="I4" s="95"/>
      <c r="J4" s="95"/>
      <c r="K4" s="95"/>
      <c r="L4" s="95"/>
      <c r="M4" s="95"/>
      <c r="N4" s="95"/>
      <c r="O4" s="95"/>
      <c r="P4" s="95"/>
      <c r="Q4" s="96"/>
      <c r="R4" s="97"/>
      <c r="S4" s="98"/>
      <c r="T4" s="94"/>
      <c r="U4" s="94"/>
      <c r="V4" s="94"/>
      <c r="W4" s="94"/>
      <c r="X4" s="94"/>
      <c r="Y4" s="157"/>
      <c r="Z4" s="157"/>
      <c r="AA4" s="157"/>
    </row>
    <row r="5" spans="1:27" ht="19.7" customHeight="1" thickBot="1">
      <c r="A5" s="8"/>
      <c r="B5" s="8"/>
      <c r="C5" s="8"/>
      <c r="D5" s="8"/>
      <c r="E5" s="8"/>
      <c r="F5" s="164"/>
      <c r="G5" s="164"/>
      <c r="H5" s="95"/>
      <c r="I5" s="95"/>
      <c r="J5" s="95"/>
      <c r="K5" s="95"/>
      <c r="L5" s="95"/>
      <c r="M5" s="95"/>
      <c r="N5" s="95"/>
      <c r="O5" s="95"/>
      <c r="P5" s="95"/>
      <c r="Q5" s="96"/>
      <c r="R5" s="97"/>
      <c r="S5" s="98"/>
      <c r="T5" s="94"/>
      <c r="U5" s="94"/>
      <c r="V5" s="94"/>
      <c r="W5" s="94"/>
      <c r="X5" s="94"/>
      <c r="Y5" s="157"/>
      <c r="Z5" s="157"/>
      <c r="AA5" s="157"/>
    </row>
    <row r="6" spans="1:27" ht="19.7" customHeight="1" thickBot="1">
      <c r="A6" s="155"/>
      <c r="B6" s="172" t="s">
        <v>301</v>
      </c>
      <c r="C6" s="8"/>
      <c r="D6" s="8"/>
      <c r="E6" s="8"/>
      <c r="F6" s="164"/>
      <c r="G6" s="164"/>
      <c r="H6" s="95"/>
      <c r="I6" s="95"/>
      <c r="J6" s="95"/>
      <c r="K6" s="95"/>
      <c r="L6" s="95"/>
      <c r="M6" s="95"/>
      <c r="N6" s="95"/>
      <c r="O6" s="95"/>
      <c r="P6" s="95"/>
      <c r="Q6" s="96"/>
      <c r="R6" s="97"/>
      <c r="S6" s="98"/>
      <c r="T6" s="94"/>
      <c r="U6" s="94"/>
      <c r="V6" s="94"/>
      <c r="W6" s="94"/>
      <c r="X6" s="94"/>
      <c r="Y6" s="157"/>
      <c r="Z6" s="157"/>
      <c r="AA6" s="157"/>
    </row>
    <row r="7" spans="1:27" ht="19.7" customHeight="1" thickBot="1">
      <c r="A7" s="138" t="s">
        <v>15</v>
      </c>
      <c r="B7" s="138" t="s">
        <v>3</v>
      </c>
      <c r="C7" s="8"/>
      <c r="D7" s="8"/>
      <c r="E7" s="8"/>
      <c r="F7" s="164"/>
      <c r="G7" s="164"/>
      <c r="H7" s="95"/>
      <c r="I7" s="95"/>
      <c r="J7" s="95"/>
      <c r="K7" s="95"/>
      <c r="L7" s="95"/>
      <c r="M7" s="95"/>
      <c r="N7" s="95"/>
      <c r="O7" s="95"/>
      <c r="P7" s="95"/>
      <c r="Q7" s="96"/>
      <c r="R7" s="97"/>
      <c r="S7" s="98"/>
      <c r="T7" s="94"/>
      <c r="U7" s="94"/>
      <c r="V7" s="94"/>
      <c r="W7" s="94"/>
      <c r="X7" s="94"/>
      <c r="Y7" s="157"/>
      <c r="Z7" s="157"/>
      <c r="AA7" s="157"/>
    </row>
    <row r="8" spans="1:27" ht="19.7" customHeight="1" thickBot="1">
      <c r="A8" s="131">
        <v>4692</v>
      </c>
      <c r="B8" s="132" t="s">
        <v>26</v>
      </c>
      <c r="C8" s="133"/>
      <c r="D8" s="8"/>
      <c r="E8" s="8"/>
      <c r="F8" s="164"/>
      <c r="G8" s="164"/>
      <c r="H8" s="95"/>
      <c r="I8" s="95"/>
      <c r="J8" s="95"/>
      <c r="K8" s="95"/>
      <c r="L8" s="95"/>
      <c r="M8" s="95"/>
      <c r="N8" s="95"/>
      <c r="O8" s="95"/>
      <c r="P8" s="95"/>
      <c r="Q8" s="96"/>
      <c r="R8" s="97"/>
      <c r="S8" s="98"/>
      <c r="T8" s="94"/>
      <c r="U8" s="94"/>
      <c r="V8" s="94"/>
      <c r="W8" s="94"/>
      <c r="X8" s="94"/>
      <c r="Y8" s="157"/>
      <c r="Z8" s="157"/>
      <c r="AA8" s="157"/>
    </row>
    <row r="9" spans="1:27" ht="19.7" customHeight="1" thickBot="1">
      <c r="A9" s="131">
        <v>2798</v>
      </c>
      <c r="B9" s="132" t="s">
        <v>33</v>
      </c>
      <c r="C9" s="133"/>
      <c r="D9" s="8"/>
      <c r="E9" s="8"/>
      <c r="F9" s="164"/>
      <c r="G9" s="164"/>
      <c r="H9" s="95"/>
      <c r="I9" s="95"/>
      <c r="J9" s="95"/>
      <c r="K9" s="95"/>
      <c r="L9" s="95"/>
      <c r="M9" s="95"/>
      <c r="N9" s="95"/>
      <c r="O9" s="95"/>
      <c r="P9" s="95"/>
      <c r="Q9" s="96"/>
      <c r="R9" s="97"/>
      <c r="S9" s="98"/>
      <c r="T9" s="94"/>
      <c r="U9" s="94"/>
      <c r="V9" s="94"/>
      <c r="W9" s="94"/>
      <c r="X9" s="94"/>
      <c r="Y9" s="157"/>
      <c r="Z9" s="157"/>
      <c r="AA9" s="157"/>
    </row>
    <row r="10" spans="1:27" ht="19.7" customHeight="1" thickBot="1">
      <c r="A10" s="131">
        <v>2761</v>
      </c>
      <c r="B10" s="132" t="s">
        <v>30</v>
      </c>
      <c r="C10" s="133"/>
      <c r="D10" s="8"/>
      <c r="E10" s="8"/>
      <c r="F10" s="164"/>
      <c r="G10" s="164"/>
      <c r="H10" s="95"/>
      <c r="I10" s="95"/>
      <c r="J10" s="95"/>
      <c r="K10" s="95"/>
      <c r="L10" s="95"/>
      <c r="M10" s="95"/>
      <c r="N10" s="95"/>
      <c r="O10" s="95"/>
      <c r="P10" s="95"/>
      <c r="Q10" s="96"/>
      <c r="R10" s="97"/>
      <c r="S10" s="98"/>
      <c r="T10" s="94"/>
      <c r="U10" s="94"/>
      <c r="V10" s="94"/>
      <c r="W10" s="94"/>
      <c r="X10" s="94"/>
      <c r="Y10" s="157"/>
      <c r="Z10" s="157"/>
      <c r="AA10" s="157"/>
    </row>
    <row r="11" spans="1:27" ht="19.7" customHeight="1" thickBot="1">
      <c r="A11" s="131">
        <v>2519</v>
      </c>
      <c r="B11" s="132" t="s">
        <v>21</v>
      </c>
      <c r="C11" s="133"/>
      <c r="D11" s="8"/>
      <c r="E11" s="8"/>
      <c r="F11" s="164"/>
      <c r="G11" s="164"/>
      <c r="H11" s="95"/>
      <c r="I11" s="95"/>
      <c r="J11" s="95"/>
      <c r="K11" s="95"/>
      <c r="L11" s="95"/>
      <c r="M11" s="95"/>
      <c r="N11" s="95"/>
      <c r="O11" s="95"/>
      <c r="P11" s="95"/>
      <c r="Q11" s="96"/>
      <c r="R11" s="97"/>
      <c r="S11" s="98"/>
      <c r="T11" s="94"/>
      <c r="U11" s="94"/>
      <c r="V11" s="94"/>
      <c r="W11" s="94"/>
      <c r="X11" s="94"/>
      <c r="Y11" s="157"/>
      <c r="Z11" s="157"/>
      <c r="AA11" s="157"/>
    </row>
    <row r="12" spans="1:27" ht="19.7" customHeight="1" thickBot="1">
      <c r="A12" s="131">
        <v>1892</v>
      </c>
      <c r="B12" s="132" t="s">
        <v>18</v>
      </c>
      <c r="C12" s="133"/>
      <c r="D12" s="8"/>
      <c r="E12" s="8"/>
      <c r="F12" s="164"/>
      <c r="G12" s="164"/>
      <c r="H12" s="95"/>
      <c r="I12" s="95"/>
      <c r="J12" s="95"/>
      <c r="K12" s="95"/>
      <c r="L12" s="95"/>
      <c r="M12" s="95"/>
      <c r="N12" s="95"/>
      <c r="O12" s="95"/>
      <c r="P12" s="95"/>
      <c r="Q12" s="96"/>
      <c r="R12" s="97"/>
      <c r="S12" s="98"/>
      <c r="T12" s="94"/>
      <c r="U12" s="94"/>
      <c r="V12" s="94"/>
      <c r="W12" s="94"/>
      <c r="X12" s="94"/>
      <c r="Y12" s="157"/>
      <c r="Z12" s="157"/>
      <c r="AA12" s="157"/>
    </row>
    <row r="13" spans="1:27" ht="19.7" customHeight="1" thickBot="1">
      <c r="A13" s="131">
        <v>1533</v>
      </c>
      <c r="B13" s="132" t="s">
        <v>49</v>
      </c>
      <c r="C13" s="133"/>
      <c r="D13" s="8"/>
      <c r="E13" s="8"/>
      <c r="F13" s="164"/>
      <c r="G13" s="164"/>
      <c r="H13" s="95"/>
      <c r="I13" s="95"/>
      <c r="J13" s="95"/>
      <c r="K13" s="95"/>
      <c r="L13" s="95"/>
      <c r="M13" s="95"/>
      <c r="N13" s="95"/>
      <c r="O13" s="95"/>
      <c r="P13" s="95"/>
      <c r="Q13" s="96"/>
      <c r="R13" s="97"/>
      <c r="S13" s="98"/>
      <c r="T13" s="94"/>
      <c r="U13" s="94"/>
      <c r="V13" s="94"/>
      <c r="W13" s="94"/>
      <c r="X13" s="94"/>
      <c r="Y13" s="157"/>
      <c r="Z13" s="157"/>
      <c r="AA13" s="157"/>
    </row>
    <row r="14" spans="1:27" ht="19.7" customHeight="1" thickBot="1">
      <c r="A14" s="131">
        <v>1185</v>
      </c>
      <c r="B14" s="132" t="s">
        <v>56</v>
      </c>
      <c r="C14" s="133"/>
      <c r="D14" s="8"/>
      <c r="E14" s="8"/>
      <c r="F14" s="164"/>
      <c r="G14" s="164"/>
      <c r="H14" s="95"/>
      <c r="I14" s="95"/>
      <c r="J14" s="95"/>
      <c r="K14" s="95"/>
      <c r="L14" s="95"/>
      <c r="M14" s="95"/>
      <c r="N14" s="95"/>
      <c r="O14" s="95"/>
      <c r="P14" s="95"/>
      <c r="Q14" s="96"/>
      <c r="R14" s="97"/>
      <c r="S14" s="98"/>
      <c r="T14" s="94"/>
      <c r="U14" s="94"/>
      <c r="V14" s="94"/>
      <c r="W14" s="94"/>
      <c r="X14" s="94"/>
      <c r="Y14" s="157"/>
      <c r="Z14" s="157"/>
      <c r="AA14" s="157"/>
    </row>
    <row r="15" spans="1:27" ht="19.7" customHeight="1" thickBot="1">
      <c r="A15" s="131">
        <v>904</v>
      </c>
      <c r="B15" s="132" t="s">
        <v>39</v>
      </c>
      <c r="C15" s="133"/>
      <c r="D15" s="8"/>
      <c r="E15" s="8"/>
      <c r="F15" s="164"/>
      <c r="G15" s="164"/>
      <c r="H15" s="95"/>
      <c r="I15" s="95"/>
      <c r="J15" s="95"/>
      <c r="K15" s="95"/>
      <c r="L15" s="95"/>
      <c r="M15" s="95"/>
      <c r="N15" s="95"/>
      <c r="O15" s="95"/>
      <c r="P15" s="95"/>
      <c r="Q15" s="96"/>
      <c r="R15" s="97"/>
      <c r="S15" s="98"/>
      <c r="T15" s="94"/>
      <c r="U15" s="94"/>
      <c r="V15" s="94"/>
      <c r="W15" s="94"/>
      <c r="X15" s="94"/>
      <c r="Y15" s="157"/>
      <c r="Z15" s="157"/>
      <c r="AA15" s="157"/>
    </row>
    <row r="16" spans="1:27" ht="19.7" customHeight="1" thickBot="1">
      <c r="A16" s="131">
        <v>620</v>
      </c>
      <c r="B16" s="132" t="s">
        <v>58</v>
      </c>
      <c r="C16" s="133"/>
      <c r="D16" s="8"/>
      <c r="E16" s="8"/>
      <c r="F16" s="164"/>
      <c r="G16" s="164"/>
      <c r="H16" s="95"/>
      <c r="I16" s="95"/>
      <c r="J16" s="95"/>
      <c r="K16" s="95"/>
      <c r="L16" s="95"/>
      <c r="M16" s="95"/>
      <c r="N16" s="95"/>
      <c r="O16" s="95"/>
      <c r="P16" s="95"/>
      <c r="Q16" s="96"/>
      <c r="R16" s="97"/>
      <c r="S16" s="98"/>
      <c r="T16" s="94"/>
      <c r="U16" s="94"/>
      <c r="V16" s="94"/>
      <c r="W16" s="94"/>
      <c r="X16" s="94"/>
      <c r="Y16" s="157"/>
      <c r="Z16" s="157"/>
      <c r="AA16" s="157"/>
    </row>
    <row r="17" spans="1:27" ht="19.7" customHeight="1" thickBot="1">
      <c r="A17" s="131">
        <v>498</v>
      </c>
      <c r="B17" s="132" t="s">
        <v>19</v>
      </c>
      <c r="C17" s="133"/>
      <c r="D17" s="8"/>
      <c r="E17" s="8"/>
      <c r="F17" s="164"/>
      <c r="G17" s="164"/>
      <c r="H17" s="95"/>
      <c r="I17" s="95"/>
      <c r="J17" s="95"/>
      <c r="K17" s="95"/>
      <c r="L17" s="95"/>
      <c r="M17" s="95"/>
      <c r="N17" s="95"/>
      <c r="O17" s="95"/>
      <c r="P17" s="95"/>
      <c r="Q17" s="96"/>
      <c r="R17" s="97"/>
      <c r="S17" s="98"/>
      <c r="T17" s="94"/>
      <c r="U17" s="94"/>
      <c r="V17" s="94"/>
      <c r="W17" s="94"/>
      <c r="X17" s="94"/>
      <c r="Y17" s="157"/>
      <c r="Z17" s="157"/>
      <c r="AA17" s="157"/>
    </row>
    <row r="18" spans="1:27" ht="19.7" customHeight="1" thickBot="1">
      <c r="A18" s="131">
        <v>390</v>
      </c>
      <c r="B18" s="132" t="s">
        <v>54</v>
      </c>
      <c r="C18" s="133"/>
      <c r="D18" s="8"/>
      <c r="E18" s="8"/>
      <c r="F18" s="164"/>
      <c r="G18" s="164"/>
      <c r="H18" s="95"/>
      <c r="I18" s="95"/>
      <c r="J18" s="95"/>
      <c r="K18" s="95"/>
      <c r="L18" s="95"/>
      <c r="M18" s="95"/>
      <c r="N18" s="95"/>
      <c r="O18" s="95"/>
      <c r="P18" s="95"/>
      <c r="Q18" s="96"/>
      <c r="R18" s="97"/>
      <c r="S18" s="98"/>
      <c r="T18" s="94"/>
      <c r="U18" s="94"/>
      <c r="V18" s="94"/>
      <c r="W18" s="94"/>
      <c r="X18" s="94"/>
      <c r="Y18" s="157"/>
      <c r="Z18" s="157"/>
      <c r="AA18" s="157"/>
    </row>
    <row r="19" spans="1:27" ht="19.7" customHeight="1" thickBot="1">
      <c r="A19" s="131">
        <v>371</v>
      </c>
      <c r="B19" s="132" t="s">
        <v>50</v>
      </c>
      <c r="C19" s="133"/>
      <c r="D19" s="8"/>
      <c r="E19" s="8"/>
      <c r="F19" s="164"/>
      <c r="G19" s="164"/>
      <c r="H19" s="95"/>
      <c r="I19" s="95"/>
      <c r="J19" s="95"/>
      <c r="K19" s="95"/>
      <c r="L19" s="95"/>
      <c r="M19" s="95"/>
      <c r="N19" s="95"/>
      <c r="O19" s="95"/>
      <c r="P19" s="95"/>
      <c r="Q19" s="96"/>
      <c r="R19" s="97"/>
      <c r="S19" s="98"/>
      <c r="T19" s="94"/>
      <c r="U19" s="94"/>
      <c r="V19" s="94"/>
      <c r="W19" s="94"/>
      <c r="X19" s="94"/>
      <c r="Y19" s="157"/>
      <c r="Z19" s="157"/>
      <c r="AA19" s="157"/>
    </row>
    <row r="20" spans="1:27" ht="19.7" customHeight="1" thickBot="1">
      <c r="A20" s="131">
        <v>340</v>
      </c>
      <c r="B20" s="132" t="s">
        <v>53</v>
      </c>
      <c r="C20" s="133"/>
      <c r="D20" s="8"/>
      <c r="E20" s="8"/>
      <c r="F20" s="164"/>
      <c r="G20" s="164"/>
      <c r="H20" s="95"/>
      <c r="I20" s="95"/>
      <c r="J20" s="95"/>
      <c r="K20" s="95"/>
      <c r="L20" s="95"/>
      <c r="M20" s="95"/>
      <c r="N20" s="95"/>
      <c r="O20" s="95"/>
      <c r="P20" s="95"/>
      <c r="Q20" s="96"/>
      <c r="R20" s="97"/>
      <c r="S20" s="98"/>
      <c r="T20" s="94"/>
      <c r="U20" s="94"/>
      <c r="V20" s="94"/>
      <c r="W20" s="94"/>
      <c r="X20" s="94"/>
      <c r="Y20" s="157"/>
      <c r="Z20" s="157"/>
      <c r="AA20" s="157"/>
    </row>
    <row r="21" spans="1:27" ht="19.7" customHeight="1" thickBot="1">
      <c r="A21" s="131">
        <v>192</v>
      </c>
      <c r="B21" s="132" t="s">
        <v>28</v>
      </c>
      <c r="C21" s="133"/>
      <c r="D21" s="8"/>
      <c r="E21" s="8"/>
      <c r="F21" s="164"/>
      <c r="G21" s="164"/>
      <c r="H21" s="95"/>
      <c r="I21" s="95"/>
      <c r="J21" s="95"/>
      <c r="K21" s="95"/>
      <c r="L21" s="95"/>
      <c r="M21" s="95"/>
      <c r="N21" s="95"/>
      <c r="O21" s="95"/>
      <c r="P21" s="95"/>
      <c r="Q21" s="96"/>
      <c r="R21" s="97"/>
      <c r="S21" s="98"/>
      <c r="T21" s="94"/>
      <c r="U21" s="94"/>
      <c r="V21" s="94"/>
      <c r="W21" s="94"/>
      <c r="X21" s="94"/>
      <c r="Y21" s="157"/>
      <c r="Z21" s="157"/>
      <c r="AA21" s="157"/>
    </row>
    <row r="22" spans="1:27" ht="19.7" customHeight="1" thickBot="1">
      <c r="A22" s="131">
        <v>159</v>
      </c>
      <c r="B22" s="132" t="s">
        <v>300</v>
      </c>
      <c r="C22" s="133"/>
      <c r="D22" s="8"/>
      <c r="E22" s="8"/>
      <c r="F22" s="164"/>
      <c r="G22" s="164"/>
      <c r="H22" s="95"/>
      <c r="I22" s="95"/>
      <c r="J22" s="95"/>
      <c r="K22" s="95"/>
      <c r="L22" s="95"/>
      <c r="M22" s="95"/>
      <c r="N22" s="95"/>
      <c r="O22" s="95"/>
      <c r="P22" s="95"/>
      <c r="Q22" s="96"/>
      <c r="R22" s="97"/>
      <c r="S22" s="98"/>
      <c r="T22" s="94"/>
      <c r="U22" s="94"/>
      <c r="V22" s="94"/>
      <c r="W22" s="94"/>
      <c r="X22" s="94"/>
      <c r="Y22" s="157"/>
      <c r="Z22" s="157"/>
      <c r="AA22" s="157"/>
    </row>
    <row r="23" spans="1:27" ht="19.7" customHeight="1" thickBot="1">
      <c r="A23" s="131">
        <v>60</v>
      </c>
      <c r="B23" s="132" t="s">
        <v>24</v>
      </c>
      <c r="C23" s="133"/>
      <c r="D23" s="8"/>
      <c r="E23" s="8"/>
      <c r="F23" s="164"/>
      <c r="G23" s="164"/>
      <c r="H23" s="95"/>
      <c r="I23" s="95"/>
      <c r="J23" s="95"/>
      <c r="K23" s="95"/>
      <c r="L23" s="95"/>
      <c r="M23" s="95"/>
      <c r="N23" s="95"/>
      <c r="O23" s="95"/>
      <c r="P23" s="95"/>
      <c r="Q23" s="96"/>
      <c r="R23" s="97"/>
      <c r="S23" s="98"/>
      <c r="T23" s="94"/>
      <c r="U23" s="94"/>
      <c r="V23" s="94"/>
      <c r="W23" s="94"/>
      <c r="X23" s="94"/>
      <c r="Y23" s="157"/>
      <c r="Z23" s="157"/>
      <c r="AA23" s="157"/>
    </row>
    <row r="24" spans="1:27" ht="19.7" customHeight="1" thickBot="1">
      <c r="A24" s="131">
        <v>0</v>
      </c>
      <c r="B24" s="132" t="s">
        <v>22</v>
      </c>
      <c r="C24" s="133"/>
      <c r="D24" s="8"/>
      <c r="E24" s="8"/>
      <c r="F24" s="164"/>
      <c r="G24" s="164"/>
      <c r="H24" s="95"/>
      <c r="I24" s="95"/>
      <c r="J24" s="95"/>
      <c r="K24" s="95"/>
      <c r="L24" s="95"/>
      <c r="M24" s="95"/>
      <c r="N24" s="95"/>
      <c r="O24" s="95"/>
      <c r="P24" s="95"/>
      <c r="Q24" s="96"/>
      <c r="R24" s="97"/>
      <c r="S24" s="98"/>
      <c r="T24" s="94"/>
      <c r="U24" s="94"/>
      <c r="V24" s="94"/>
      <c r="W24" s="94"/>
      <c r="X24" s="94"/>
      <c r="Y24" s="157"/>
      <c r="Z24" s="157"/>
      <c r="AA24" s="157"/>
    </row>
    <row r="25" spans="1:27" ht="19.7" customHeight="1" thickBot="1">
      <c r="A25" s="131">
        <v>0</v>
      </c>
      <c r="B25" s="132" t="s">
        <v>31</v>
      </c>
      <c r="C25" s="133"/>
      <c r="D25" s="8"/>
      <c r="E25" s="8"/>
      <c r="F25" s="164"/>
      <c r="G25" s="164"/>
      <c r="H25" s="95"/>
      <c r="I25" s="95"/>
      <c r="J25" s="95"/>
      <c r="K25" s="95"/>
      <c r="L25" s="95"/>
      <c r="M25" s="95"/>
      <c r="N25" s="95"/>
      <c r="O25" s="95"/>
      <c r="P25" s="95"/>
      <c r="Q25" s="96"/>
      <c r="R25" s="97"/>
      <c r="S25" s="98"/>
      <c r="T25" s="94"/>
      <c r="U25" s="94"/>
      <c r="V25" s="94"/>
      <c r="W25" s="94"/>
      <c r="X25" s="94"/>
      <c r="Y25" s="157"/>
      <c r="Z25" s="157"/>
      <c r="AA25" s="157"/>
    </row>
    <row r="26" spans="1:27" ht="19.7" customHeight="1" thickBot="1">
      <c r="A26" s="131">
        <v>0</v>
      </c>
      <c r="B26" s="132" t="s">
        <v>35</v>
      </c>
      <c r="C26" s="133"/>
      <c r="D26" s="8"/>
      <c r="E26" s="8"/>
      <c r="F26" s="164"/>
      <c r="G26" s="164"/>
      <c r="H26" s="95"/>
      <c r="I26" s="95"/>
      <c r="J26" s="95"/>
      <c r="K26" s="95"/>
      <c r="L26" s="95"/>
      <c r="M26" s="95"/>
      <c r="N26" s="95"/>
      <c r="O26" s="95"/>
      <c r="P26" s="95"/>
      <c r="Q26" s="96"/>
      <c r="R26" s="97"/>
      <c r="S26" s="98"/>
      <c r="T26" s="94"/>
      <c r="U26" s="94"/>
      <c r="V26" s="94"/>
      <c r="W26" s="94"/>
      <c r="X26" s="94"/>
      <c r="Y26" s="157"/>
      <c r="Z26" s="157"/>
      <c r="AA26" s="157"/>
    </row>
    <row r="27" spans="1:27" ht="19.7" customHeight="1" thickBot="1">
      <c r="A27" s="131">
        <v>0</v>
      </c>
      <c r="B27" s="132" t="s">
        <v>41</v>
      </c>
      <c r="C27" s="133"/>
      <c r="D27" s="8"/>
      <c r="E27" s="8"/>
      <c r="F27" s="164"/>
      <c r="G27" s="164"/>
      <c r="H27" s="95"/>
      <c r="I27" s="95"/>
      <c r="J27" s="95"/>
      <c r="K27" s="95"/>
      <c r="L27" s="95"/>
      <c r="M27" s="95"/>
      <c r="N27" s="95"/>
      <c r="O27" s="95"/>
      <c r="P27" s="95"/>
      <c r="Q27" s="96"/>
      <c r="R27" s="97"/>
      <c r="S27" s="98"/>
      <c r="T27" s="94"/>
      <c r="U27" s="94"/>
      <c r="V27" s="94"/>
      <c r="W27" s="94"/>
      <c r="X27" s="94"/>
      <c r="Y27" s="157"/>
      <c r="Z27" s="157"/>
      <c r="AA27" s="157"/>
    </row>
    <row r="28" spans="1:27" ht="19.7" customHeight="1" thickBot="1">
      <c r="A28" s="131">
        <v>0</v>
      </c>
      <c r="B28" s="132" t="s">
        <v>43</v>
      </c>
      <c r="C28" s="133"/>
      <c r="D28" s="8"/>
      <c r="E28" s="8"/>
      <c r="F28" s="164"/>
      <c r="G28" s="164"/>
      <c r="H28" s="95"/>
      <c r="I28" s="95"/>
      <c r="J28" s="95"/>
      <c r="K28" s="95"/>
      <c r="L28" s="95"/>
      <c r="M28" s="95"/>
      <c r="N28" s="95"/>
      <c r="O28" s="95"/>
      <c r="P28" s="95"/>
      <c r="Q28" s="96"/>
      <c r="R28" s="97"/>
      <c r="S28" s="98"/>
      <c r="T28" s="94"/>
      <c r="U28" s="94"/>
      <c r="V28" s="94"/>
      <c r="W28" s="94"/>
      <c r="X28" s="94"/>
      <c r="Y28" s="157"/>
      <c r="Z28" s="157"/>
      <c r="AA28" s="157"/>
    </row>
    <row r="29" spans="1:27" ht="19.7" customHeight="1" thickBot="1">
      <c r="A29" s="131">
        <v>0</v>
      </c>
      <c r="B29" s="132" t="s">
        <v>46</v>
      </c>
      <c r="C29" s="133"/>
      <c r="D29" s="8"/>
      <c r="E29" s="8"/>
      <c r="F29" s="164"/>
      <c r="G29" s="164"/>
      <c r="H29" s="95"/>
      <c r="I29" s="95"/>
      <c r="J29" s="95"/>
      <c r="K29" s="95"/>
      <c r="L29" s="95"/>
      <c r="M29" s="95"/>
      <c r="N29" s="95"/>
      <c r="O29" s="95"/>
      <c r="P29" s="95"/>
      <c r="Q29" s="96"/>
      <c r="R29" s="97"/>
      <c r="S29" s="98"/>
      <c r="T29" s="94"/>
      <c r="U29" s="94"/>
      <c r="V29" s="94"/>
      <c r="W29" s="94"/>
      <c r="X29" s="94"/>
      <c r="Y29" s="157"/>
      <c r="Z29" s="157"/>
      <c r="AA29" s="157"/>
    </row>
    <row r="30" spans="1:27" ht="19.15" customHeight="1" thickBot="1">
      <c r="A30" s="131">
        <v>0</v>
      </c>
      <c r="B30" s="132" t="s">
        <v>48</v>
      </c>
      <c r="C30" s="133"/>
      <c r="D30" s="8"/>
      <c r="E30" s="8"/>
      <c r="F30" s="166"/>
      <c r="G30" s="166"/>
      <c r="H30" s="66"/>
      <c r="I30" s="66"/>
      <c r="J30" s="66"/>
      <c r="K30" s="66"/>
      <c r="L30" s="66"/>
      <c r="M30" s="66"/>
      <c r="N30" s="66"/>
      <c r="O30" s="66"/>
      <c r="P30" s="66"/>
      <c r="Q30" s="158"/>
      <c r="R30" s="159">
        <f>SUM(Q4:Q29)</f>
        <v>0</v>
      </c>
      <c r="S30" s="160"/>
      <c r="T30" s="94"/>
      <c r="U30" s="94"/>
      <c r="V30" s="94"/>
      <c r="W30" s="94"/>
      <c r="X30" s="94"/>
      <c r="Y30" s="157"/>
      <c r="Z30" s="157"/>
      <c r="AA30" s="157"/>
    </row>
    <row r="31" spans="1:27" ht="19.15" customHeight="1" thickBot="1">
      <c r="A31" s="131">
        <v>0</v>
      </c>
      <c r="B31" s="132" t="s">
        <v>51</v>
      </c>
      <c r="C31" s="133"/>
      <c r="D31" s="8"/>
      <c r="E31" s="8"/>
      <c r="F31" s="168"/>
      <c r="G31" s="168"/>
      <c r="H31" s="161"/>
      <c r="I31" s="161"/>
      <c r="J31" s="161"/>
      <c r="K31" s="161"/>
      <c r="L31" s="161"/>
      <c r="M31" s="161"/>
      <c r="N31" s="161"/>
      <c r="O31" s="161"/>
      <c r="P31" s="161"/>
      <c r="Q31" s="162"/>
      <c r="R31" s="121"/>
      <c r="S31" s="121"/>
      <c r="T31" s="94"/>
      <c r="U31" s="94"/>
      <c r="V31" s="94"/>
      <c r="W31" s="94"/>
      <c r="X31" s="94"/>
      <c r="Y31" s="157"/>
      <c r="Z31" s="157"/>
      <c r="AA31" s="157"/>
    </row>
    <row r="32" spans="1:27" ht="16.15" customHeight="1" thickBot="1">
      <c r="A32" s="131">
        <v>0</v>
      </c>
      <c r="B32" s="132" t="s">
        <v>52</v>
      </c>
      <c r="C32" s="133"/>
      <c r="D32" s="8"/>
      <c r="E32" s="8"/>
      <c r="F32" s="165"/>
      <c r="G32" s="165"/>
      <c r="H32" s="163"/>
      <c r="I32" s="163"/>
      <c r="J32" s="163"/>
      <c r="K32" s="163"/>
      <c r="L32" s="163"/>
      <c r="M32" s="163"/>
      <c r="N32" s="163"/>
      <c r="O32" s="163"/>
      <c r="P32" s="163"/>
      <c r="Q32" s="121"/>
      <c r="R32" s="121"/>
      <c r="S32" s="121"/>
      <c r="T32" s="94"/>
      <c r="U32" s="94"/>
      <c r="V32" s="94"/>
      <c r="W32" s="94"/>
      <c r="X32" s="94"/>
      <c r="Y32" s="157"/>
      <c r="Z32" s="157"/>
      <c r="AA32" s="157"/>
    </row>
    <row r="33" spans="1:27" ht="15.6" customHeight="1" thickBot="1">
      <c r="A33" s="131">
        <v>0</v>
      </c>
      <c r="B33" s="132" t="s">
        <v>55</v>
      </c>
      <c r="C33" s="133"/>
      <c r="D33" s="8"/>
      <c r="E33" s="8"/>
      <c r="F33" s="8"/>
      <c r="G33" s="8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94"/>
      <c r="U33" s="94"/>
      <c r="V33" s="94"/>
      <c r="W33" s="94"/>
      <c r="X33" s="94"/>
      <c r="Y33" s="157"/>
      <c r="Z33" s="157"/>
      <c r="AA33" s="157"/>
    </row>
    <row r="34" spans="6:27" ht="15.6" customHeight="1">
      <c r="F34" s="8"/>
      <c r="G34" s="8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94"/>
      <c r="U34" s="94"/>
      <c r="V34" s="94"/>
      <c r="W34" s="94"/>
      <c r="X34" s="94"/>
      <c r="Y34" s="157"/>
      <c r="Z34" s="157"/>
      <c r="AA34" s="157"/>
    </row>
    <row r="35" spans="6:27" ht="15.6" customHeight="1">
      <c r="F35" s="8"/>
      <c r="G35" s="8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94"/>
      <c r="U35" s="94"/>
      <c r="V35" s="94"/>
      <c r="W35" s="94"/>
      <c r="X35" s="94"/>
      <c r="Y35" s="157"/>
      <c r="Z35" s="157"/>
      <c r="AA35" s="157"/>
    </row>
    <row r="36" spans="6:27" ht="15.6" customHeight="1">
      <c r="F36" s="8"/>
      <c r="G36" s="8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7"/>
      <c r="U36" s="157"/>
      <c r="V36" s="157"/>
      <c r="W36" s="157"/>
      <c r="X36" s="157"/>
      <c r="Y36" s="157"/>
      <c r="Z36" s="157"/>
      <c r="AA36" s="157"/>
    </row>
    <row r="37" spans="6:27" ht="18.6" customHeight="1">
      <c r="F37" s="8"/>
      <c r="G37" s="8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7"/>
      <c r="U37" s="157"/>
      <c r="V37" s="157"/>
      <c r="W37" s="157"/>
      <c r="X37" s="157"/>
      <c r="Y37" s="157"/>
      <c r="Z37" s="157"/>
      <c r="AA37" s="157"/>
    </row>
    <row r="38" spans="6:27" ht="19.15" customHeight="1">
      <c r="F38" s="8"/>
      <c r="G38" s="8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7"/>
      <c r="U38" s="157"/>
      <c r="V38" s="157"/>
      <c r="W38" s="157"/>
      <c r="X38" s="157"/>
      <c r="Y38" s="157"/>
      <c r="Z38" s="157"/>
      <c r="AA38" s="157"/>
    </row>
    <row r="39" spans="1:27" ht="19.7" customHeight="1" thickBot="1">
      <c r="A39" s="169"/>
      <c r="B39" s="169"/>
      <c r="F39" s="8"/>
      <c r="G39" s="8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7"/>
      <c r="U39" s="157"/>
      <c r="V39" s="157"/>
      <c r="W39" s="157"/>
      <c r="X39" s="157"/>
      <c r="Y39" s="157"/>
      <c r="Z39" s="157"/>
      <c r="AA39" s="157"/>
    </row>
    <row r="40" spans="1:19" ht="19.7" customHeight="1" thickBot="1">
      <c r="A40" s="170"/>
      <c r="B40" s="171"/>
      <c r="C40" s="13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ht="19.7" customHeight="1">
      <c r="A41" s="170"/>
      <c r="B41" s="171"/>
      <c r="C41" s="13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ht="19.7" customHeight="1">
      <c r="A42" s="170"/>
      <c r="B42" s="171"/>
      <c r="C42" s="13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ht="19.7" customHeight="1">
      <c r="A43" s="170"/>
      <c r="B43" s="171"/>
      <c r="C43" s="13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ht="19.7" customHeight="1">
      <c r="A44" s="170"/>
      <c r="B44" s="171"/>
      <c r="C44" s="13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ht="19.7" customHeight="1">
      <c r="A45" s="170"/>
      <c r="B45" s="171"/>
      <c r="C45" s="13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19.7" customHeight="1">
      <c r="A46" s="170"/>
      <c r="B46" s="171"/>
      <c r="C46" s="13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ht="19.7" customHeight="1">
      <c r="A47" s="170"/>
      <c r="B47" s="171"/>
      <c r="C47" s="13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ht="19.7" customHeight="1">
      <c r="A48" s="170"/>
      <c r="B48" s="171"/>
      <c r="C48" s="13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19" ht="19.7" customHeight="1">
      <c r="A49" s="170"/>
      <c r="B49" s="171"/>
      <c r="C49" s="13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19" ht="19.7" customHeight="1">
      <c r="A50" s="170"/>
      <c r="B50" s="171"/>
      <c r="C50" s="13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19" ht="19.7" customHeight="1">
      <c r="A51" s="170"/>
      <c r="B51" s="171"/>
      <c r="C51" s="13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1:19" ht="19.7" customHeight="1">
      <c r="A52" s="170"/>
      <c r="B52" s="171"/>
      <c r="C52" s="13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1:19" ht="19.7" customHeight="1">
      <c r="A53" s="170"/>
      <c r="B53" s="171"/>
      <c r="C53" s="13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19" ht="19.7" customHeight="1">
      <c r="A54" s="170"/>
      <c r="B54" s="171"/>
      <c r="C54" s="13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19" ht="19.7" customHeight="1">
      <c r="A55" s="170"/>
      <c r="B55" s="171"/>
      <c r="C55" s="13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19" ht="19.7" customHeight="1">
      <c r="A56" s="170"/>
      <c r="B56" s="171"/>
      <c r="C56" s="13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9.7" customHeight="1">
      <c r="A57" s="170"/>
      <c r="B57" s="171"/>
      <c r="C57" s="13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9.7" customHeight="1">
      <c r="A58" s="170"/>
      <c r="B58" s="171"/>
      <c r="C58" s="13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9.7" customHeight="1">
      <c r="A59" s="170"/>
      <c r="B59" s="171"/>
      <c r="C59" s="13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19" ht="19.7" customHeight="1">
      <c r="A60" s="170"/>
      <c r="B60" s="171"/>
      <c r="C60" s="13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9.7" customHeight="1">
      <c r="A61" s="170"/>
      <c r="B61" s="171"/>
      <c r="C61" s="13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19" ht="19.7" customHeight="1">
      <c r="A62" s="170"/>
      <c r="B62" s="171"/>
      <c r="C62" s="13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19" ht="19.7" customHeight="1">
      <c r="A63" s="170"/>
      <c r="B63" s="171"/>
      <c r="C63" s="13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19" ht="19.7" customHeight="1">
      <c r="A64" s="170"/>
      <c r="B64" s="171"/>
      <c r="C64" s="13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</sheetData>
  <printOptions/>
  <pageMargins left="1" right="1" top="1" bottom="1" header="0.25" footer="0.25"/>
  <pageSetup fitToHeight="1" fitToWidth="1" horizontalDpi="600" verticalDpi="600" orientation="landscape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workbookViewId="0" topLeftCell="A1">
      <selection activeCell="A1" sqref="A1:G1"/>
    </sheetView>
  </sheetViews>
  <sheetFormatPr defaultColWidth="11.421875" defaultRowHeight="12.75" customHeight="1"/>
  <cols>
    <col min="1" max="1" width="11.421875" style="1" customWidth="1"/>
    <col min="2" max="2" width="54.421875" style="1" customWidth="1"/>
    <col min="3" max="3" width="19.28125" style="1" customWidth="1"/>
    <col min="4" max="4" width="70.7109375" style="1" customWidth="1"/>
    <col min="5" max="6" width="23.421875" style="1" customWidth="1"/>
    <col min="7" max="7" width="23.00390625" style="1" customWidth="1"/>
    <col min="8" max="11" width="23.140625" style="1" customWidth="1"/>
    <col min="12" max="12" width="17.42187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64.140625" style="1" customWidth="1"/>
    <col min="18" max="18" width="16.00390625" style="1" customWidth="1"/>
    <col min="19" max="19" width="11.421875" style="1" customWidth="1"/>
    <col min="20" max="20" width="31.28125" style="1" customWidth="1"/>
    <col min="21" max="16384" width="11.421875" style="1" customWidth="1"/>
  </cols>
  <sheetData>
    <row r="1" spans="1:20" ht="27.75" customHeight="1">
      <c r="A1" s="174" t="s">
        <v>59</v>
      </c>
      <c r="B1" s="175"/>
      <c r="C1" s="175"/>
      <c r="D1" s="175"/>
      <c r="E1" s="175"/>
      <c r="F1" s="177"/>
      <c r="G1" s="175"/>
      <c r="H1" s="4"/>
      <c r="I1" s="5"/>
      <c r="J1" s="5"/>
      <c r="K1" s="5"/>
      <c r="L1" s="6"/>
      <c r="M1" s="7"/>
      <c r="N1" s="7"/>
      <c r="O1" s="8"/>
      <c r="P1" s="7"/>
      <c r="Q1" s="7"/>
      <c r="R1" s="7"/>
      <c r="S1" s="8"/>
      <c r="T1" s="7"/>
    </row>
    <row r="2" spans="1:20" ht="51.4" customHeight="1">
      <c r="A2" s="9"/>
      <c r="B2" s="10" t="s">
        <v>1</v>
      </c>
      <c r="C2" s="10" t="s">
        <v>2</v>
      </c>
      <c r="D2" s="10" t="s">
        <v>3</v>
      </c>
      <c r="E2" s="11" t="s">
        <v>4</v>
      </c>
      <c r="F2" s="11" t="s">
        <v>5</v>
      </c>
      <c r="G2" s="11" t="s">
        <v>60</v>
      </c>
      <c r="H2" s="11" t="s">
        <v>61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15"/>
      <c r="P2" s="16" t="s">
        <v>14</v>
      </c>
      <c r="Q2" s="17" t="s">
        <v>3</v>
      </c>
      <c r="R2" s="18" t="s">
        <v>15</v>
      </c>
      <c r="S2" s="19"/>
      <c r="T2" s="20" t="s">
        <v>16</v>
      </c>
    </row>
    <row r="3" spans="1:20" ht="28.35" customHeight="1">
      <c r="A3" s="21" t="str">
        <f aca="true" t="shared" si="0" ref="A3:A50">IF(M3&lt;1,"NO","SI")</f>
        <v>SI</v>
      </c>
      <c r="B3" s="21" t="s">
        <v>62</v>
      </c>
      <c r="C3" s="22">
        <v>1990</v>
      </c>
      <c r="D3" s="21" t="s">
        <v>37</v>
      </c>
      <c r="E3" s="23"/>
      <c r="F3" s="23">
        <v>100</v>
      </c>
      <c r="G3" s="23"/>
      <c r="H3" s="22">
        <v>100</v>
      </c>
      <c r="I3" s="22"/>
      <c r="J3" s="22"/>
      <c r="K3" s="24"/>
      <c r="L3" s="25">
        <f aca="true" t="shared" si="1" ref="L3:L50">IF(M3&gt;8,(LARGE(E3:K3,1)+LARGE(E3:K3,2)+LARGE(E3:K3,3)+LARGE(E3:K3,4)+LARGE(E3:K3,5)+LARGE(E3:K3,6)+LARGE(E3:K3,7)+LARGE(E3:K3,8)),(SUM(E3:K3)))</f>
        <v>200</v>
      </c>
      <c r="M3" s="26">
        <f aca="true" t="shared" si="2" ref="M3:M50">COUNTA(E3:K3)</f>
        <v>2</v>
      </c>
      <c r="N3" s="26">
        <f aca="true" t="shared" si="3" ref="N3:N50">IF(M3&gt;0,L3,0)</f>
        <v>200</v>
      </c>
      <c r="O3" s="27"/>
      <c r="P3" s="28">
        <v>1828</v>
      </c>
      <c r="Q3" s="29" t="s">
        <v>19</v>
      </c>
      <c r="R3" s="30">
        <f>SUMIF(C3:C50,"1828",N3:N50)</f>
        <v>0</v>
      </c>
      <c r="S3" s="31"/>
      <c r="T3" s="32">
        <f>SUMIF(C3:C50,"1828",L3:L50)</f>
        <v>0</v>
      </c>
    </row>
    <row r="4" spans="1:20" ht="28.35" customHeight="1">
      <c r="A4" s="21" t="str">
        <f t="shared" si="0"/>
        <v>SI</v>
      </c>
      <c r="B4" s="21" t="s">
        <v>63</v>
      </c>
      <c r="C4" s="22">
        <v>1028</v>
      </c>
      <c r="D4" s="21" t="s">
        <v>30</v>
      </c>
      <c r="E4" s="23">
        <v>100</v>
      </c>
      <c r="F4" s="23"/>
      <c r="G4" s="23">
        <v>90</v>
      </c>
      <c r="H4" s="22"/>
      <c r="I4" s="22"/>
      <c r="J4" s="22"/>
      <c r="K4" s="24"/>
      <c r="L4" s="25">
        <f t="shared" si="1"/>
        <v>190</v>
      </c>
      <c r="M4" s="26">
        <f t="shared" si="2"/>
        <v>2</v>
      </c>
      <c r="N4" s="26">
        <f t="shared" si="3"/>
        <v>190</v>
      </c>
      <c r="O4" s="27"/>
      <c r="P4" s="28">
        <v>1985</v>
      </c>
      <c r="Q4" s="29" t="s">
        <v>22</v>
      </c>
      <c r="R4" s="30">
        <f>SUMIF(C3:C50,"1985",N3:N50)</f>
        <v>0</v>
      </c>
      <c r="S4" s="31"/>
      <c r="T4" s="32">
        <f>SUMIF(C3:C50,"1985",L3:L50)</f>
        <v>0</v>
      </c>
    </row>
    <row r="5" spans="1:20" ht="28.35" customHeight="1">
      <c r="A5" s="21" t="str">
        <f t="shared" si="0"/>
        <v>SI</v>
      </c>
      <c r="B5" s="21" t="s">
        <v>64</v>
      </c>
      <c r="C5" s="22">
        <v>1819</v>
      </c>
      <c r="D5" s="21" t="s">
        <v>33</v>
      </c>
      <c r="E5" s="23">
        <v>90</v>
      </c>
      <c r="F5" s="23"/>
      <c r="G5" s="23">
        <v>100</v>
      </c>
      <c r="H5" s="22"/>
      <c r="I5" s="22"/>
      <c r="J5" s="22"/>
      <c r="K5" s="24"/>
      <c r="L5" s="25">
        <f t="shared" si="1"/>
        <v>190</v>
      </c>
      <c r="M5" s="26">
        <f t="shared" si="2"/>
        <v>2</v>
      </c>
      <c r="N5" s="26">
        <f t="shared" si="3"/>
        <v>190</v>
      </c>
      <c r="O5" s="27"/>
      <c r="P5" s="28">
        <v>1912</v>
      </c>
      <c r="Q5" s="29" t="s">
        <v>24</v>
      </c>
      <c r="R5" s="30">
        <f>SUMIF(C3:C50,"1912",N3:N50)</f>
        <v>60</v>
      </c>
      <c r="S5" s="31"/>
      <c r="T5" s="32">
        <f>SUMIF(C3:C50,"1912",L3:L50)</f>
        <v>60</v>
      </c>
    </row>
    <row r="6" spans="1:20" ht="28.35" customHeight="1">
      <c r="A6" s="21" t="str">
        <f t="shared" si="0"/>
        <v>SI</v>
      </c>
      <c r="B6" s="21" t="s">
        <v>65</v>
      </c>
      <c r="C6" s="22">
        <v>1990</v>
      </c>
      <c r="D6" s="21" t="s">
        <v>37</v>
      </c>
      <c r="E6" s="23"/>
      <c r="F6" s="23">
        <v>80</v>
      </c>
      <c r="G6" s="23"/>
      <c r="H6" s="22">
        <v>90</v>
      </c>
      <c r="I6" s="22"/>
      <c r="J6" s="22"/>
      <c r="K6" s="24"/>
      <c r="L6" s="25">
        <f t="shared" si="1"/>
        <v>170</v>
      </c>
      <c r="M6" s="26">
        <f t="shared" si="2"/>
        <v>2</v>
      </c>
      <c r="N6" s="26">
        <f t="shared" si="3"/>
        <v>170</v>
      </c>
      <c r="O6" s="27"/>
      <c r="P6" s="28">
        <v>89</v>
      </c>
      <c r="Q6" s="29" t="s">
        <v>26</v>
      </c>
      <c r="R6" s="30">
        <f>SUMIF(C3:C50,"89",N3:N50)</f>
        <v>0</v>
      </c>
      <c r="S6" s="31"/>
      <c r="T6" s="32">
        <f>SUMIF(C3:C50,"89",L3:L50)</f>
        <v>0</v>
      </c>
    </row>
    <row r="7" spans="1:20" ht="28.35" customHeight="1">
      <c r="A7" s="21" t="str">
        <f t="shared" si="0"/>
        <v>SI</v>
      </c>
      <c r="B7" s="21" t="s">
        <v>66</v>
      </c>
      <c r="C7" s="22">
        <v>1990</v>
      </c>
      <c r="D7" s="21" t="s">
        <v>37</v>
      </c>
      <c r="E7" s="23"/>
      <c r="F7" s="23">
        <v>90</v>
      </c>
      <c r="G7" s="23"/>
      <c r="H7" s="22"/>
      <c r="I7" s="22"/>
      <c r="J7" s="22"/>
      <c r="K7" s="24"/>
      <c r="L7" s="25">
        <f t="shared" si="1"/>
        <v>90</v>
      </c>
      <c r="M7" s="26">
        <f t="shared" si="2"/>
        <v>1</v>
      </c>
      <c r="N7" s="26">
        <f t="shared" si="3"/>
        <v>90</v>
      </c>
      <c r="O7" s="27"/>
      <c r="P7" s="28">
        <v>1924</v>
      </c>
      <c r="Q7" s="29" t="s">
        <v>28</v>
      </c>
      <c r="R7" s="30">
        <f>SUMIF(C3:C50,"1924",N3:N50)</f>
        <v>0</v>
      </c>
      <c r="S7" s="31"/>
      <c r="T7" s="32">
        <f>SUMIF(C3:C50,"1924",L3:L50)</f>
        <v>0</v>
      </c>
    </row>
    <row r="8" spans="1:20" ht="28.35" customHeight="1">
      <c r="A8" s="21" t="str">
        <f t="shared" si="0"/>
        <v>SI</v>
      </c>
      <c r="B8" s="21" t="s">
        <v>67</v>
      </c>
      <c r="C8" s="22">
        <v>2062</v>
      </c>
      <c r="D8" s="21" t="s">
        <v>68</v>
      </c>
      <c r="E8" s="23"/>
      <c r="F8" s="23"/>
      <c r="G8" s="23">
        <v>80</v>
      </c>
      <c r="H8" s="22"/>
      <c r="I8" s="22"/>
      <c r="J8" s="22"/>
      <c r="K8" s="24"/>
      <c r="L8" s="25">
        <f t="shared" si="1"/>
        <v>80</v>
      </c>
      <c r="M8" s="26">
        <f t="shared" si="2"/>
        <v>1</v>
      </c>
      <c r="N8" s="26">
        <f t="shared" si="3"/>
        <v>80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28.35" customHeight="1">
      <c r="A9" s="21" t="str">
        <f t="shared" si="0"/>
        <v>SI</v>
      </c>
      <c r="B9" s="21" t="s">
        <v>69</v>
      </c>
      <c r="C9" s="22">
        <v>1912</v>
      </c>
      <c r="D9" s="21" t="s">
        <v>70</v>
      </c>
      <c r="E9" s="23"/>
      <c r="F9" s="23">
        <v>60</v>
      </c>
      <c r="G9" s="23"/>
      <c r="H9" s="22"/>
      <c r="I9" s="22"/>
      <c r="J9" s="22"/>
      <c r="K9" s="24"/>
      <c r="L9" s="25">
        <f t="shared" si="1"/>
        <v>60</v>
      </c>
      <c r="M9" s="26">
        <f t="shared" si="2"/>
        <v>1</v>
      </c>
      <c r="N9" s="26">
        <f t="shared" si="3"/>
        <v>60</v>
      </c>
      <c r="O9" s="27"/>
      <c r="P9" s="28">
        <v>1819</v>
      </c>
      <c r="Q9" s="29" t="s">
        <v>33</v>
      </c>
      <c r="R9" s="30">
        <f>SUMIF(C3:C50,"1819",N3:N50)</f>
        <v>190</v>
      </c>
      <c r="S9" s="31"/>
      <c r="T9" s="32">
        <f>SUMIF(C3:C50,"1819",L3:L50)</f>
        <v>190</v>
      </c>
    </row>
    <row r="10" spans="1:20" ht="28.35" customHeight="1">
      <c r="A10" s="21" t="str">
        <f t="shared" si="0"/>
        <v>NO</v>
      </c>
      <c r="B10" s="33"/>
      <c r="C10" s="22"/>
      <c r="D10" s="33"/>
      <c r="E10" s="23"/>
      <c r="F10" s="23"/>
      <c r="G10" s="23"/>
      <c r="H10" s="22"/>
      <c r="I10" s="22"/>
      <c r="J10" s="22"/>
      <c r="K10" s="24"/>
      <c r="L10" s="25">
        <f t="shared" si="1"/>
        <v>0</v>
      </c>
      <c r="M10" s="26">
        <f t="shared" si="2"/>
        <v>0</v>
      </c>
      <c r="N10" s="26">
        <f t="shared" si="3"/>
        <v>0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28.35" customHeight="1">
      <c r="A11" s="21" t="str">
        <f t="shared" si="0"/>
        <v>NO</v>
      </c>
      <c r="B11" s="33"/>
      <c r="C11" s="22"/>
      <c r="D11" s="33"/>
      <c r="E11" s="23"/>
      <c r="F11" s="23"/>
      <c r="G11" s="23"/>
      <c r="H11" s="22"/>
      <c r="I11" s="22"/>
      <c r="J11" s="22"/>
      <c r="K11" s="24"/>
      <c r="L11" s="25">
        <f t="shared" si="1"/>
        <v>0</v>
      </c>
      <c r="M11" s="26">
        <f t="shared" si="2"/>
        <v>0</v>
      </c>
      <c r="N11" s="26">
        <f t="shared" si="3"/>
        <v>0</v>
      </c>
      <c r="O11" s="27"/>
      <c r="P11" s="28">
        <v>1028</v>
      </c>
      <c r="Q11" s="29" t="s">
        <v>30</v>
      </c>
      <c r="R11" s="30">
        <f>SUMIF(C3:C50,"1028",N3:N50)</f>
        <v>190</v>
      </c>
      <c r="S11" s="31"/>
      <c r="T11" s="32">
        <f>SUMIF(C3:C50,"1028",L3:L50)</f>
        <v>190</v>
      </c>
    </row>
    <row r="12" spans="1:20" ht="28.35" customHeight="1">
      <c r="A12" s="21" t="str">
        <f t="shared" si="0"/>
        <v>NO</v>
      </c>
      <c r="B12" s="33"/>
      <c r="C12" s="22"/>
      <c r="D12" s="33"/>
      <c r="E12" s="23"/>
      <c r="F12" s="23"/>
      <c r="G12" s="23"/>
      <c r="H12" s="22"/>
      <c r="I12" s="22"/>
      <c r="J12" s="22"/>
      <c r="K12" s="24"/>
      <c r="L12" s="25">
        <f t="shared" si="1"/>
        <v>0</v>
      </c>
      <c r="M12" s="26">
        <f t="shared" si="2"/>
        <v>0</v>
      </c>
      <c r="N12" s="26">
        <f t="shared" si="3"/>
        <v>0</v>
      </c>
      <c r="O12" s="27"/>
      <c r="P12" s="28">
        <v>1854</v>
      </c>
      <c r="Q12" s="29" t="s">
        <v>39</v>
      </c>
      <c r="R12" s="30">
        <f>SUMIF(C3:C50,"1854",N3:N50)</f>
        <v>0</v>
      </c>
      <c r="S12" s="31"/>
      <c r="T12" s="32">
        <f>SUMIF(C3:C50,"1854",L3:L50)</f>
        <v>0</v>
      </c>
    </row>
    <row r="13" spans="1:20" ht="28.35" customHeight="1">
      <c r="A13" s="21" t="str">
        <f t="shared" si="0"/>
        <v>NO</v>
      </c>
      <c r="B13" s="22"/>
      <c r="C13" s="22"/>
      <c r="D13" s="22"/>
      <c r="E13" s="23"/>
      <c r="F13" s="23"/>
      <c r="G13" s="23"/>
      <c r="H13" s="22"/>
      <c r="I13" s="22"/>
      <c r="J13" s="22"/>
      <c r="K13" s="24"/>
      <c r="L13" s="25">
        <f t="shared" si="1"/>
        <v>0</v>
      </c>
      <c r="M13" s="26">
        <f t="shared" si="2"/>
        <v>0</v>
      </c>
      <c r="N13" s="26">
        <f t="shared" si="3"/>
        <v>0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28.35" customHeight="1">
      <c r="A14" s="21" t="str">
        <f t="shared" si="0"/>
        <v>NO</v>
      </c>
      <c r="B14" s="22"/>
      <c r="C14" s="22"/>
      <c r="D14" s="22"/>
      <c r="E14" s="23"/>
      <c r="F14" s="23"/>
      <c r="G14" s="23"/>
      <c r="H14" s="22"/>
      <c r="I14" s="22"/>
      <c r="J14" s="22"/>
      <c r="K14" s="24"/>
      <c r="L14" s="25">
        <f t="shared" si="1"/>
        <v>0</v>
      </c>
      <c r="M14" s="26">
        <f t="shared" si="2"/>
        <v>0</v>
      </c>
      <c r="N14" s="26">
        <f t="shared" si="3"/>
        <v>0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28.35" customHeight="1">
      <c r="A15" s="21" t="str">
        <f t="shared" si="0"/>
        <v>NO</v>
      </c>
      <c r="B15" s="22"/>
      <c r="C15" s="22"/>
      <c r="D15" s="22"/>
      <c r="E15" s="23"/>
      <c r="F15" s="23"/>
      <c r="G15" s="23"/>
      <c r="H15" s="22"/>
      <c r="I15" s="22"/>
      <c r="J15" s="22"/>
      <c r="K15" s="24"/>
      <c r="L15" s="25">
        <f t="shared" si="1"/>
        <v>0</v>
      </c>
      <c r="M15" s="26">
        <f t="shared" si="2"/>
        <v>0</v>
      </c>
      <c r="N15" s="26">
        <f t="shared" si="3"/>
        <v>0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28.35" customHeight="1">
      <c r="A16" s="21" t="str">
        <f t="shared" si="0"/>
        <v>NO</v>
      </c>
      <c r="B16" s="22"/>
      <c r="C16" s="22"/>
      <c r="D16" s="22"/>
      <c r="E16" s="23"/>
      <c r="F16" s="23"/>
      <c r="G16" s="23"/>
      <c r="H16" s="22"/>
      <c r="I16" s="22"/>
      <c r="J16" s="22"/>
      <c r="K16" s="24"/>
      <c r="L16" s="25">
        <f t="shared" si="1"/>
        <v>0</v>
      </c>
      <c r="M16" s="26">
        <f t="shared" si="2"/>
        <v>0</v>
      </c>
      <c r="N16" s="26">
        <f t="shared" si="3"/>
        <v>0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28.35" customHeight="1">
      <c r="A17" s="21" t="str">
        <f t="shared" si="0"/>
        <v>NO</v>
      </c>
      <c r="B17" s="22"/>
      <c r="C17" s="22"/>
      <c r="D17" s="22"/>
      <c r="E17" s="23"/>
      <c r="F17" s="23"/>
      <c r="G17" s="23"/>
      <c r="H17" s="22"/>
      <c r="I17" s="22"/>
      <c r="J17" s="22"/>
      <c r="K17" s="24"/>
      <c r="L17" s="25">
        <f t="shared" si="1"/>
        <v>0</v>
      </c>
      <c r="M17" s="26">
        <f t="shared" si="2"/>
        <v>0</v>
      </c>
      <c r="N17" s="26">
        <f t="shared" si="3"/>
        <v>0</v>
      </c>
      <c r="O17" s="27"/>
      <c r="P17" s="28">
        <v>1990</v>
      </c>
      <c r="Q17" s="29" t="s">
        <v>49</v>
      </c>
      <c r="R17" s="30">
        <f>SUMIF(C3:C50,"1990",N3:N50)</f>
        <v>460</v>
      </c>
      <c r="S17" s="31"/>
      <c r="T17" s="32">
        <f>SUMIF(C3:C50,"1990",L3:L50)</f>
        <v>460</v>
      </c>
    </row>
    <row r="18" spans="1:20" ht="28.35" customHeight="1">
      <c r="A18" s="21" t="str">
        <f t="shared" si="0"/>
        <v>NO</v>
      </c>
      <c r="B18" s="22"/>
      <c r="C18" s="22"/>
      <c r="D18" s="22"/>
      <c r="E18" s="23"/>
      <c r="F18" s="23"/>
      <c r="G18" s="23"/>
      <c r="H18" s="22"/>
      <c r="I18" s="22"/>
      <c r="J18" s="22"/>
      <c r="K18" s="24"/>
      <c r="L18" s="25">
        <f t="shared" si="1"/>
        <v>0</v>
      </c>
      <c r="M18" s="26">
        <f t="shared" si="2"/>
        <v>0</v>
      </c>
      <c r="N18" s="26">
        <f t="shared" si="3"/>
        <v>0</v>
      </c>
      <c r="O18" s="27"/>
      <c r="P18" s="28">
        <v>1214</v>
      </c>
      <c r="Q18" s="29" t="s">
        <v>50</v>
      </c>
      <c r="R18" s="30">
        <f>SUMIF(C3:C50,"1214",N3:N50)</f>
        <v>0</v>
      </c>
      <c r="S18" s="31"/>
      <c r="T18" s="32">
        <f>SUMIF(C3:C50,"1214",L3:L50)</f>
        <v>0</v>
      </c>
    </row>
    <row r="19" spans="1:20" ht="28.35" customHeight="1">
      <c r="A19" s="21" t="str">
        <f t="shared" si="0"/>
        <v>NO</v>
      </c>
      <c r="B19" s="22"/>
      <c r="C19" s="22"/>
      <c r="D19" s="22"/>
      <c r="E19" s="23"/>
      <c r="F19" s="23"/>
      <c r="G19" s="23"/>
      <c r="H19" s="22"/>
      <c r="I19" s="22"/>
      <c r="J19" s="22"/>
      <c r="K19" s="24"/>
      <c r="L19" s="25">
        <f t="shared" si="1"/>
        <v>0</v>
      </c>
      <c r="M19" s="26">
        <f t="shared" si="2"/>
        <v>0</v>
      </c>
      <c r="N19" s="26">
        <f t="shared" si="3"/>
        <v>0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28.35" customHeight="1">
      <c r="A20" s="21" t="str">
        <f t="shared" si="0"/>
        <v>NO</v>
      </c>
      <c r="B20" s="22"/>
      <c r="C20" s="22"/>
      <c r="D20" s="22"/>
      <c r="E20" s="23"/>
      <c r="F20" s="23"/>
      <c r="G20" s="23"/>
      <c r="H20" s="22"/>
      <c r="I20" s="22"/>
      <c r="J20" s="22"/>
      <c r="K20" s="24"/>
      <c r="L20" s="25">
        <f t="shared" si="1"/>
        <v>0</v>
      </c>
      <c r="M20" s="26">
        <f t="shared" si="2"/>
        <v>0</v>
      </c>
      <c r="N20" s="26">
        <f t="shared" si="3"/>
        <v>0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8.35" customHeight="1">
      <c r="A21" s="21" t="str">
        <f t="shared" si="0"/>
        <v>NO</v>
      </c>
      <c r="B21" s="22"/>
      <c r="C21" s="22"/>
      <c r="D21" s="22"/>
      <c r="E21" s="23"/>
      <c r="F21" s="23"/>
      <c r="G21" s="23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SUMIF(C3:C50,"69",N3:N50)</f>
        <v>0</v>
      </c>
      <c r="S21" s="31"/>
      <c r="T21" s="32">
        <f>SUMIF(C3:C50,"69",L3:L50)</f>
        <v>0</v>
      </c>
    </row>
    <row r="22" spans="1:20" ht="28.35" customHeight="1">
      <c r="A22" s="21" t="str">
        <f t="shared" si="0"/>
        <v>NO</v>
      </c>
      <c r="B22" s="22"/>
      <c r="C22" s="22"/>
      <c r="D22" s="22"/>
      <c r="E22" s="23"/>
      <c r="F22" s="23"/>
      <c r="G22" s="23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SUMIF(C3:C50,"1533",N3:N50)</f>
        <v>0</v>
      </c>
      <c r="S22" s="31"/>
      <c r="T22" s="32">
        <f>SUMIF(C3:C50,"1533",L3:L50)</f>
        <v>0</v>
      </c>
    </row>
    <row r="23" spans="1:20" ht="28.35" customHeight="1">
      <c r="A23" s="21" t="str">
        <f t="shared" si="0"/>
        <v>NO</v>
      </c>
      <c r="B23" s="22"/>
      <c r="C23" s="22"/>
      <c r="D23" s="22"/>
      <c r="E23" s="23"/>
      <c r="F23" s="23"/>
      <c r="G23" s="23"/>
      <c r="H23" s="22"/>
      <c r="I23" s="2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28.35" customHeight="1">
      <c r="A24" s="21" t="str">
        <f t="shared" si="0"/>
        <v>NO</v>
      </c>
      <c r="B24" s="22"/>
      <c r="C24" s="22"/>
      <c r="D24" s="22"/>
      <c r="E24" s="23"/>
      <c r="F24" s="23"/>
      <c r="G24" s="23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SUMIF(C3:C50,"1554",N3:N50)</f>
        <v>0</v>
      </c>
      <c r="S24" s="31"/>
      <c r="T24" s="32">
        <f>SUMIF(C3:C50,"1554",L3:L50)</f>
        <v>0</v>
      </c>
    </row>
    <row r="25" spans="1:20" ht="28.35" customHeight="1">
      <c r="A25" s="21" t="str">
        <f t="shared" si="0"/>
        <v>NO</v>
      </c>
      <c r="B25" s="22"/>
      <c r="C25" s="22"/>
      <c r="D25" s="22"/>
      <c r="E25" s="23"/>
      <c r="F25" s="23"/>
      <c r="G25" s="23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SUMIF(C3:C51,"2062",N3:N51)</f>
        <v>80</v>
      </c>
      <c r="S25" s="31"/>
      <c r="T25" s="32">
        <f>SUMIF(C3:C51,"2062",L3:L51)</f>
        <v>80</v>
      </c>
    </row>
    <row r="26" spans="1:20" ht="28.35" customHeight="1">
      <c r="A26" s="21" t="str">
        <f t="shared" si="0"/>
        <v>NO</v>
      </c>
      <c r="B26" s="22"/>
      <c r="C26" s="22"/>
      <c r="D26" s="22"/>
      <c r="E26" s="23"/>
      <c r="F26" s="23"/>
      <c r="G26" s="23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21</v>
      </c>
      <c r="R26" s="30">
        <f>SUMIF(C3:C50,"2077",N3:N50)</f>
        <v>0</v>
      </c>
      <c r="S26" s="31"/>
      <c r="T26" s="32">
        <f>SUMIF(C3:C50,"2077",N3:N50)</f>
        <v>0</v>
      </c>
    </row>
    <row r="27" spans="1:20" ht="28.35" customHeight="1">
      <c r="A27" s="21" t="str">
        <f t="shared" si="0"/>
        <v>NO</v>
      </c>
      <c r="B27" s="22"/>
      <c r="C27" s="22"/>
      <c r="D27" s="22"/>
      <c r="E27" s="23"/>
      <c r="F27" s="23"/>
      <c r="G27" s="23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SUMIF(C4:C51,"2030",N4:N51)</f>
        <v>0</v>
      </c>
      <c r="S27" s="31"/>
      <c r="T27" s="32">
        <f>SUMIF(C4:C51,"2030",L4:L51)</f>
        <v>0</v>
      </c>
    </row>
    <row r="28" spans="1:20" ht="28.35" customHeight="1">
      <c r="A28" s="21" t="str">
        <f t="shared" si="0"/>
        <v>NO</v>
      </c>
      <c r="B28" s="22"/>
      <c r="C28" s="22"/>
      <c r="D28" s="22"/>
      <c r="E28" s="23"/>
      <c r="F28" s="23"/>
      <c r="G28" s="23"/>
      <c r="H28" s="22"/>
      <c r="I28" s="2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SUMIF(C3:C50,"87",N3:N50)</f>
        <v>0</v>
      </c>
      <c r="S28" s="31"/>
      <c r="T28" s="32">
        <f>SUMIF(C3:C50,"87",L3:L50)</f>
        <v>0</v>
      </c>
    </row>
    <row r="29" spans="1:20" ht="28.35" customHeight="1">
      <c r="A29" s="21" t="str">
        <f t="shared" si="0"/>
        <v>NO</v>
      </c>
      <c r="B29" s="22"/>
      <c r="C29" s="22"/>
      <c r="D29" s="22"/>
      <c r="E29" s="23"/>
      <c r="F29" s="23"/>
      <c r="G29" s="23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28.35" customHeight="1">
      <c r="A30" s="21" t="str">
        <f t="shared" si="0"/>
        <v>NO</v>
      </c>
      <c r="B30" s="22"/>
      <c r="C30" s="22"/>
      <c r="D30" s="22"/>
      <c r="E30" s="23"/>
      <c r="F30" s="23"/>
      <c r="G30" s="23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8.35" customHeight="1">
      <c r="A31" s="21" t="str">
        <f t="shared" si="0"/>
        <v>NO</v>
      </c>
      <c r="B31" s="22"/>
      <c r="C31" s="22"/>
      <c r="D31" s="22"/>
      <c r="E31" s="23"/>
      <c r="F31" s="23"/>
      <c r="G31" s="23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8.35" customHeight="1">
      <c r="A32" s="21" t="str">
        <f t="shared" si="0"/>
        <v>NO</v>
      </c>
      <c r="B32" s="22"/>
      <c r="C32" s="22"/>
      <c r="D32" s="22"/>
      <c r="E32" s="23"/>
      <c r="F32" s="23"/>
      <c r="G32" s="23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8.35" customHeight="1">
      <c r="A33" s="21" t="str">
        <f t="shared" si="0"/>
        <v>NO</v>
      </c>
      <c r="B33" s="22"/>
      <c r="C33" s="22"/>
      <c r="D33" s="22"/>
      <c r="E33" s="23"/>
      <c r="F33" s="23"/>
      <c r="G33" s="23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8.35" customHeight="1">
      <c r="A34" s="21" t="str">
        <f t="shared" si="0"/>
        <v>NO</v>
      </c>
      <c r="B34" s="22"/>
      <c r="C34" s="22"/>
      <c r="D34" s="22"/>
      <c r="E34" s="23"/>
      <c r="F34" s="23"/>
      <c r="G34" s="23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8.35" customHeight="1">
      <c r="A35" s="21" t="str">
        <f t="shared" si="0"/>
        <v>NO</v>
      </c>
      <c r="B35" s="22"/>
      <c r="C35" s="22"/>
      <c r="D35" s="22"/>
      <c r="E35" s="23"/>
      <c r="F35" s="23"/>
      <c r="G35" s="23"/>
      <c r="H35" s="22"/>
      <c r="I35" s="22"/>
      <c r="J35" s="22"/>
      <c r="K35" s="24"/>
      <c r="L35" s="25">
        <f t="shared" si="1"/>
        <v>0</v>
      </c>
      <c r="M35" s="26">
        <f t="shared" si="2"/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28.35" customHeight="1">
      <c r="A36" s="21" t="str">
        <f t="shared" si="0"/>
        <v>NO</v>
      </c>
      <c r="B36" s="22"/>
      <c r="C36" s="22"/>
      <c r="D36" s="22"/>
      <c r="E36" s="23"/>
      <c r="F36" s="23"/>
      <c r="G36" s="23"/>
      <c r="H36" s="22"/>
      <c r="I36" s="22"/>
      <c r="J36" s="22"/>
      <c r="K36" s="24"/>
      <c r="L36" s="25">
        <f t="shared" si="1"/>
        <v>0</v>
      </c>
      <c r="M36" s="26">
        <f t="shared" si="2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28.35" customHeight="1">
      <c r="A37" s="21" t="str">
        <f t="shared" si="0"/>
        <v>NO</v>
      </c>
      <c r="B37" s="22"/>
      <c r="C37" s="22"/>
      <c r="D37" s="22"/>
      <c r="E37" s="23"/>
      <c r="F37" s="23"/>
      <c r="G37" s="23"/>
      <c r="H37" s="22"/>
      <c r="I37" s="22"/>
      <c r="J37" s="22"/>
      <c r="K37" s="24"/>
      <c r="L37" s="25">
        <f t="shared" si="1"/>
        <v>0</v>
      </c>
      <c r="M37" s="26">
        <f t="shared" si="2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28.35" customHeight="1">
      <c r="A38" s="21" t="str">
        <f t="shared" si="0"/>
        <v>NO</v>
      </c>
      <c r="B38" s="22"/>
      <c r="C38" s="22"/>
      <c r="D38" s="22"/>
      <c r="E38" s="23"/>
      <c r="F38" s="23"/>
      <c r="G38" s="23"/>
      <c r="H38" s="22"/>
      <c r="I38" s="22"/>
      <c r="J38" s="22"/>
      <c r="K38" s="24"/>
      <c r="L38" s="25">
        <f t="shared" si="1"/>
        <v>0</v>
      </c>
      <c r="M38" s="26">
        <f t="shared" si="2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28.35" customHeight="1">
      <c r="A39" s="21" t="str">
        <f t="shared" si="0"/>
        <v>NO</v>
      </c>
      <c r="B39" s="22"/>
      <c r="C39" s="22"/>
      <c r="D39" s="22"/>
      <c r="E39" s="23"/>
      <c r="F39" s="23"/>
      <c r="G39" s="23"/>
      <c r="H39" s="22"/>
      <c r="I39" s="22"/>
      <c r="J39" s="22"/>
      <c r="K39" s="24"/>
      <c r="L39" s="25">
        <f t="shared" si="1"/>
        <v>0</v>
      </c>
      <c r="M39" s="26">
        <f t="shared" si="2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28.35" customHeight="1">
      <c r="A40" s="21" t="str">
        <f t="shared" si="0"/>
        <v>NO</v>
      </c>
      <c r="B40" s="22"/>
      <c r="C40" s="22"/>
      <c r="D40" s="22"/>
      <c r="E40" s="23"/>
      <c r="F40" s="23"/>
      <c r="G40" s="23"/>
      <c r="H40" s="22"/>
      <c r="I40" s="22"/>
      <c r="J40" s="22"/>
      <c r="K40" s="24"/>
      <c r="L40" s="25">
        <f t="shared" si="1"/>
        <v>0</v>
      </c>
      <c r="M40" s="26">
        <f t="shared" si="2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8.35" customHeight="1">
      <c r="A41" s="21" t="str">
        <f t="shared" si="0"/>
        <v>NO</v>
      </c>
      <c r="B41" s="22"/>
      <c r="C41" s="22"/>
      <c r="D41" s="22"/>
      <c r="E41" s="23"/>
      <c r="F41" s="23"/>
      <c r="G41" s="23"/>
      <c r="H41" s="22"/>
      <c r="I41" s="22"/>
      <c r="J41" s="22"/>
      <c r="K41" s="24"/>
      <c r="L41" s="25">
        <f t="shared" si="1"/>
        <v>0</v>
      </c>
      <c r="M41" s="26">
        <f t="shared" si="2"/>
        <v>0</v>
      </c>
      <c r="N41" s="26">
        <f t="shared" si="3"/>
        <v>0</v>
      </c>
      <c r="O41" s="41"/>
      <c r="P41" s="42"/>
      <c r="Q41" s="43"/>
      <c r="R41" s="44">
        <f>SUM(R3:R40)</f>
        <v>980</v>
      </c>
      <c r="S41" s="27"/>
      <c r="T41" s="45">
        <f>SUM(T3:T40)</f>
        <v>980</v>
      </c>
    </row>
    <row r="42" spans="1:20" ht="28.35" customHeight="1">
      <c r="A42" s="21" t="str">
        <f t="shared" si="0"/>
        <v>NO</v>
      </c>
      <c r="B42" s="22"/>
      <c r="C42" s="22"/>
      <c r="D42" s="22"/>
      <c r="E42" s="23"/>
      <c r="F42" s="23"/>
      <c r="G42" s="23"/>
      <c r="H42" s="22"/>
      <c r="I42" s="22"/>
      <c r="J42" s="22"/>
      <c r="K42" s="24"/>
      <c r="L42" s="25">
        <f t="shared" si="1"/>
        <v>0</v>
      </c>
      <c r="M42" s="26">
        <f t="shared" si="2"/>
        <v>0</v>
      </c>
      <c r="N42" s="26">
        <f t="shared" si="3"/>
        <v>0</v>
      </c>
      <c r="O42" s="41"/>
      <c r="P42" s="8"/>
      <c r="Q42" s="8"/>
      <c r="R42" s="42"/>
      <c r="S42" s="8"/>
      <c r="T42" s="42"/>
    </row>
    <row r="43" spans="1:20" ht="28.35" customHeight="1">
      <c r="A43" s="21" t="str">
        <f t="shared" si="0"/>
        <v>NO</v>
      </c>
      <c r="B43" s="22"/>
      <c r="C43" s="22"/>
      <c r="D43" s="22"/>
      <c r="E43" s="23"/>
      <c r="F43" s="23"/>
      <c r="G43" s="23"/>
      <c r="H43" s="22"/>
      <c r="I43" s="22"/>
      <c r="J43" s="22"/>
      <c r="K43" s="24"/>
      <c r="L43" s="25">
        <f t="shared" si="1"/>
        <v>0</v>
      </c>
      <c r="M43" s="26">
        <f t="shared" si="2"/>
        <v>0</v>
      </c>
      <c r="N43" s="26">
        <f t="shared" si="3"/>
        <v>0</v>
      </c>
      <c r="O43" s="41"/>
      <c r="P43" s="8"/>
      <c r="Q43" s="8"/>
      <c r="R43" s="8"/>
      <c r="S43" s="8"/>
      <c r="T43" s="8"/>
    </row>
    <row r="44" spans="1:20" ht="28.35" customHeight="1">
      <c r="A44" s="21" t="str">
        <f t="shared" si="0"/>
        <v>NO</v>
      </c>
      <c r="B44" s="22"/>
      <c r="C44" s="22"/>
      <c r="D44" s="22"/>
      <c r="E44" s="23"/>
      <c r="F44" s="23"/>
      <c r="G44" s="23"/>
      <c r="H44" s="22"/>
      <c r="I44" s="22"/>
      <c r="J44" s="22"/>
      <c r="K44" s="24"/>
      <c r="L44" s="25">
        <f t="shared" si="1"/>
        <v>0</v>
      </c>
      <c r="M44" s="26">
        <f t="shared" si="2"/>
        <v>0</v>
      </c>
      <c r="N44" s="26">
        <f t="shared" si="3"/>
        <v>0</v>
      </c>
      <c r="O44" s="41"/>
      <c r="P44" s="8"/>
      <c r="Q44" s="8"/>
      <c r="R44" s="8"/>
      <c r="S44" s="8"/>
      <c r="T44" s="8"/>
    </row>
    <row r="45" spans="1:20" ht="28.35" customHeight="1">
      <c r="A45" s="21" t="str">
        <f t="shared" si="0"/>
        <v>NO</v>
      </c>
      <c r="B45" s="22"/>
      <c r="C45" s="22"/>
      <c r="D45" s="22"/>
      <c r="E45" s="23"/>
      <c r="F45" s="23"/>
      <c r="G45" s="23"/>
      <c r="H45" s="22"/>
      <c r="I45" s="22"/>
      <c r="J45" s="22"/>
      <c r="K45" s="24"/>
      <c r="L45" s="25">
        <f t="shared" si="1"/>
        <v>0</v>
      </c>
      <c r="M45" s="26">
        <f t="shared" si="2"/>
        <v>0</v>
      </c>
      <c r="N45" s="26">
        <f t="shared" si="3"/>
        <v>0</v>
      </c>
      <c r="O45" s="41"/>
      <c r="P45" s="8"/>
      <c r="Q45" s="8"/>
      <c r="R45" s="8"/>
      <c r="S45" s="8"/>
      <c r="T45" s="8"/>
    </row>
    <row r="46" spans="1:20" ht="28.35" customHeight="1">
      <c r="A46" s="21" t="str">
        <f t="shared" si="0"/>
        <v>NO</v>
      </c>
      <c r="B46" s="22"/>
      <c r="C46" s="22"/>
      <c r="D46" s="22"/>
      <c r="E46" s="23"/>
      <c r="F46" s="23"/>
      <c r="G46" s="23"/>
      <c r="H46" s="22"/>
      <c r="I46" s="22"/>
      <c r="J46" s="22"/>
      <c r="K46" s="24"/>
      <c r="L46" s="25">
        <f t="shared" si="1"/>
        <v>0</v>
      </c>
      <c r="M46" s="26">
        <f t="shared" si="2"/>
        <v>0</v>
      </c>
      <c r="N46" s="26">
        <f t="shared" si="3"/>
        <v>0</v>
      </c>
      <c r="O46" s="41"/>
      <c r="P46" s="8"/>
      <c r="Q46" s="8"/>
      <c r="R46" s="8"/>
      <c r="S46" s="8"/>
      <c r="T46" s="8"/>
    </row>
    <row r="47" spans="1:20" ht="28.35" customHeight="1">
      <c r="A47" s="21" t="str">
        <f t="shared" si="0"/>
        <v>NO</v>
      </c>
      <c r="B47" s="22"/>
      <c r="C47" s="22"/>
      <c r="D47" s="22"/>
      <c r="E47" s="23"/>
      <c r="F47" s="23"/>
      <c r="G47" s="23"/>
      <c r="H47" s="22"/>
      <c r="I47" s="22"/>
      <c r="J47" s="22"/>
      <c r="K47" s="24"/>
      <c r="L47" s="25">
        <f t="shared" si="1"/>
        <v>0</v>
      </c>
      <c r="M47" s="26">
        <f t="shared" si="2"/>
        <v>0</v>
      </c>
      <c r="N47" s="26">
        <f t="shared" si="3"/>
        <v>0</v>
      </c>
      <c r="O47" s="41"/>
      <c r="P47" s="8"/>
      <c r="Q47" s="8"/>
      <c r="R47" s="8"/>
      <c r="S47" s="8"/>
      <c r="T47" s="8"/>
    </row>
    <row r="48" spans="1:20" ht="28.35" customHeight="1">
      <c r="A48" s="21" t="str">
        <f t="shared" si="0"/>
        <v>NO</v>
      </c>
      <c r="B48" s="22"/>
      <c r="C48" s="22"/>
      <c r="D48" s="22"/>
      <c r="E48" s="23"/>
      <c r="F48" s="23"/>
      <c r="G48" s="23"/>
      <c r="H48" s="22"/>
      <c r="I48" s="22"/>
      <c r="J48" s="22"/>
      <c r="K48" s="24"/>
      <c r="L48" s="25">
        <f t="shared" si="1"/>
        <v>0</v>
      </c>
      <c r="M48" s="26">
        <f t="shared" si="2"/>
        <v>0</v>
      </c>
      <c r="N48" s="26">
        <f t="shared" si="3"/>
        <v>0</v>
      </c>
      <c r="O48" s="41"/>
      <c r="P48" s="8"/>
      <c r="Q48" s="8"/>
      <c r="R48" s="8"/>
      <c r="S48" s="8"/>
      <c r="T48" s="8"/>
    </row>
    <row r="49" spans="1:20" ht="28.35" customHeight="1">
      <c r="A49" s="21" t="str">
        <f t="shared" si="0"/>
        <v>NO</v>
      </c>
      <c r="B49" s="22"/>
      <c r="C49" s="22"/>
      <c r="D49" s="22"/>
      <c r="E49" s="23"/>
      <c r="F49" s="23"/>
      <c r="G49" s="23"/>
      <c r="H49" s="22"/>
      <c r="I49" s="22"/>
      <c r="J49" s="22"/>
      <c r="K49" s="24"/>
      <c r="L49" s="25">
        <f t="shared" si="1"/>
        <v>0</v>
      </c>
      <c r="M49" s="26">
        <f t="shared" si="2"/>
        <v>0</v>
      </c>
      <c r="N49" s="26">
        <f t="shared" si="3"/>
        <v>0</v>
      </c>
      <c r="O49" s="41"/>
      <c r="P49" s="8"/>
      <c r="Q49" s="8"/>
      <c r="R49" s="8"/>
      <c r="S49" s="8"/>
      <c r="T49" s="8"/>
    </row>
    <row r="50" spans="1:20" ht="28.35" customHeight="1">
      <c r="A50" s="21" t="str">
        <f t="shared" si="0"/>
        <v>NO</v>
      </c>
      <c r="B50" s="22"/>
      <c r="C50" s="22"/>
      <c r="D50" s="22"/>
      <c r="E50" s="23"/>
      <c r="F50" s="23"/>
      <c r="G50" s="23"/>
      <c r="H50" s="22"/>
      <c r="I50" s="22"/>
      <c r="J50" s="22"/>
      <c r="K50" s="24"/>
      <c r="L50" s="25">
        <f t="shared" si="1"/>
        <v>0</v>
      </c>
      <c r="M50" s="26">
        <f t="shared" si="2"/>
        <v>0</v>
      </c>
      <c r="N50" s="26">
        <f t="shared" si="3"/>
        <v>0</v>
      </c>
      <c r="O50" s="41"/>
      <c r="P50" s="8"/>
      <c r="Q50" s="8"/>
      <c r="R50" s="8"/>
      <c r="S50" s="8"/>
      <c r="T50" s="8"/>
    </row>
    <row r="51" spans="1:20" ht="28.35" customHeight="1">
      <c r="A51" s="46">
        <f>COUNTIF(A2:A49,"SI")</f>
        <v>7</v>
      </c>
      <c r="B51" s="46">
        <f>COUNTA(B2:B49)</f>
        <v>8</v>
      </c>
      <c r="C51" s="46"/>
      <c r="D51" s="46"/>
      <c r="E51" s="62"/>
      <c r="F51" s="62"/>
      <c r="G51" s="62"/>
      <c r="H51" s="46"/>
      <c r="I51" s="46"/>
      <c r="J51" s="46"/>
      <c r="K51" s="63"/>
      <c r="L51" s="50">
        <f>SUM(L3:L50)</f>
        <v>980</v>
      </c>
      <c r="M51" s="51"/>
      <c r="N51" s="26">
        <f>SUM(N3:N50)</f>
        <v>980</v>
      </c>
      <c r="O51" s="41"/>
      <c r="P51" s="8"/>
      <c r="Q51" s="8"/>
      <c r="R51" s="8"/>
      <c r="S51" s="8"/>
      <c r="T51" s="8"/>
    </row>
    <row r="52" spans="1:20" ht="28.35" customHeight="1">
      <c r="A52" s="47"/>
      <c r="B52" s="47"/>
      <c r="C52" s="47"/>
      <c r="D52" s="47"/>
      <c r="E52" s="48"/>
      <c r="F52" s="48"/>
      <c r="G52" s="48"/>
      <c r="H52" s="47"/>
      <c r="I52" s="47"/>
      <c r="J52" s="47"/>
      <c r="K52" s="49"/>
      <c r="L52" s="50"/>
      <c r="M52" s="27"/>
      <c r="N52" s="26"/>
      <c r="O52" s="41"/>
      <c r="P52" s="8"/>
      <c r="Q52" s="8"/>
      <c r="R52" s="8"/>
      <c r="S52" s="8"/>
      <c r="T52" s="8"/>
    </row>
  </sheetData>
  <mergeCells count="1">
    <mergeCell ref="A1:G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Roman,Regular"&amp;12&amp;K000000CU M</oddHeader>
    <oddFooter>&amp;L&amp;"Helvetica,Regular"&amp;12&amp;K000000&amp;P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workbookViewId="0" topLeftCell="A1">
      <selection activeCell="A36" sqref="A36"/>
    </sheetView>
  </sheetViews>
  <sheetFormatPr defaultColWidth="8.8515625" defaultRowHeight="15" customHeight="1"/>
  <cols>
    <col min="1" max="1" width="8.7109375" style="1" customWidth="1"/>
    <col min="2" max="2" width="39.8515625" style="1" customWidth="1"/>
    <col min="3" max="14" width="10.7109375" style="1" customWidth="1"/>
    <col min="15" max="15" width="14.00390625" style="1" customWidth="1"/>
    <col min="16" max="16" width="40.140625" style="1" customWidth="1"/>
    <col min="17" max="17" width="10.140625" style="1" customWidth="1"/>
    <col min="18" max="16384" width="8.8515625" style="1" customWidth="1"/>
  </cols>
  <sheetData>
    <row r="1" spans="1:17" ht="15.6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ht="16.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39"/>
      <c r="Q2" s="8"/>
    </row>
    <row r="3" spans="1:17" ht="19.7" customHeight="1">
      <c r="A3" s="140"/>
      <c r="B3" s="141"/>
      <c r="C3" s="141"/>
      <c r="D3" s="141"/>
      <c r="E3" s="142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4"/>
      <c r="Q3" s="145"/>
    </row>
    <row r="4" spans="1:17" ht="19.7" customHeight="1">
      <c r="A4" s="146"/>
      <c r="B4" s="147"/>
      <c r="C4" s="148"/>
      <c r="D4" s="148"/>
      <c r="E4" s="149"/>
      <c r="F4" s="150"/>
      <c r="G4" s="150"/>
      <c r="H4" s="150"/>
      <c r="I4" s="150"/>
      <c r="J4" s="150"/>
      <c r="K4" s="150"/>
      <c r="L4" s="150"/>
      <c r="M4" s="150"/>
      <c r="N4" s="150"/>
      <c r="O4" s="151"/>
      <c r="P4" s="152"/>
      <c r="Q4" s="133"/>
    </row>
    <row r="5" spans="1:17" ht="19.7" customHeight="1">
      <c r="A5" s="146"/>
      <c r="B5" s="147"/>
      <c r="C5" s="148"/>
      <c r="D5" s="148"/>
      <c r="E5" s="149"/>
      <c r="F5" s="150"/>
      <c r="G5" s="150"/>
      <c r="H5" s="150"/>
      <c r="I5" s="150"/>
      <c r="J5" s="150"/>
      <c r="K5" s="150"/>
      <c r="L5" s="150"/>
      <c r="M5" s="150"/>
      <c r="N5" s="150"/>
      <c r="O5" s="151"/>
      <c r="P5" s="152"/>
      <c r="Q5" s="133"/>
    </row>
    <row r="6" spans="1:17" ht="19.7" customHeight="1">
      <c r="A6" s="146"/>
      <c r="B6" s="147"/>
      <c r="C6" s="148"/>
      <c r="D6" s="148"/>
      <c r="E6" s="149"/>
      <c r="F6" s="150"/>
      <c r="G6" s="150"/>
      <c r="H6" s="150"/>
      <c r="I6" s="150"/>
      <c r="J6" s="150"/>
      <c r="K6" s="150"/>
      <c r="L6" s="150"/>
      <c r="M6" s="150"/>
      <c r="N6" s="150"/>
      <c r="O6" s="151"/>
      <c r="P6" s="152"/>
      <c r="Q6" s="133"/>
    </row>
    <row r="7" spans="1:17" ht="19.7" customHeight="1">
      <c r="A7" s="146"/>
      <c r="B7" s="147"/>
      <c r="C7" s="148"/>
      <c r="D7" s="148"/>
      <c r="E7" s="149"/>
      <c r="F7" s="150"/>
      <c r="G7" s="150"/>
      <c r="H7" s="150"/>
      <c r="I7" s="150"/>
      <c r="J7" s="150"/>
      <c r="K7" s="150"/>
      <c r="L7" s="150"/>
      <c r="M7" s="150"/>
      <c r="N7" s="150"/>
      <c r="O7" s="151"/>
      <c r="P7" s="152"/>
      <c r="Q7" s="133"/>
    </row>
    <row r="8" spans="1:17" ht="19.7" customHeight="1">
      <c r="A8" s="146"/>
      <c r="B8" s="147"/>
      <c r="C8" s="148"/>
      <c r="D8" s="148"/>
      <c r="E8" s="149"/>
      <c r="F8" s="150"/>
      <c r="G8" s="150"/>
      <c r="H8" s="150"/>
      <c r="I8" s="150"/>
      <c r="J8" s="150"/>
      <c r="K8" s="150"/>
      <c r="L8" s="150"/>
      <c r="M8" s="150"/>
      <c r="N8" s="150"/>
      <c r="O8" s="151"/>
      <c r="P8" s="152"/>
      <c r="Q8" s="133"/>
    </row>
    <row r="9" spans="1:17" ht="19.7" customHeight="1">
      <c r="A9" s="146"/>
      <c r="B9" s="147"/>
      <c r="C9" s="148"/>
      <c r="D9" s="148"/>
      <c r="E9" s="149"/>
      <c r="F9" s="150"/>
      <c r="G9" s="150"/>
      <c r="H9" s="150"/>
      <c r="I9" s="150"/>
      <c r="J9" s="150"/>
      <c r="K9" s="150"/>
      <c r="L9" s="150"/>
      <c r="M9" s="150"/>
      <c r="N9" s="150"/>
      <c r="O9" s="151"/>
      <c r="P9" s="152"/>
      <c r="Q9" s="133"/>
    </row>
    <row r="10" spans="1:17" ht="19.7" customHeight="1">
      <c r="A10" s="146"/>
      <c r="B10" s="147"/>
      <c r="C10" s="148"/>
      <c r="D10" s="148"/>
      <c r="E10" s="149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P10" s="152"/>
      <c r="Q10" s="133"/>
    </row>
    <row r="11" spans="1:17" ht="19.7" customHeight="1">
      <c r="A11" s="146"/>
      <c r="B11" s="147"/>
      <c r="C11" s="148"/>
      <c r="D11" s="148"/>
      <c r="E11" s="149"/>
      <c r="F11" s="150"/>
      <c r="G11" s="150"/>
      <c r="H11" s="150"/>
      <c r="I11" s="150"/>
      <c r="J11" s="150"/>
      <c r="K11" s="150"/>
      <c r="L11" s="150"/>
      <c r="M11" s="150"/>
      <c r="N11" s="150"/>
      <c r="O11" s="151"/>
      <c r="P11" s="152"/>
      <c r="Q11" s="133"/>
    </row>
    <row r="12" spans="1:17" ht="19.7" customHeight="1">
      <c r="A12" s="146"/>
      <c r="B12" s="147"/>
      <c r="C12" s="148"/>
      <c r="D12" s="148"/>
      <c r="E12" s="149"/>
      <c r="F12" s="150"/>
      <c r="G12" s="150"/>
      <c r="H12" s="150"/>
      <c r="I12" s="150"/>
      <c r="J12" s="150"/>
      <c r="K12" s="150"/>
      <c r="L12" s="150"/>
      <c r="M12" s="150"/>
      <c r="N12" s="150"/>
      <c r="O12" s="151"/>
      <c r="P12" s="152"/>
      <c r="Q12" s="133"/>
    </row>
    <row r="13" spans="1:17" ht="19.7" customHeight="1">
      <c r="A13" s="146"/>
      <c r="B13" s="147"/>
      <c r="C13" s="148"/>
      <c r="D13" s="148"/>
      <c r="E13" s="149"/>
      <c r="F13" s="150"/>
      <c r="G13" s="150"/>
      <c r="H13" s="150"/>
      <c r="I13" s="150"/>
      <c r="J13" s="150"/>
      <c r="K13" s="150"/>
      <c r="L13" s="150"/>
      <c r="M13" s="150"/>
      <c r="N13" s="150"/>
      <c r="O13" s="151"/>
      <c r="P13" s="152"/>
      <c r="Q13" s="133"/>
    </row>
    <row r="14" spans="1:17" ht="19.7" customHeight="1">
      <c r="A14" s="146"/>
      <c r="B14" s="147"/>
      <c r="C14" s="148"/>
      <c r="D14" s="148"/>
      <c r="E14" s="149"/>
      <c r="F14" s="150"/>
      <c r="G14" s="150"/>
      <c r="H14" s="150"/>
      <c r="I14" s="150"/>
      <c r="J14" s="150"/>
      <c r="K14" s="150"/>
      <c r="L14" s="150"/>
      <c r="M14" s="150"/>
      <c r="N14" s="150"/>
      <c r="O14" s="151"/>
      <c r="P14" s="152"/>
      <c r="Q14" s="133"/>
    </row>
    <row r="15" spans="1:17" ht="19.7" customHeight="1">
      <c r="A15" s="146"/>
      <c r="B15" s="147"/>
      <c r="C15" s="148"/>
      <c r="D15" s="148"/>
      <c r="E15" s="149"/>
      <c r="F15" s="150"/>
      <c r="G15" s="150"/>
      <c r="H15" s="150"/>
      <c r="I15" s="150"/>
      <c r="J15" s="150"/>
      <c r="K15" s="150"/>
      <c r="L15" s="150"/>
      <c r="M15" s="150"/>
      <c r="N15" s="150"/>
      <c r="O15" s="151"/>
      <c r="P15" s="152"/>
      <c r="Q15" s="133"/>
    </row>
    <row r="16" spans="1:17" ht="19.7" customHeight="1">
      <c r="A16" s="146"/>
      <c r="B16" s="147"/>
      <c r="C16" s="148"/>
      <c r="D16" s="148"/>
      <c r="E16" s="149"/>
      <c r="F16" s="150"/>
      <c r="G16" s="150"/>
      <c r="H16" s="150"/>
      <c r="I16" s="150"/>
      <c r="J16" s="150"/>
      <c r="K16" s="150"/>
      <c r="L16" s="150"/>
      <c r="M16" s="150"/>
      <c r="N16" s="150"/>
      <c r="O16" s="151"/>
      <c r="P16" s="152"/>
      <c r="Q16" s="133"/>
    </row>
    <row r="17" spans="1:17" ht="19.7" customHeight="1">
      <c r="A17" s="146"/>
      <c r="B17" s="147"/>
      <c r="C17" s="148"/>
      <c r="D17" s="148"/>
      <c r="E17" s="149"/>
      <c r="F17" s="150"/>
      <c r="G17" s="150"/>
      <c r="H17" s="150"/>
      <c r="I17" s="150"/>
      <c r="J17" s="150"/>
      <c r="K17" s="150"/>
      <c r="L17" s="150"/>
      <c r="M17" s="150"/>
      <c r="N17" s="150"/>
      <c r="O17" s="151"/>
      <c r="P17" s="152"/>
      <c r="Q17" s="133"/>
    </row>
    <row r="18" spans="1:17" ht="19.7" customHeight="1">
      <c r="A18" s="146"/>
      <c r="B18" s="147"/>
      <c r="C18" s="148"/>
      <c r="D18" s="148"/>
      <c r="E18" s="149"/>
      <c r="F18" s="150"/>
      <c r="G18" s="150"/>
      <c r="H18" s="150"/>
      <c r="I18" s="150"/>
      <c r="J18" s="150"/>
      <c r="K18" s="150"/>
      <c r="L18" s="150"/>
      <c r="M18" s="150"/>
      <c r="N18" s="150"/>
      <c r="O18" s="151"/>
      <c r="P18" s="152"/>
      <c r="Q18" s="133"/>
    </row>
    <row r="19" spans="1:17" ht="19.7" customHeight="1">
      <c r="A19" s="146"/>
      <c r="B19" s="147"/>
      <c r="C19" s="148"/>
      <c r="D19" s="148"/>
      <c r="E19" s="149"/>
      <c r="F19" s="150"/>
      <c r="G19" s="150"/>
      <c r="H19" s="150"/>
      <c r="I19" s="150"/>
      <c r="J19" s="150"/>
      <c r="K19" s="150"/>
      <c r="L19" s="150"/>
      <c r="M19" s="150"/>
      <c r="N19" s="150"/>
      <c r="O19" s="151"/>
      <c r="P19" s="152"/>
      <c r="Q19" s="133"/>
    </row>
    <row r="20" spans="1:17" ht="19.7" customHeight="1">
      <c r="A20" s="146"/>
      <c r="B20" s="147"/>
      <c r="C20" s="148"/>
      <c r="D20" s="148"/>
      <c r="E20" s="149"/>
      <c r="F20" s="150"/>
      <c r="G20" s="150"/>
      <c r="H20" s="150"/>
      <c r="I20" s="150"/>
      <c r="J20" s="150"/>
      <c r="K20" s="150"/>
      <c r="L20" s="150"/>
      <c r="M20" s="150"/>
      <c r="N20" s="150"/>
      <c r="O20" s="151"/>
      <c r="P20" s="152"/>
      <c r="Q20" s="133"/>
    </row>
    <row r="21" spans="1:17" ht="19.7" customHeight="1">
      <c r="A21" s="146"/>
      <c r="B21" s="147"/>
      <c r="C21" s="148"/>
      <c r="D21" s="148"/>
      <c r="E21" s="149"/>
      <c r="F21" s="150"/>
      <c r="G21" s="150"/>
      <c r="H21" s="150"/>
      <c r="I21" s="150"/>
      <c r="J21" s="150"/>
      <c r="K21" s="150"/>
      <c r="L21" s="150"/>
      <c r="M21" s="150"/>
      <c r="N21" s="150"/>
      <c r="O21" s="151"/>
      <c r="P21" s="152"/>
      <c r="Q21" s="133"/>
    </row>
    <row r="22" spans="1:17" ht="19.7" customHeight="1">
      <c r="A22" s="146"/>
      <c r="B22" s="147"/>
      <c r="C22" s="148"/>
      <c r="D22" s="148"/>
      <c r="E22" s="149"/>
      <c r="F22" s="150"/>
      <c r="G22" s="150"/>
      <c r="H22" s="150"/>
      <c r="I22" s="150"/>
      <c r="J22" s="150"/>
      <c r="K22" s="150"/>
      <c r="L22" s="150"/>
      <c r="M22" s="150"/>
      <c r="N22" s="150"/>
      <c r="O22" s="151"/>
      <c r="P22" s="152"/>
      <c r="Q22" s="133"/>
    </row>
    <row r="23" spans="1:17" ht="19.7" customHeight="1">
      <c r="A23" s="146"/>
      <c r="B23" s="147"/>
      <c r="C23" s="148"/>
      <c r="D23" s="148"/>
      <c r="E23" s="149"/>
      <c r="F23" s="150"/>
      <c r="G23" s="150"/>
      <c r="H23" s="150"/>
      <c r="I23" s="150"/>
      <c r="J23" s="150"/>
      <c r="K23" s="150"/>
      <c r="L23" s="150"/>
      <c r="M23" s="150"/>
      <c r="N23" s="150"/>
      <c r="O23" s="151"/>
      <c r="P23" s="152"/>
      <c r="Q23" s="133"/>
    </row>
    <row r="24" spans="1:17" ht="19.7" customHeight="1">
      <c r="A24" s="146"/>
      <c r="B24" s="147"/>
      <c r="C24" s="148"/>
      <c r="D24" s="148"/>
      <c r="E24" s="149"/>
      <c r="F24" s="150"/>
      <c r="G24" s="150"/>
      <c r="H24" s="150"/>
      <c r="I24" s="150"/>
      <c r="J24" s="150"/>
      <c r="K24" s="150"/>
      <c r="L24" s="150"/>
      <c r="M24" s="150"/>
      <c r="N24" s="150"/>
      <c r="O24" s="151"/>
      <c r="P24" s="152"/>
      <c r="Q24" s="133"/>
    </row>
    <row r="25" spans="1:17" ht="19.7" customHeight="1">
      <c r="A25" s="146"/>
      <c r="B25" s="147"/>
      <c r="C25" s="148"/>
      <c r="D25" s="148"/>
      <c r="E25" s="149"/>
      <c r="F25" s="150"/>
      <c r="G25" s="150"/>
      <c r="H25" s="150"/>
      <c r="I25" s="150"/>
      <c r="J25" s="150"/>
      <c r="K25" s="150"/>
      <c r="L25" s="150"/>
      <c r="M25" s="150"/>
      <c r="N25" s="150"/>
      <c r="O25" s="151"/>
      <c r="P25" s="152"/>
      <c r="Q25" s="133"/>
    </row>
    <row r="26" spans="1:17" ht="19.7" customHeight="1">
      <c r="A26" s="146"/>
      <c r="B26" s="147"/>
      <c r="C26" s="148"/>
      <c r="D26" s="148"/>
      <c r="E26" s="149"/>
      <c r="F26" s="150"/>
      <c r="G26" s="150"/>
      <c r="H26" s="150"/>
      <c r="I26" s="150"/>
      <c r="J26" s="150"/>
      <c r="K26" s="150"/>
      <c r="L26" s="150"/>
      <c r="M26" s="150"/>
      <c r="N26" s="150"/>
      <c r="O26" s="151"/>
      <c r="P26" s="152"/>
      <c r="Q26" s="133"/>
    </row>
    <row r="27" spans="1:17" ht="19.7" customHeight="1">
      <c r="A27" s="146"/>
      <c r="B27" s="147"/>
      <c r="C27" s="148"/>
      <c r="D27" s="148"/>
      <c r="E27" s="149"/>
      <c r="F27" s="150"/>
      <c r="G27" s="150"/>
      <c r="H27" s="150"/>
      <c r="I27" s="150"/>
      <c r="J27" s="150"/>
      <c r="K27" s="150"/>
      <c r="L27" s="150"/>
      <c r="M27" s="150"/>
      <c r="N27" s="150"/>
      <c r="O27" s="151"/>
      <c r="P27" s="152"/>
      <c r="Q27" s="133"/>
    </row>
    <row r="28" spans="1:17" ht="19.7" customHeight="1">
      <c r="A28" s="146"/>
      <c r="B28" s="147"/>
      <c r="C28" s="148"/>
      <c r="D28" s="148"/>
      <c r="E28" s="149"/>
      <c r="F28" s="150"/>
      <c r="G28" s="150"/>
      <c r="H28" s="150"/>
      <c r="I28" s="150"/>
      <c r="J28" s="150"/>
      <c r="K28" s="150"/>
      <c r="L28" s="150"/>
      <c r="M28" s="150"/>
      <c r="N28" s="150"/>
      <c r="O28" s="151"/>
      <c r="P28" s="152"/>
      <c r="Q28" s="133"/>
    </row>
    <row r="29" spans="1:17" ht="19.7" customHeight="1">
      <c r="A29" s="146"/>
      <c r="B29" s="147"/>
      <c r="C29" s="148"/>
      <c r="D29" s="148"/>
      <c r="E29" s="149"/>
      <c r="F29" s="150"/>
      <c r="G29" s="150"/>
      <c r="H29" s="150"/>
      <c r="I29" s="150"/>
      <c r="J29" s="150"/>
      <c r="K29" s="150"/>
      <c r="L29" s="150"/>
      <c r="M29" s="150"/>
      <c r="N29" s="150"/>
      <c r="O29" s="151"/>
      <c r="P29" s="152"/>
      <c r="Q29" s="133"/>
    </row>
    <row r="30" spans="1:17" ht="19.15" customHeight="1">
      <c r="A30" s="42"/>
      <c r="B30" s="4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34"/>
      <c r="P30" s="135"/>
      <c r="Q30" s="136"/>
    </row>
    <row r="31" spans="1:17" ht="15.75" customHeight="1">
      <c r="A31" s="8"/>
      <c r="B31" s="52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37"/>
      <c r="P31" s="8"/>
      <c r="Q31" s="8"/>
    </row>
    <row r="32" spans="1:17" ht="16.15" customHeight="1">
      <c r="A32" s="8"/>
      <c r="B32" s="8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8"/>
      <c r="P32" s="8"/>
      <c r="Q32" s="8"/>
    </row>
    <row r="33" spans="1:17" ht="15.6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5.6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5.6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5.6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8.6" customHeight="1">
      <c r="A37" s="182"/>
      <c r="B37" s="18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9.15" customHeight="1">
      <c r="A38" s="138"/>
      <c r="B38" s="13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9.7" customHeight="1">
      <c r="A39" s="151"/>
      <c r="B39" s="152"/>
      <c r="C39" s="133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9.7" customHeight="1">
      <c r="A40" s="151"/>
      <c r="B40" s="152"/>
      <c r="C40" s="133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9.7" customHeight="1">
      <c r="A41" s="151"/>
      <c r="B41" s="152"/>
      <c r="C41" s="133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9.7" customHeight="1">
      <c r="A42" s="151"/>
      <c r="B42" s="152"/>
      <c r="C42" s="133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9.7" customHeight="1">
      <c r="A43" s="151"/>
      <c r="B43" s="152"/>
      <c r="C43" s="13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9.7" customHeight="1">
      <c r="A44" s="151"/>
      <c r="B44" s="152"/>
      <c r="C44" s="13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9.7" customHeight="1">
      <c r="A45" s="151"/>
      <c r="B45" s="152"/>
      <c r="C45" s="13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9.7" customHeight="1">
      <c r="A46" s="151"/>
      <c r="B46" s="152"/>
      <c r="C46" s="13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9.7" customHeight="1">
      <c r="A47" s="151"/>
      <c r="B47" s="152"/>
      <c r="C47" s="133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9.7" customHeight="1">
      <c r="A48" s="151"/>
      <c r="B48" s="152"/>
      <c r="C48" s="13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ht="19.7" customHeight="1">
      <c r="A49" s="151"/>
      <c r="B49" s="152"/>
      <c r="C49" s="13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ht="19.7" customHeight="1">
      <c r="A50" s="151"/>
      <c r="B50" s="152"/>
      <c r="C50" s="13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9.7" customHeight="1">
      <c r="A51" s="151"/>
      <c r="B51" s="152"/>
      <c r="C51" s="13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9.7" customHeight="1">
      <c r="A52" s="151"/>
      <c r="B52" s="152"/>
      <c r="C52" s="13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9.7" customHeight="1">
      <c r="A53" s="151"/>
      <c r="B53" s="152"/>
      <c r="C53" s="13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9.7" customHeight="1">
      <c r="A54" s="151"/>
      <c r="B54" s="152"/>
      <c r="C54" s="13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9.7" customHeight="1">
      <c r="A55" s="151"/>
      <c r="B55" s="152"/>
      <c r="C55" s="13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9.7" customHeight="1">
      <c r="A56" s="151"/>
      <c r="B56" s="152"/>
      <c r="C56" s="13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9.7" customHeight="1">
      <c r="A57" s="151"/>
      <c r="B57" s="152"/>
      <c r="C57" s="13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19.7" customHeight="1">
      <c r="A58" s="151"/>
      <c r="B58" s="152"/>
      <c r="C58" s="13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ht="19.7" customHeight="1">
      <c r="A59" s="151"/>
      <c r="B59" s="152"/>
      <c r="C59" s="13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ht="19.7" customHeight="1">
      <c r="A60" s="151"/>
      <c r="B60" s="152"/>
      <c r="C60" s="13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9.7" customHeight="1">
      <c r="A61" s="151"/>
      <c r="B61" s="152"/>
      <c r="C61" s="13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ht="19.7" customHeight="1">
      <c r="A62" s="151"/>
      <c r="B62" s="152"/>
      <c r="C62" s="13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ht="19.7" customHeight="1">
      <c r="A63" s="151"/>
      <c r="B63" s="152"/>
      <c r="C63" s="13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ht="19.7" customHeight="1">
      <c r="A64" s="151"/>
      <c r="B64" s="152"/>
      <c r="C64" s="13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</row>
  </sheetData>
  <mergeCells count="1">
    <mergeCell ref="A37:B37"/>
  </mergeCells>
  <printOptions/>
  <pageMargins left="1" right="1" top="1" bottom="1" header="0.25" footer="0.25"/>
  <pageSetup horizontalDpi="600" verticalDpi="600" orientation="portrait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GridLines="0" workbookViewId="0" topLeftCell="A1">
      <selection activeCell="A1" sqref="A1:F1"/>
    </sheetView>
  </sheetViews>
  <sheetFormatPr defaultColWidth="16.28125" defaultRowHeight="18" customHeight="1"/>
  <cols>
    <col min="1" max="1" width="4.57421875" style="53" customWidth="1"/>
    <col min="2" max="2" width="21.28125" style="53" customWidth="1"/>
    <col min="3" max="3" width="8.140625" style="53" customWidth="1"/>
    <col min="4" max="4" width="22.00390625" style="53" customWidth="1"/>
    <col min="5" max="6" width="11.421875" style="53" customWidth="1"/>
    <col min="7" max="7" width="12.00390625" style="53" customWidth="1"/>
    <col min="8" max="8" width="11.57421875" style="53" customWidth="1"/>
    <col min="9" max="9" width="11.421875" style="53" customWidth="1"/>
    <col min="10" max="10" width="11.57421875" style="53" customWidth="1"/>
    <col min="11" max="11" width="11.421875" style="53" customWidth="1"/>
    <col min="12" max="12" width="6.8515625" style="53" customWidth="1"/>
    <col min="13" max="16384" width="16.28125" style="53" customWidth="1"/>
  </cols>
  <sheetData>
    <row r="1" spans="1:12" ht="20.45" customHeight="1">
      <c r="A1" s="178" t="s">
        <v>59</v>
      </c>
      <c r="B1" s="179"/>
      <c r="C1" s="179"/>
      <c r="D1" s="179"/>
      <c r="E1" s="179"/>
      <c r="F1" s="179"/>
      <c r="G1" s="55"/>
      <c r="H1" s="55"/>
      <c r="I1" s="55"/>
      <c r="J1" s="55"/>
      <c r="K1" s="55"/>
      <c r="L1" s="56"/>
    </row>
    <row r="2" spans="1:12" ht="32.45" customHeight="1">
      <c r="A2" s="55"/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64" t="s">
        <v>11</v>
      </c>
    </row>
    <row r="3" spans="1:12" ht="20.45" customHeight="1">
      <c r="A3" s="60"/>
      <c r="B3" s="60"/>
      <c r="C3" s="55"/>
      <c r="D3" s="60"/>
      <c r="E3" s="55"/>
      <c r="F3" s="65"/>
      <c r="G3" s="55"/>
      <c r="H3" s="55"/>
      <c r="I3" s="55"/>
      <c r="J3" s="55"/>
      <c r="K3" s="55"/>
      <c r="L3" s="61"/>
    </row>
    <row r="4" spans="1:12" ht="20.45" customHeight="1">
      <c r="A4" s="60"/>
      <c r="B4" s="60"/>
      <c r="C4" s="55"/>
      <c r="D4" s="60"/>
      <c r="E4" s="55"/>
      <c r="F4" s="55"/>
      <c r="G4" s="55"/>
      <c r="H4" s="55"/>
      <c r="I4" s="55"/>
      <c r="J4" s="55"/>
      <c r="K4" s="55"/>
      <c r="L4" s="61"/>
    </row>
    <row r="5" spans="1:12" ht="20.45" customHeight="1">
      <c r="A5" s="60"/>
      <c r="B5" s="60"/>
      <c r="C5" s="55"/>
      <c r="D5" s="60"/>
      <c r="E5" s="55"/>
      <c r="F5" s="55"/>
      <c r="G5" s="55"/>
      <c r="H5" s="55"/>
      <c r="I5" s="55"/>
      <c r="J5" s="55"/>
      <c r="K5" s="55"/>
      <c r="L5" s="61"/>
    </row>
    <row r="6" spans="1:12" ht="20.45" customHeight="1">
      <c r="A6" s="60"/>
      <c r="B6" s="60"/>
      <c r="C6" s="55"/>
      <c r="D6" s="60"/>
      <c r="E6" s="55"/>
      <c r="F6" s="55"/>
      <c r="G6" s="55"/>
      <c r="H6" s="55"/>
      <c r="I6" s="55"/>
      <c r="J6" s="55"/>
      <c r="K6" s="55"/>
      <c r="L6" s="61"/>
    </row>
    <row r="7" spans="1:12" ht="20.45" customHeight="1">
      <c r="A7" s="60"/>
      <c r="B7" s="60"/>
      <c r="C7" s="55"/>
      <c r="D7" s="60"/>
      <c r="E7" s="55"/>
      <c r="F7" s="55"/>
      <c r="G7" s="55"/>
      <c r="H7" s="55"/>
      <c r="I7" s="55"/>
      <c r="J7" s="55"/>
      <c r="K7" s="55"/>
      <c r="L7" s="61"/>
    </row>
    <row r="8" spans="1:12" ht="20.45" customHeight="1">
      <c r="A8" s="60"/>
      <c r="B8" s="60"/>
      <c r="C8" s="55"/>
      <c r="D8" s="60"/>
      <c r="E8" s="55"/>
      <c r="F8" s="55"/>
      <c r="G8" s="55"/>
      <c r="H8" s="55"/>
      <c r="I8" s="55"/>
      <c r="J8" s="55"/>
      <c r="K8" s="55"/>
      <c r="L8" s="61"/>
    </row>
    <row r="9" spans="1:12" ht="20.45" customHeight="1">
      <c r="A9" s="60"/>
      <c r="B9" s="60"/>
      <c r="C9" s="55"/>
      <c r="D9" s="60"/>
      <c r="E9" s="55"/>
      <c r="F9" s="55"/>
      <c r="G9" s="55"/>
      <c r="H9" s="55"/>
      <c r="I9" s="55"/>
      <c r="J9" s="55"/>
      <c r="K9" s="55"/>
      <c r="L9" s="61"/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showGridLines="0" workbookViewId="0" topLeftCell="A1"/>
  </sheetViews>
  <sheetFormatPr defaultColWidth="11.421875" defaultRowHeight="12.75" customHeight="1"/>
  <cols>
    <col min="1" max="1" width="11.421875" style="1" customWidth="1"/>
    <col min="2" max="2" width="54.421875" style="1" customWidth="1"/>
    <col min="3" max="3" width="19.28125" style="1" customWidth="1"/>
    <col min="4" max="4" width="70.7109375" style="1" customWidth="1"/>
    <col min="5" max="6" width="23.421875" style="1" customWidth="1"/>
    <col min="7" max="7" width="23.00390625" style="1" customWidth="1"/>
    <col min="8" max="11" width="23.140625" style="1" customWidth="1"/>
    <col min="12" max="12" width="17.42187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64.140625" style="1" customWidth="1"/>
    <col min="18" max="18" width="16.00390625" style="1" customWidth="1"/>
    <col min="19" max="19" width="11.421875" style="1" customWidth="1"/>
    <col min="20" max="20" width="31.28125" style="1" customWidth="1"/>
    <col min="21" max="16384" width="11.421875" style="1" customWidth="1"/>
  </cols>
  <sheetData>
    <row r="1" spans="1:20" ht="27.75" customHeight="1">
      <c r="A1" s="174" t="s">
        <v>71</v>
      </c>
      <c r="B1" s="175"/>
      <c r="C1" s="175"/>
      <c r="D1" s="175"/>
      <c r="E1" s="175"/>
      <c r="F1" s="177"/>
      <c r="G1" s="175"/>
      <c r="H1" s="4"/>
      <c r="I1" s="5"/>
      <c r="J1" s="5"/>
      <c r="K1" s="5"/>
      <c r="L1" s="6"/>
      <c r="M1" s="7"/>
      <c r="N1" s="7"/>
      <c r="O1" s="8"/>
      <c r="P1" s="7"/>
      <c r="Q1" s="7"/>
      <c r="R1" s="7"/>
      <c r="S1" s="8"/>
      <c r="T1" s="7"/>
    </row>
    <row r="2" spans="1:20" ht="51.4" customHeight="1">
      <c r="A2" s="9"/>
      <c r="B2" s="10" t="s">
        <v>1</v>
      </c>
      <c r="C2" s="10" t="s">
        <v>2</v>
      </c>
      <c r="D2" s="10" t="s">
        <v>3</v>
      </c>
      <c r="E2" s="11" t="s">
        <v>4</v>
      </c>
      <c r="F2" s="11" t="s">
        <v>72</v>
      </c>
      <c r="G2" s="11" t="s">
        <v>60</v>
      </c>
      <c r="H2" s="11" t="s">
        <v>61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15"/>
      <c r="P2" s="16" t="s">
        <v>14</v>
      </c>
      <c r="Q2" s="17" t="s">
        <v>3</v>
      </c>
      <c r="R2" s="18" t="s">
        <v>15</v>
      </c>
      <c r="S2" s="19"/>
      <c r="T2" s="20" t="s">
        <v>16</v>
      </c>
    </row>
    <row r="3" spans="1:20" ht="28.35" customHeight="1">
      <c r="A3" s="21" t="str">
        <f aca="true" t="shared" si="0" ref="A3:A50">IF(M3&lt;1,"NO","SI")</f>
        <v>SI</v>
      </c>
      <c r="B3" s="21" t="s">
        <v>73</v>
      </c>
      <c r="C3" s="22">
        <v>2062</v>
      </c>
      <c r="D3" s="21" t="s">
        <v>18</v>
      </c>
      <c r="E3" s="23">
        <v>90</v>
      </c>
      <c r="F3" s="23">
        <v>40</v>
      </c>
      <c r="G3" s="23">
        <v>80</v>
      </c>
      <c r="H3" s="22">
        <v>100</v>
      </c>
      <c r="I3" s="22"/>
      <c r="J3" s="22"/>
      <c r="K3" s="24"/>
      <c r="L3" s="25">
        <f aca="true" t="shared" si="1" ref="L3:L50">IF(M3&gt;8,(LARGE(E3:K3,1)+LARGE(E3:K3,2)+LARGE(E3:K3,3)+LARGE(E3:K3,4)+LARGE(E3:K3,5)+LARGE(E3:K3,6)+LARGE(E3:K3,7)+LARGE(E3:K3,8)),(SUM(E3:K3)))</f>
        <v>310</v>
      </c>
      <c r="M3" s="26">
        <f aca="true" t="shared" si="2" ref="M3:M50">COUNTA(E3:K3)</f>
        <v>4</v>
      </c>
      <c r="N3" s="26">
        <f aca="true" t="shared" si="3" ref="N3:N50">IF(M3&gt;0,L3,0)</f>
        <v>310</v>
      </c>
      <c r="O3" s="27"/>
      <c r="P3" s="28">
        <v>1828</v>
      </c>
      <c r="Q3" s="29" t="s">
        <v>19</v>
      </c>
      <c r="R3" s="30">
        <f>SUMIF(C3:C50,"1828",N3:N50)</f>
        <v>132</v>
      </c>
      <c r="S3" s="31"/>
      <c r="T3" s="32">
        <f>SUMIF(C3:C50,"1828",L3:L50)</f>
        <v>132</v>
      </c>
    </row>
    <row r="4" spans="1:20" ht="28.35" customHeight="1">
      <c r="A4" s="21" t="str">
        <f t="shared" si="0"/>
        <v>SI</v>
      </c>
      <c r="B4" s="21" t="s">
        <v>74</v>
      </c>
      <c r="C4" s="67">
        <v>2062</v>
      </c>
      <c r="D4" s="21" t="s">
        <v>18</v>
      </c>
      <c r="E4" s="68">
        <v>50</v>
      </c>
      <c r="F4" s="68">
        <v>100</v>
      </c>
      <c r="G4" s="23">
        <v>100</v>
      </c>
      <c r="H4" s="22"/>
      <c r="I4" s="22"/>
      <c r="J4" s="22"/>
      <c r="K4" s="24"/>
      <c r="L4" s="25">
        <f t="shared" si="1"/>
        <v>250</v>
      </c>
      <c r="M4" s="26">
        <f t="shared" si="2"/>
        <v>3</v>
      </c>
      <c r="N4" s="26">
        <f t="shared" si="3"/>
        <v>250</v>
      </c>
      <c r="O4" s="27"/>
      <c r="P4" s="28">
        <v>1985</v>
      </c>
      <c r="Q4" s="29" t="s">
        <v>22</v>
      </c>
      <c r="R4" s="30">
        <f>SUMIF(C3:C50,"1985",N3:N50)</f>
        <v>0</v>
      </c>
      <c r="S4" s="31"/>
      <c r="T4" s="32">
        <f>SUMIF(C3:C50,"1985",L3:L50)</f>
        <v>0</v>
      </c>
    </row>
    <row r="5" spans="1:20" ht="28.35" customHeight="1">
      <c r="A5" s="21" t="str">
        <f t="shared" si="0"/>
        <v>SI</v>
      </c>
      <c r="B5" s="21" t="s">
        <v>75</v>
      </c>
      <c r="C5" s="22">
        <v>1028</v>
      </c>
      <c r="D5" s="21" t="s">
        <v>30</v>
      </c>
      <c r="E5" s="23">
        <v>100</v>
      </c>
      <c r="F5" s="23">
        <v>50</v>
      </c>
      <c r="G5" s="23">
        <v>90</v>
      </c>
      <c r="H5" s="22"/>
      <c r="I5" s="22"/>
      <c r="J5" s="22"/>
      <c r="K5" s="24"/>
      <c r="L5" s="25">
        <f t="shared" si="1"/>
        <v>240</v>
      </c>
      <c r="M5" s="26">
        <f t="shared" si="2"/>
        <v>3</v>
      </c>
      <c r="N5" s="26">
        <f t="shared" si="3"/>
        <v>240</v>
      </c>
      <c r="O5" s="27"/>
      <c r="P5" s="28">
        <v>1912</v>
      </c>
      <c r="Q5" s="29" t="s">
        <v>24</v>
      </c>
      <c r="R5" s="30">
        <f>SUMIF(C3:C50,"1912",N3:N50)</f>
        <v>0</v>
      </c>
      <c r="S5" s="31"/>
      <c r="T5" s="32">
        <f>SUMIF(C3:C50,"1912",L3:L50)</f>
        <v>0</v>
      </c>
    </row>
    <row r="6" spans="1:20" ht="28.35" customHeight="1">
      <c r="A6" s="21" t="str">
        <f t="shared" si="0"/>
        <v>SI</v>
      </c>
      <c r="B6" s="21" t="s">
        <v>76</v>
      </c>
      <c r="C6" s="22">
        <v>1990</v>
      </c>
      <c r="D6" s="21" t="s">
        <v>37</v>
      </c>
      <c r="E6" s="23">
        <v>60</v>
      </c>
      <c r="F6" s="23">
        <v>60</v>
      </c>
      <c r="G6" s="23"/>
      <c r="H6" s="22">
        <v>90</v>
      </c>
      <c r="I6" s="22"/>
      <c r="J6" s="22"/>
      <c r="K6" s="24"/>
      <c r="L6" s="25">
        <f t="shared" si="1"/>
        <v>210</v>
      </c>
      <c r="M6" s="26">
        <f t="shared" si="2"/>
        <v>3</v>
      </c>
      <c r="N6" s="26">
        <f t="shared" si="3"/>
        <v>210</v>
      </c>
      <c r="O6" s="27"/>
      <c r="P6" s="28">
        <v>89</v>
      </c>
      <c r="Q6" s="29" t="s">
        <v>26</v>
      </c>
      <c r="R6" s="30">
        <f>SUMIF(C3:C50,"89",N3:N50)</f>
        <v>148</v>
      </c>
      <c r="S6" s="31"/>
      <c r="T6" s="32">
        <f>SUMIF(C3:C50,"89",L3:L50)</f>
        <v>148</v>
      </c>
    </row>
    <row r="7" spans="1:20" ht="28.35" customHeight="1">
      <c r="A7" s="21" t="str">
        <f t="shared" si="0"/>
        <v>SI</v>
      </c>
      <c r="B7" s="21" t="s">
        <v>77</v>
      </c>
      <c r="C7" s="22">
        <v>1028</v>
      </c>
      <c r="D7" s="21" t="s">
        <v>30</v>
      </c>
      <c r="E7" s="23">
        <v>80</v>
      </c>
      <c r="F7" s="23"/>
      <c r="G7" s="23">
        <v>60</v>
      </c>
      <c r="H7" s="22"/>
      <c r="I7" s="22"/>
      <c r="J7" s="22"/>
      <c r="K7" s="24"/>
      <c r="L7" s="25">
        <f t="shared" si="1"/>
        <v>140</v>
      </c>
      <c r="M7" s="26">
        <f t="shared" si="2"/>
        <v>2</v>
      </c>
      <c r="N7" s="26">
        <f t="shared" si="3"/>
        <v>140</v>
      </c>
      <c r="O7" s="27"/>
      <c r="P7" s="28">
        <v>1924</v>
      </c>
      <c r="Q7" s="29" t="s">
        <v>28</v>
      </c>
      <c r="R7" s="30">
        <f>SUMIF(C3:C50,"1924",N3:N50)</f>
        <v>0</v>
      </c>
      <c r="S7" s="31"/>
      <c r="T7" s="32">
        <f>SUMIF(C3:C50,"1924",L3:L50)</f>
        <v>0</v>
      </c>
    </row>
    <row r="8" spans="1:20" ht="28.35" customHeight="1">
      <c r="A8" s="21" t="str">
        <f t="shared" si="0"/>
        <v>SI</v>
      </c>
      <c r="B8" s="21" t="s">
        <v>78</v>
      </c>
      <c r="C8" s="22">
        <v>1828</v>
      </c>
      <c r="D8" s="21" t="s">
        <v>79</v>
      </c>
      <c r="E8" s="23">
        <v>30</v>
      </c>
      <c r="F8" s="23">
        <v>90</v>
      </c>
      <c r="G8" s="23">
        <v>12</v>
      </c>
      <c r="H8" s="22"/>
      <c r="I8" s="22"/>
      <c r="J8" s="22"/>
      <c r="K8" s="24"/>
      <c r="L8" s="25">
        <f t="shared" si="1"/>
        <v>132</v>
      </c>
      <c r="M8" s="26">
        <f t="shared" si="2"/>
        <v>3</v>
      </c>
      <c r="N8" s="26">
        <f t="shared" si="3"/>
        <v>132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28.35" customHeight="1">
      <c r="A9" s="21" t="str">
        <f t="shared" si="0"/>
        <v>SI</v>
      </c>
      <c r="B9" s="21" t="s">
        <v>80</v>
      </c>
      <c r="C9" s="22">
        <v>89</v>
      </c>
      <c r="D9" s="21" t="s">
        <v>81</v>
      </c>
      <c r="E9" s="23">
        <v>40</v>
      </c>
      <c r="F9" s="23">
        <v>30</v>
      </c>
      <c r="G9" s="23">
        <v>40</v>
      </c>
      <c r="H9" s="22"/>
      <c r="I9" s="22"/>
      <c r="J9" s="22"/>
      <c r="K9" s="24"/>
      <c r="L9" s="25">
        <f t="shared" si="1"/>
        <v>110</v>
      </c>
      <c r="M9" s="26">
        <f t="shared" si="2"/>
        <v>3</v>
      </c>
      <c r="N9" s="26">
        <f t="shared" si="3"/>
        <v>110</v>
      </c>
      <c r="O9" s="27"/>
      <c r="P9" s="28">
        <v>1819</v>
      </c>
      <c r="Q9" s="29" t="s">
        <v>33</v>
      </c>
      <c r="R9" s="30">
        <f>SUMIF(C3:C50,"1819",N3:N50)</f>
        <v>0</v>
      </c>
      <c r="S9" s="31"/>
      <c r="T9" s="32">
        <f>SUMIF(C3:C50,"1819",L3:L50)</f>
        <v>0</v>
      </c>
    </row>
    <row r="10" spans="1:20" ht="28.35" customHeight="1">
      <c r="A10" s="21" t="str">
        <f t="shared" si="0"/>
        <v>SI</v>
      </c>
      <c r="B10" s="21" t="s">
        <v>82</v>
      </c>
      <c r="C10" s="22">
        <v>1990</v>
      </c>
      <c r="D10" s="21" t="s">
        <v>37</v>
      </c>
      <c r="E10" s="23"/>
      <c r="F10" s="23">
        <v>15</v>
      </c>
      <c r="G10" s="23"/>
      <c r="H10" s="22">
        <v>80</v>
      </c>
      <c r="I10" s="22"/>
      <c r="J10" s="22"/>
      <c r="K10" s="24"/>
      <c r="L10" s="25">
        <f t="shared" si="1"/>
        <v>95</v>
      </c>
      <c r="M10" s="26">
        <f t="shared" si="2"/>
        <v>2</v>
      </c>
      <c r="N10" s="26">
        <f t="shared" si="3"/>
        <v>95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28.35" customHeight="1">
      <c r="A11" s="21" t="str">
        <f t="shared" si="0"/>
        <v>SI</v>
      </c>
      <c r="B11" s="21" t="s">
        <v>83</v>
      </c>
      <c r="C11" s="22">
        <v>1990</v>
      </c>
      <c r="D11" s="21" t="s">
        <v>37</v>
      </c>
      <c r="E11" s="23"/>
      <c r="F11" s="23">
        <v>80</v>
      </c>
      <c r="G11" s="23"/>
      <c r="H11" s="22"/>
      <c r="I11" s="22"/>
      <c r="J11" s="22"/>
      <c r="K11" s="24"/>
      <c r="L11" s="25">
        <f t="shared" si="1"/>
        <v>80</v>
      </c>
      <c r="M11" s="26">
        <f t="shared" si="2"/>
        <v>1</v>
      </c>
      <c r="N11" s="26">
        <f t="shared" si="3"/>
        <v>80</v>
      </c>
      <c r="O11" s="27"/>
      <c r="P11" s="28">
        <v>1028</v>
      </c>
      <c r="Q11" s="29" t="s">
        <v>30</v>
      </c>
      <c r="R11" s="30">
        <f>SUMIF(C3:C50,"1028",N3:N50)</f>
        <v>489</v>
      </c>
      <c r="S11" s="31"/>
      <c r="T11" s="32">
        <f>SUMIF(C3:C50,"1028",L3:L50)</f>
        <v>489</v>
      </c>
    </row>
    <row r="12" spans="1:20" ht="28.35" customHeight="1">
      <c r="A12" s="21" t="str">
        <f t="shared" si="0"/>
        <v>SI</v>
      </c>
      <c r="B12" s="21" t="s">
        <v>84</v>
      </c>
      <c r="C12" s="22">
        <v>2077</v>
      </c>
      <c r="D12" s="21" t="s">
        <v>21</v>
      </c>
      <c r="E12" s="23">
        <v>15</v>
      </c>
      <c r="F12" s="23">
        <v>20</v>
      </c>
      <c r="G12" s="23">
        <v>30</v>
      </c>
      <c r="H12" s="22"/>
      <c r="I12" s="22"/>
      <c r="J12" s="22"/>
      <c r="K12" s="24"/>
      <c r="L12" s="25">
        <f t="shared" si="1"/>
        <v>65</v>
      </c>
      <c r="M12" s="26">
        <f t="shared" si="2"/>
        <v>3</v>
      </c>
      <c r="N12" s="26">
        <f t="shared" si="3"/>
        <v>65</v>
      </c>
      <c r="O12" s="27"/>
      <c r="P12" s="28">
        <v>1854</v>
      </c>
      <c r="Q12" s="29" t="s">
        <v>39</v>
      </c>
      <c r="R12" s="30">
        <f>SUMIF(C3:C50,"1854",N3:N50)</f>
        <v>0</v>
      </c>
      <c r="S12" s="31"/>
      <c r="T12" s="32">
        <f>SUMIF(C3:C50,"1854",L3:L50)</f>
        <v>0</v>
      </c>
    </row>
    <row r="13" spans="1:20" ht="28.35" customHeight="1">
      <c r="A13" s="21" t="str">
        <f t="shared" si="0"/>
        <v>SI</v>
      </c>
      <c r="B13" s="21" t="s">
        <v>85</v>
      </c>
      <c r="C13" s="22">
        <v>1028</v>
      </c>
      <c r="D13" s="21" t="s">
        <v>30</v>
      </c>
      <c r="E13" s="23"/>
      <c r="F13" s="23"/>
      <c r="G13" s="23">
        <v>50</v>
      </c>
      <c r="H13" s="22"/>
      <c r="I13" s="22"/>
      <c r="J13" s="22"/>
      <c r="K13" s="24"/>
      <c r="L13" s="25">
        <f t="shared" si="1"/>
        <v>50</v>
      </c>
      <c r="M13" s="26">
        <f t="shared" si="2"/>
        <v>1</v>
      </c>
      <c r="N13" s="26">
        <f t="shared" si="3"/>
        <v>50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28.35" customHeight="1">
      <c r="A14" s="21" t="str">
        <f t="shared" si="0"/>
        <v>SI</v>
      </c>
      <c r="B14" s="21" t="s">
        <v>86</v>
      </c>
      <c r="C14" s="22">
        <v>89</v>
      </c>
      <c r="D14" s="21" t="s">
        <v>81</v>
      </c>
      <c r="E14" s="23">
        <v>6</v>
      </c>
      <c r="F14" s="23">
        <v>12</v>
      </c>
      <c r="G14" s="23">
        <v>20</v>
      </c>
      <c r="H14" s="22"/>
      <c r="I14" s="22"/>
      <c r="J14" s="22"/>
      <c r="K14" s="24"/>
      <c r="L14" s="25">
        <f t="shared" si="1"/>
        <v>38</v>
      </c>
      <c r="M14" s="26">
        <f t="shared" si="2"/>
        <v>3</v>
      </c>
      <c r="N14" s="26">
        <f t="shared" si="3"/>
        <v>38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28.35" customHeight="1">
      <c r="A15" s="21" t="str">
        <f t="shared" si="0"/>
        <v>SI</v>
      </c>
      <c r="B15" s="21" t="s">
        <v>87</v>
      </c>
      <c r="C15" s="22">
        <v>1028</v>
      </c>
      <c r="D15" s="21" t="s">
        <v>30</v>
      </c>
      <c r="E15" s="23">
        <v>12</v>
      </c>
      <c r="F15" s="23"/>
      <c r="G15" s="23">
        <v>15</v>
      </c>
      <c r="H15" s="22"/>
      <c r="I15" s="22"/>
      <c r="J15" s="22"/>
      <c r="K15" s="24"/>
      <c r="L15" s="25">
        <f t="shared" si="1"/>
        <v>27</v>
      </c>
      <c r="M15" s="26">
        <f t="shared" si="2"/>
        <v>2</v>
      </c>
      <c r="N15" s="26">
        <f t="shared" si="3"/>
        <v>27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28.35" customHeight="1">
      <c r="A16" s="21" t="str">
        <f t="shared" si="0"/>
        <v>SI</v>
      </c>
      <c r="B16" s="21" t="s">
        <v>88</v>
      </c>
      <c r="C16" s="22">
        <v>2062</v>
      </c>
      <c r="D16" s="21" t="s">
        <v>18</v>
      </c>
      <c r="E16" s="23">
        <v>8</v>
      </c>
      <c r="F16" s="23">
        <v>9</v>
      </c>
      <c r="G16" s="23">
        <v>8</v>
      </c>
      <c r="H16" s="22"/>
      <c r="I16" s="22"/>
      <c r="J16" s="22"/>
      <c r="K16" s="24"/>
      <c r="L16" s="25">
        <f t="shared" si="1"/>
        <v>25</v>
      </c>
      <c r="M16" s="26">
        <f t="shared" si="2"/>
        <v>3</v>
      </c>
      <c r="N16" s="26">
        <f t="shared" si="3"/>
        <v>25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28.35" customHeight="1">
      <c r="A17" s="21" t="str">
        <f t="shared" si="0"/>
        <v>SI</v>
      </c>
      <c r="B17" s="21" t="s">
        <v>89</v>
      </c>
      <c r="C17" s="22">
        <v>2077</v>
      </c>
      <c r="D17" s="21" t="s">
        <v>21</v>
      </c>
      <c r="E17" s="23">
        <v>7</v>
      </c>
      <c r="F17" s="23">
        <v>6</v>
      </c>
      <c r="G17" s="23">
        <v>9</v>
      </c>
      <c r="H17" s="22"/>
      <c r="I17" s="22"/>
      <c r="J17" s="22"/>
      <c r="K17" s="24"/>
      <c r="L17" s="25">
        <f t="shared" si="1"/>
        <v>22</v>
      </c>
      <c r="M17" s="26">
        <f t="shared" si="2"/>
        <v>3</v>
      </c>
      <c r="N17" s="26">
        <f t="shared" si="3"/>
        <v>22</v>
      </c>
      <c r="O17" s="27"/>
      <c r="P17" s="28">
        <v>1990</v>
      </c>
      <c r="Q17" s="29" t="s">
        <v>49</v>
      </c>
      <c r="R17" s="30">
        <f>SUMIF(C3:C50,"1990",N3:N50)</f>
        <v>390</v>
      </c>
      <c r="S17" s="31"/>
      <c r="T17" s="32">
        <f>SUMIF(C3:C50,"1990",L3:L50)</f>
        <v>390</v>
      </c>
    </row>
    <row r="18" spans="1:20" ht="28.35" customHeight="1">
      <c r="A18" s="21" t="str">
        <f t="shared" si="0"/>
        <v>SI</v>
      </c>
      <c r="B18" s="21" t="s">
        <v>90</v>
      </c>
      <c r="C18" s="22">
        <v>1028</v>
      </c>
      <c r="D18" s="21" t="s">
        <v>30</v>
      </c>
      <c r="E18" s="23">
        <v>20</v>
      </c>
      <c r="F18" s="23"/>
      <c r="G18" s="23"/>
      <c r="H18" s="22"/>
      <c r="I18" s="22"/>
      <c r="J18" s="22"/>
      <c r="K18" s="24"/>
      <c r="L18" s="25">
        <f t="shared" si="1"/>
        <v>20</v>
      </c>
      <c r="M18" s="26">
        <f t="shared" si="2"/>
        <v>1</v>
      </c>
      <c r="N18" s="26">
        <f t="shared" si="3"/>
        <v>20</v>
      </c>
      <c r="O18" s="27"/>
      <c r="P18" s="28">
        <v>1214</v>
      </c>
      <c r="Q18" s="29" t="s">
        <v>50</v>
      </c>
      <c r="R18" s="30">
        <f>SUMIF(C3:C50,"1214",N3:N50)</f>
        <v>5</v>
      </c>
      <c r="S18" s="31"/>
      <c r="T18" s="32">
        <f>SUMIF(C3:C50,"1214",L3:L50)</f>
        <v>5</v>
      </c>
    </row>
    <row r="19" spans="1:20" ht="28.35" customHeight="1">
      <c r="A19" s="21" t="str">
        <f t="shared" si="0"/>
        <v>SI</v>
      </c>
      <c r="B19" s="21" t="s">
        <v>91</v>
      </c>
      <c r="C19" s="22">
        <v>2062</v>
      </c>
      <c r="D19" s="21" t="s">
        <v>18</v>
      </c>
      <c r="E19" s="23">
        <v>9</v>
      </c>
      <c r="F19" s="23">
        <v>8</v>
      </c>
      <c r="G19" s="23"/>
      <c r="H19" s="22"/>
      <c r="I19" s="22"/>
      <c r="J19" s="22"/>
      <c r="K19" s="24"/>
      <c r="L19" s="25">
        <f t="shared" si="1"/>
        <v>17</v>
      </c>
      <c r="M19" s="26">
        <f t="shared" si="2"/>
        <v>2</v>
      </c>
      <c r="N19" s="26">
        <f t="shared" si="3"/>
        <v>17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28.35" customHeight="1">
      <c r="A20" s="21" t="str">
        <f t="shared" si="0"/>
        <v>SI</v>
      </c>
      <c r="B20" s="21" t="s">
        <v>92</v>
      </c>
      <c r="C20" s="22">
        <v>1028</v>
      </c>
      <c r="D20" s="21" t="s">
        <v>30</v>
      </c>
      <c r="E20" s="23">
        <v>5</v>
      </c>
      <c r="F20" s="23"/>
      <c r="G20" s="23">
        <v>7</v>
      </c>
      <c r="H20" s="22"/>
      <c r="I20" s="22"/>
      <c r="J20" s="22"/>
      <c r="K20" s="24"/>
      <c r="L20" s="25">
        <f t="shared" si="1"/>
        <v>12</v>
      </c>
      <c r="M20" s="26">
        <f t="shared" si="2"/>
        <v>2</v>
      </c>
      <c r="N20" s="26">
        <f t="shared" si="3"/>
        <v>12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8.35" customHeight="1">
      <c r="A21" s="21" t="str">
        <f t="shared" si="0"/>
        <v>SI</v>
      </c>
      <c r="B21" s="21" t="s">
        <v>93</v>
      </c>
      <c r="C21" s="22">
        <v>2062</v>
      </c>
      <c r="D21" s="21" t="s">
        <v>18</v>
      </c>
      <c r="E21" s="23"/>
      <c r="F21" s="23">
        <v>7</v>
      </c>
      <c r="G21" s="23"/>
      <c r="H21" s="22"/>
      <c r="I21" s="22"/>
      <c r="J21" s="22"/>
      <c r="K21" s="24"/>
      <c r="L21" s="25">
        <f t="shared" si="1"/>
        <v>7</v>
      </c>
      <c r="M21" s="26">
        <f t="shared" si="2"/>
        <v>1</v>
      </c>
      <c r="N21" s="26">
        <f t="shared" si="3"/>
        <v>7</v>
      </c>
      <c r="O21" s="27"/>
      <c r="P21" s="28">
        <v>69</v>
      </c>
      <c r="Q21" s="29" t="s">
        <v>53</v>
      </c>
      <c r="R21" s="30">
        <f>SUMIF(C3:C50,"69",N3:N50)</f>
        <v>0</v>
      </c>
      <c r="S21" s="31"/>
      <c r="T21" s="32">
        <f>SUMIF(C3:C50,"69",L3:L50)</f>
        <v>0</v>
      </c>
    </row>
    <row r="22" spans="1:20" ht="28.35" customHeight="1">
      <c r="A22" s="21" t="str">
        <f t="shared" si="0"/>
        <v>SI</v>
      </c>
      <c r="B22" s="21" t="s">
        <v>94</v>
      </c>
      <c r="C22" s="22">
        <v>1990</v>
      </c>
      <c r="D22" s="21" t="s">
        <v>37</v>
      </c>
      <c r="E22" s="23"/>
      <c r="F22" s="23">
        <v>5</v>
      </c>
      <c r="G22" s="23"/>
      <c r="H22" s="22"/>
      <c r="I22" s="22"/>
      <c r="J22" s="22"/>
      <c r="K22" s="24"/>
      <c r="L22" s="25">
        <f t="shared" si="1"/>
        <v>5</v>
      </c>
      <c r="M22" s="26">
        <f t="shared" si="2"/>
        <v>1</v>
      </c>
      <c r="N22" s="26">
        <f t="shared" si="3"/>
        <v>5</v>
      </c>
      <c r="O22" s="27"/>
      <c r="P22" s="28">
        <v>1533</v>
      </c>
      <c r="Q22" s="29" t="s">
        <v>54</v>
      </c>
      <c r="R22" s="30">
        <f>SUMIF(C3:C50,"1533",N3:N50)</f>
        <v>0</v>
      </c>
      <c r="S22" s="31"/>
      <c r="T22" s="32">
        <f>SUMIF(C3:C50,"1533",L3:L50)</f>
        <v>0</v>
      </c>
    </row>
    <row r="23" spans="1:20" ht="28.35" customHeight="1">
      <c r="A23" s="21" t="str">
        <f t="shared" si="0"/>
        <v>SI</v>
      </c>
      <c r="B23" s="21" t="s">
        <v>95</v>
      </c>
      <c r="C23" s="22">
        <v>1214</v>
      </c>
      <c r="D23" s="21" t="s">
        <v>96</v>
      </c>
      <c r="E23" s="23">
        <v>5</v>
      </c>
      <c r="F23" s="23"/>
      <c r="G23" s="23"/>
      <c r="H23" s="22"/>
      <c r="I23" s="22"/>
      <c r="J23" s="22"/>
      <c r="K23" s="24"/>
      <c r="L23" s="25">
        <f t="shared" si="1"/>
        <v>5</v>
      </c>
      <c r="M23" s="26">
        <f t="shared" si="2"/>
        <v>1</v>
      </c>
      <c r="N23" s="26">
        <f t="shared" si="3"/>
        <v>5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28.35" customHeight="1">
      <c r="A24" s="21" t="str">
        <f t="shared" si="0"/>
        <v>NO</v>
      </c>
      <c r="B24" s="33"/>
      <c r="C24" s="22"/>
      <c r="D24" s="33"/>
      <c r="E24" s="23"/>
      <c r="F24" s="23"/>
      <c r="G24" s="23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SUMIF(C3:C50,"1554",N3:N50)</f>
        <v>0</v>
      </c>
      <c r="S24" s="31"/>
      <c r="T24" s="32">
        <f>SUMIF(C3:C50,"1554",L3:L50)</f>
        <v>0</v>
      </c>
    </row>
    <row r="25" spans="1:20" ht="28.35" customHeight="1">
      <c r="A25" s="21" t="str">
        <f t="shared" si="0"/>
        <v>NO</v>
      </c>
      <c r="B25" s="33"/>
      <c r="C25" s="22"/>
      <c r="D25" s="33"/>
      <c r="E25" s="23"/>
      <c r="F25" s="23"/>
      <c r="G25" s="23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SUMIF(C3:C51,"2062",N3:N51)</f>
        <v>609</v>
      </c>
      <c r="S25" s="31"/>
      <c r="T25" s="32">
        <f>SUMIF(C3:C51,"2062",L3:L51)</f>
        <v>609</v>
      </c>
    </row>
    <row r="26" spans="1:20" ht="28.35" customHeight="1">
      <c r="A26" s="21" t="str">
        <f t="shared" si="0"/>
        <v>NO</v>
      </c>
      <c r="B26" s="33"/>
      <c r="C26" s="22"/>
      <c r="D26" s="33"/>
      <c r="E26" s="23"/>
      <c r="F26" s="23"/>
      <c r="G26" s="23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21</v>
      </c>
      <c r="R26" s="30">
        <f>SUMIF(C3:C50,"2077",N3:N50)</f>
        <v>87</v>
      </c>
      <c r="S26" s="31"/>
      <c r="T26" s="32">
        <f>SUMIF(C3:C50,"2077",L3:L50)</f>
        <v>87</v>
      </c>
    </row>
    <row r="27" spans="1:20" ht="28.35" customHeight="1">
      <c r="A27" s="21" t="str">
        <f t="shared" si="0"/>
        <v>NO</v>
      </c>
      <c r="B27" s="33"/>
      <c r="C27" s="22"/>
      <c r="D27" s="33"/>
      <c r="E27" s="23"/>
      <c r="F27" s="23"/>
      <c r="G27" s="23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SUMIF(C4:C51,"2030",N4:N51)</f>
        <v>0</v>
      </c>
      <c r="S27" s="31"/>
      <c r="T27" s="32">
        <f>SUMIF(C4:C51,"2030",L4:L51)</f>
        <v>0</v>
      </c>
    </row>
    <row r="28" spans="1:20" ht="28.35" customHeight="1">
      <c r="A28" s="21" t="str">
        <f t="shared" si="0"/>
        <v>NO</v>
      </c>
      <c r="B28" s="22"/>
      <c r="C28" s="22"/>
      <c r="D28" s="22"/>
      <c r="E28" s="23"/>
      <c r="F28" s="23"/>
      <c r="G28" s="23"/>
      <c r="H28" s="22"/>
      <c r="I28" s="2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SUMIF(C3:C50,"87",N3:N50)</f>
        <v>0</v>
      </c>
      <c r="S28" s="31"/>
      <c r="T28" s="32">
        <f>SUMIF(C3:C50,"87",L3:L50)</f>
        <v>0</v>
      </c>
    </row>
    <row r="29" spans="1:20" ht="28.35" customHeight="1">
      <c r="A29" s="21" t="str">
        <f t="shared" si="0"/>
        <v>NO</v>
      </c>
      <c r="B29" s="22"/>
      <c r="C29" s="22"/>
      <c r="D29" s="22"/>
      <c r="E29" s="23"/>
      <c r="F29" s="23"/>
      <c r="G29" s="23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40"/>
    </row>
    <row r="30" spans="1:20" ht="28.35" customHeight="1">
      <c r="A30" s="21" t="str">
        <f t="shared" si="0"/>
        <v>NO</v>
      </c>
      <c r="B30" s="22"/>
      <c r="C30" s="22"/>
      <c r="D30" s="22"/>
      <c r="E30" s="23"/>
      <c r="F30" s="23"/>
      <c r="G30" s="23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8.35" customHeight="1">
      <c r="A31" s="21" t="str">
        <f t="shared" si="0"/>
        <v>NO</v>
      </c>
      <c r="B31" s="22"/>
      <c r="C31" s="22"/>
      <c r="D31" s="22"/>
      <c r="E31" s="23"/>
      <c r="F31" s="23"/>
      <c r="G31" s="23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8.35" customHeight="1">
      <c r="A32" s="21" t="str">
        <f t="shared" si="0"/>
        <v>NO</v>
      </c>
      <c r="B32" s="22"/>
      <c r="C32" s="22"/>
      <c r="D32" s="22"/>
      <c r="E32" s="23"/>
      <c r="F32" s="23"/>
      <c r="G32" s="23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8.35" customHeight="1">
      <c r="A33" s="21" t="str">
        <f t="shared" si="0"/>
        <v>NO</v>
      </c>
      <c r="B33" s="22"/>
      <c r="C33" s="22"/>
      <c r="D33" s="22"/>
      <c r="E33" s="23"/>
      <c r="F33" s="23"/>
      <c r="G33" s="23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8.35" customHeight="1">
      <c r="A34" s="21" t="str">
        <f t="shared" si="0"/>
        <v>NO</v>
      </c>
      <c r="B34" s="22"/>
      <c r="C34" s="22"/>
      <c r="D34" s="22"/>
      <c r="E34" s="23"/>
      <c r="F34" s="23"/>
      <c r="G34" s="23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8.35" customHeight="1">
      <c r="A35" s="21" t="str">
        <f t="shared" si="0"/>
        <v>NO</v>
      </c>
      <c r="B35" s="22"/>
      <c r="C35" s="22"/>
      <c r="D35" s="22"/>
      <c r="E35" s="23"/>
      <c r="F35" s="23"/>
      <c r="G35" s="23"/>
      <c r="H35" s="22"/>
      <c r="I35" s="22"/>
      <c r="J35" s="22"/>
      <c r="K35" s="24"/>
      <c r="L35" s="25">
        <f t="shared" si="1"/>
        <v>0</v>
      </c>
      <c r="M35" s="26">
        <f t="shared" si="2"/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28.35" customHeight="1">
      <c r="A36" s="21" t="str">
        <f t="shared" si="0"/>
        <v>NO</v>
      </c>
      <c r="B36" s="22"/>
      <c r="C36" s="22"/>
      <c r="D36" s="22"/>
      <c r="E36" s="23"/>
      <c r="F36" s="23"/>
      <c r="G36" s="23"/>
      <c r="H36" s="22"/>
      <c r="I36" s="22"/>
      <c r="J36" s="22"/>
      <c r="K36" s="24"/>
      <c r="L36" s="25">
        <f t="shared" si="1"/>
        <v>0</v>
      </c>
      <c r="M36" s="26">
        <f t="shared" si="2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28.35" customHeight="1">
      <c r="A37" s="21" t="str">
        <f t="shared" si="0"/>
        <v>NO</v>
      </c>
      <c r="B37" s="22"/>
      <c r="C37" s="22"/>
      <c r="D37" s="22"/>
      <c r="E37" s="23"/>
      <c r="F37" s="23"/>
      <c r="G37" s="23"/>
      <c r="H37" s="22"/>
      <c r="I37" s="22"/>
      <c r="J37" s="22"/>
      <c r="K37" s="24"/>
      <c r="L37" s="25">
        <f t="shared" si="1"/>
        <v>0</v>
      </c>
      <c r="M37" s="26">
        <f t="shared" si="2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28.35" customHeight="1">
      <c r="A38" s="21" t="str">
        <f t="shared" si="0"/>
        <v>NO</v>
      </c>
      <c r="B38" s="22"/>
      <c r="C38" s="22"/>
      <c r="D38" s="22"/>
      <c r="E38" s="23"/>
      <c r="F38" s="23"/>
      <c r="G38" s="23"/>
      <c r="H38" s="22"/>
      <c r="I38" s="22"/>
      <c r="J38" s="22"/>
      <c r="K38" s="24"/>
      <c r="L38" s="25">
        <f t="shared" si="1"/>
        <v>0</v>
      </c>
      <c r="M38" s="26">
        <f t="shared" si="2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28.35" customHeight="1">
      <c r="A39" s="21" t="str">
        <f t="shared" si="0"/>
        <v>NO</v>
      </c>
      <c r="B39" s="22"/>
      <c r="C39" s="22"/>
      <c r="D39" s="22"/>
      <c r="E39" s="23"/>
      <c r="F39" s="23"/>
      <c r="G39" s="23"/>
      <c r="H39" s="22"/>
      <c r="I39" s="22"/>
      <c r="J39" s="22"/>
      <c r="K39" s="24"/>
      <c r="L39" s="25">
        <f t="shared" si="1"/>
        <v>0</v>
      </c>
      <c r="M39" s="26">
        <f t="shared" si="2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28.35" customHeight="1">
      <c r="A40" s="21" t="str">
        <f t="shared" si="0"/>
        <v>NO</v>
      </c>
      <c r="B40" s="22"/>
      <c r="C40" s="22"/>
      <c r="D40" s="22"/>
      <c r="E40" s="23"/>
      <c r="F40" s="23"/>
      <c r="G40" s="23"/>
      <c r="H40" s="22"/>
      <c r="I40" s="22"/>
      <c r="J40" s="22"/>
      <c r="K40" s="24"/>
      <c r="L40" s="25">
        <f t="shared" si="1"/>
        <v>0</v>
      </c>
      <c r="M40" s="26">
        <f t="shared" si="2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8.35" customHeight="1">
      <c r="A41" s="21" t="str">
        <f t="shared" si="0"/>
        <v>NO</v>
      </c>
      <c r="B41" s="22"/>
      <c r="C41" s="22"/>
      <c r="D41" s="22"/>
      <c r="E41" s="23"/>
      <c r="F41" s="23"/>
      <c r="G41" s="23"/>
      <c r="H41" s="22"/>
      <c r="I41" s="22"/>
      <c r="J41" s="22"/>
      <c r="K41" s="24"/>
      <c r="L41" s="25">
        <f t="shared" si="1"/>
        <v>0</v>
      </c>
      <c r="M41" s="26">
        <f t="shared" si="2"/>
        <v>0</v>
      </c>
      <c r="N41" s="26">
        <f t="shared" si="3"/>
        <v>0</v>
      </c>
      <c r="O41" s="41"/>
      <c r="P41" s="42"/>
      <c r="Q41" s="43"/>
      <c r="R41" s="44">
        <f>SUM(R3:R40)</f>
        <v>1860</v>
      </c>
      <c r="S41" s="27"/>
      <c r="T41" s="45">
        <f>SUM(T3:T40)</f>
        <v>1860</v>
      </c>
    </row>
    <row r="42" spans="1:20" ht="28.35" customHeight="1">
      <c r="A42" s="21" t="str">
        <f t="shared" si="0"/>
        <v>NO</v>
      </c>
      <c r="B42" s="22"/>
      <c r="C42" s="22"/>
      <c r="D42" s="22"/>
      <c r="E42" s="23"/>
      <c r="F42" s="23"/>
      <c r="G42" s="23"/>
      <c r="H42" s="22"/>
      <c r="I42" s="22"/>
      <c r="J42" s="22"/>
      <c r="K42" s="24"/>
      <c r="L42" s="25">
        <f t="shared" si="1"/>
        <v>0</v>
      </c>
      <c r="M42" s="26">
        <f t="shared" si="2"/>
        <v>0</v>
      </c>
      <c r="N42" s="26">
        <f t="shared" si="3"/>
        <v>0</v>
      </c>
      <c r="O42" s="41"/>
      <c r="P42" s="8"/>
      <c r="Q42" s="8"/>
      <c r="R42" s="42"/>
      <c r="S42" s="8"/>
      <c r="T42" s="42"/>
    </row>
    <row r="43" spans="1:20" ht="28.35" customHeight="1">
      <c r="A43" s="21" t="str">
        <f t="shared" si="0"/>
        <v>NO</v>
      </c>
      <c r="B43" s="22"/>
      <c r="C43" s="22"/>
      <c r="D43" s="22"/>
      <c r="E43" s="23"/>
      <c r="F43" s="23"/>
      <c r="G43" s="23"/>
      <c r="H43" s="22"/>
      <c r="I43" s="22"/>
      <c r="J43" s="22"/>
      <c r="K43" s="24"/>
      <c r="L43" s="25">
        <f t="shared" si="1"/>
        <v>0</v>
      </c>
      <c r="M43" s="26">
        <f t="shared" si="2"/>
        <v>0</v>
      </c>
      <c r="N43" s="26">
        <f t="shared" si="3"/>
        <v>0</v>
      </c>
      <c r="O43" s="41"/>
      <c r="P43" s="8"/>
      <c r="Q43" s="8"/>
      <c r="R43" s="8"/>
      <c r="S43" s="8"/>
      <c r="T43" s="8"/>
    </row>
    <row r="44" spans="1:20" ht="28.35" customHeight="1">
      <c r="A44" s="21" t="str">
        <f t="shared" si="0"/>
        <v>NO</v>
      </c>
      <c r="B44" s="22"/>
      <c r="C44" s="22"/>
      <c r="D44" s="22"/>
      <c r="E44" s="23"/>
      <c r="F44" s="23"/>
      <c r="G44" s="23"/>
      <c r="H44" s="22"/>
      <c r="I44" s="22"/>
      <c r="J44" s="22"/>
      <c r="K44" s="24"/>
      <c r="L44" s="25">
        <f t="shared" si="1"/>
        <v>0</v>
      </c>
      <c r="M44" s="26">
        <f t="shared" si="2"/>
        <v>0</v>
      </c>
      <c r="N44" s="26">
        <f t="shared" si="3"/>
        <v>0</v>
      </c>
      <c r="O44" s="41"/>
      <c r="P44" s="8"/>
      <c r="Q44" s="8"/>
      <c r="R44" s="8"/>
      <c r="S44" s="8"/>
      <c r="T44" s="8"/>
    </row>
    <row r="45" spans="1:20" ht="28.35" customHeight="1">
      <c r="A45" s="21" t="str">
        <f t="shared" si="0"/>
        <v>NO</v>
      </c>
      <c r="B45" s="22"/>
      <c r="C45" s="22"/>
      <c r="D45" s="22"/>
      <c r="E45" s="23"/>
      <c r="F45" s="23"/>
      <c r="G45" s="23"/>
      <c r="H45" s="22"/>
      <c r="I45" s="22"/>
      <c r="J45" s="22"/>
      <c r="K45" s="24"/>
      <c r="L45" s="25">
        <f t="shared" si="1"/>
        <v>0</v>
      </c>
      <c r="M45" s="26">
        <f t="shared" si="2"/>
        <v>0</v>
      </c>
      <c r="N45" s="26">
        <f t="shared" si="3"/>
        <v>0</v>
      </c>
      <c r="O45" s="41"/>
      <c r="P45" s="8"/>
      <c r="Q45" s="8"/>
      <c r="R45" s="8"/>
      <c r="S45" s="8"/>
      <c r="T45" s="8"/>
    </row>
    <row r="46" spans="1:20" ht="28.35" customHeight="1">
      <c r="A46" s="21" t="str">
        <f t="shared" si="0"/>
        <v>NO</v>
      </c>
      <c r="B46" s="22"/>
      <c r="C46" s="22"/>
      <c r="D46" s="22"/>
      <c r="E46" s="23"/>
      <c r="F46" s="23"/>
      <c r="G46" s="23"/>
      <c r="H46" s="22"/>
      <c r="I46" s="22"/>
      <c r="J46" s="22"/>
      <c r="K46" s="24"/>
      <c r="L46" s="25">
        <f t="shared" si="1"/>
        <v>0</v>
      </c>
      <c r="M46" s="26">
        <f t="shared" si="2"/>
        <v>0</v>
      </c>
      <c r="N46" s="26">
        <f t="shared" si="3"/>
        <v>0</v>
      </c>
      <c r="O46" s="41"/>
      <c r="P46" s="8"/>
      <c r="Q46" s="8"/>
      <c r="R46" s="8"/>
      <c r="S46" s="8"/>
      <c r="T46" s="8"/>
    </row>
    <row r="47" spans="1:20" ht="28.35" customHeight="1">
      <c r="A47" s="21" t="str">
        <f t="shared" si="0"/>
        <v>NO</v>
      </c>
      <c r="B47" s="22"/>
      <c r="C47" s="22"/>
      <c r="D47" s="22"/>
      <c r="E47" s="23"/>
      <c r="F47" s="23"/>
      <c r="G47" s="23"/>
      <c r="H47" s="22"/>
      <c r="I47" s="22"/>
      <c r="J47" s="22"/>
      <c r="K47" s="24"/>
      <c r="L47" s="25">
        <f t="shared" si="1"/>
        <v>0</v>
      </c>
      <c r="M47" s="26">
        <f t="shared" si="2"/>
        <v>0</v>
      </c>
      <c r="N47" s="26">
        <f t="shared" si="3"/>
        <v>0</v>
      </c>
      <c r="O47" s="41"/>
      <c r="P47" s="8"/>
      <c r="Q47" s="8"/>
      <c r="R47" s="8"/>
      <c r="S47" s="8"/>
      <c r="T47" s="8"/>
    </row>
    <row r="48" spans="1:20" ht="28.35" customHeight="1">
      <c r="A48" s="21" t="str">
        <f t="shared" si="0"/>
        <v>NO</v>
      </c>
      <c r="B48" s="22"/>
      <c r="C48" s="22"/>
      <c r="D48" s="22"/>
      <c r="E48" s="23"/>
      <c r="F48" s="23"/>
      <c r="G48" s="23"/>
      <c r="H48" s="22"/>
      <c r="I48" s="22"/>
      <c r="J48" s="22"/>
      <c r="K48" s="24"/>
      <c r="L48" s="25">
        <f t="shared" si="1"/>
        <v>0</v>
      </c>
      <c r="M48" s="26">
        <f t="shared" si="2"/>
        <v>0</v>
      </c>
      <c r="N48" s="26">
        <f t="shared" si="3"/>
        <v>0</v>
      </c>
      <c r="O48" s="41"/>
      <c r="P48" s="8"/>
      <c r="Q48" s="8"/>
      <c r="R48" s="8"/>
      <c r="S48" s="8"/>
      <c r="T48" s="8"/>
    </row>
    <row r="49" spans="1:20" ht="28.35" customHeight="1">
      <c r="A49" s="21" t="str">
        <f t="shared" si="0"/>
        <v>NO</v>
      </c>
      <c r="B49" s="22"/>
      <c r="C49" s="22"/>
      <c r="D49" s="22"/>
      <c r="E49" s="23"/>
      <c r="F49" s="23"/>
      <c r="G49" s="23"/>
      <c r="H49" s="22"/>
      <c r="I49" s="22"/>
      <c r="J49" s="22"/>
      <c r="K49" s="24"/>
      <c r="L49" s="25">
        <f t="shared" si="1"/>
        <v>0</v>
      </c>
      <c r="M49" s="26">
        <f t="shared" si="2"/>
        <v>0</v>
      </c>
      <c r="N49" s="26">
        <f t="shared" si="3"/>
        <v>0</v>
      </c>
      <c r="O49" s="41"/>
      <c r="P49" s="8"/>
      <c r="Q49" s="8"/>
      <c r="R49" s="8"/>
      <c r="S49" s="8"/>
      <c r="T49" s="8"/>
    </row>
    <row r="50" spans="1:20" ht="28.35" customHeight="1">
      <c r="A50" s="21" t="str">
        <f t="shared" si="0"/>
        <v>NO</v>
      </c>
      <c r="B50" s="22"/>
      <c r="C50" s="22"/>
      <c r="D50" s="22"/>
      <c r="E50" s="23"/>
      <c r="F50" s="23"/>
      <c r="G50" s="23"/>
      <c r="H50" s="22"/>
      <c r="I50" s="22"/>
      <c r="J50" s="22"/>
      <c r="K50" s="24"/>
      <c r="L50" s="25">
        <f t="shared" si="1"/>
        <v>0</v>
      </c>
      <c r="M50" s="26">
        <f t="shared" si="2"/>
        <v>0</v>
      </c>
      <c r="N50" s="26">
        <f t="shared" si="3"/>
        <v>0</v>
      </c>
      <c r="O50" s="41"/>
      <c r="P50" s="8"/>
      <c r="Q50" s="8"/>
      <c r="R50" s="8"/>
      <c r="S50" s="8"/>
      <c r="T50" s="8"/>
    </row>
    <row r="51" spans="1:20" ht="28.35" customHeight="1">
      <c r="A51" s="69">
        <f>COUNTIF(A3:A50,"SI")</f>
        <v>21</v>
      </c>
      <c r="B51" s="47">
        <f>COUNTA(B3:B50)</f>
        <v>21</v>
      </c>
      <c r="C51" s="47"/>
      <c r="D51" s="47"/>
      <c r="E51" s="48"/>
      <c r="F51" s="48"/>
      <c r="G51" s="48"/>
      <c r="H51" s="47"/>
      <c r="I51" s="47"/>
      <c r="J51" s="47"/>
      <c r="K51" s="49"/>
      <c r="L51" s="50">
        <f>SUM(L3:L50)</f>
        <v>1860</v>
      </c>
      <c r="M51" s="51"/>
      <c r="N51" s="26">
        <f>SUM(N3:N50)</f>
        <v>1860</v>
      </c>
      <c r="O51" s="41"/>
      <c r="P51" s="8"/>
      <c r="Q51" s="8"/>
      <c r="R51" s="8"/>
      <c r="S51" s="8"/>
      <c r="T51" s="8"/>
    </row>
    <row r="52" spans="1:20" ht="28.35" customHeight="1">
      <c r="A52" s="47"/>
      <c r="B52" s="8"/>
      <c r="C52" s="8"/>
      <c r="D52" s="8"/>
      <c r="E52" s="8"/>
      <c r="F52" s="8"/>
      <c r="G52" s="8"/>
      <c r="H52" s="8"/>
      <c r="I52" s="8"/>
      <c r="J52" s="8"/>
      <c r="K52" s="8"/>
      <c r="L52" s="42"/>
      <c r="M52" s="52"/>
      <c r="N52" s="70"/>
      <c r="O52" s="41"/>
      <c r="P52" s="8"/>
      <c r="Q52" s="8"/>
      <c r="R52" s="8"/>
      <c r="S52" s="8"/>
      <c r="T52" s="8"/>
    </row>
  </sheetData>
  <mergeCells count="1">
    <mergeCell ref="A1:G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Roman,Regular"&amp;12&amp;K000000CU M</oddHeader>
    <oddFooter>&amp;L&amp;"Helvetica,Regular"&amp;12&amp;K000000&amp;P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showGridLines="0" workbookViewId="0" topLeftCell="A1"/>
  </sheetViews>
  <sheetFormatPr defaultColWidth="16.28125" defaultRowHeight="18" customHeight="1"/>
  <cols>
    <col min="1" max="1" width="4.7109375" style="53" customWidth="1"/>
    <col min="2" max="2" width="23.421875" style="53" customWidth="1"/>
    <col min="3" max="3" width="8.140625" style="53" customWidth="1"/>
    <col min="4" max="4" width="24.28125" style="53" customWidth="1"/>
    <col min="5" max="6" width="11.421875" style="53" customWidth="1"/>
    <col min="7" max="8" width="11.7109375" style="53" customWidth="1"/>
    <col min="9" max="9" width="11.57421875" style="53" customWidth="1"/>
    <col min="10" max="10" width="11.7109375" style="53" customWidth="1"/>
    <col min="11" max="11" width="11.28125" style="53" customWidth="1"/>
    <col min="12" max="12" width="6.57421875" style="53" customWidth="1"/>
    <col min="13" max="16384" width="16.28125" style="53" customWidth="1"/>
  </cols>
  <sheetData>
    <row r="1" spans="1:12" ht="20.45" customHeight="1">
      <c r="A1" s="178" t="s">
        <v>71</v>
      </c>
      <c r="B1" s="179"/>
      <c r="C1" s="179"/>
      <c r="D1" s="179"/>
      <c r="E1" s="179"/>
      <c r="F1" s="179"/>
      <c r="G1" s="55"/>
      <c r="H1" s="55"/>
      <c r="I1" s="55"/>
      <c r="J1" s="55"/>
      <c r="K1" s="55"/>
      <c r="L1" s="56"/>
    </row>
    <row r="2" spans="1:12" ht="32.45" customHeight="1">
      <c r="A2" s="55"/>
      <c r="B2" s="54" t="s">
        <v>1</v>
      </c>
      <c r="C2" s="54" t="s">
        <v>2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64" t="s">
        <v>11</v>
      </c>
    </row>
    <row r="3" spans="1:12" ht="20.45" customHeight="1">
      <c r="A3" s="60"/>
      <c r="B3" s="60"/>
      <c r="C3" s="55"/>
      <c r="D3" s="60"/>
      <c r="E3" s="55"/>
      <c r="F3" s="55"/>
      <c r="G3" s="55"/>
      <c r="H3" s="55"/>
      <c r="I3" s="55"/>
      <c r="J3" s="55"/>
      <c r="K3" s="55"/>
      <c r="L3" s="61"/>
    </row>
    <row r="4" spans="1:12" ht="20.45" customHeight="1">
      <c r="A4" s="60"/>
      <c r="B4" s="60"/>
      <c r="C4" s="55"/>
      <c r="D4" s="60"/>
      <c r="E4" s="55"/>
      <c r="F4" s="65"/>
      <c r="G4" s="55"/>
      <c r="H4" s="55"/>
      <c r="I4" s="55"/>
      <c r="J4" s="55"/>
      <c r="K4" s="55"/>
      <c r="L4" s="61"/>
    </row>
    <row r="5" spans="1:12" ht="20.45" customHeight="1">
      <c r="A5" s="60"/>
      <c r="B5" s="60"/>
      <c r="C5" s="55"/>
      <c r="D5" s="60"/>
      <c r="E5" s="55"/>
      <c r="F5" s="55"/>
      <c r="G5" s="55"/>
      <c r="H5" s="55"/>
      <c r="I5" s="55"/>
      <c r="J5" s="55"/>
      <c r="K5" s="55"/>
      <c r="L5" s="61"/>
    </row>
    <row r="6" spans="1:12" ht="20.45" customHeight="1">
      <c r="A6" s="60"/>
      <c r="B6" s="60"/>
      <c r="C6" s="60"/>
      <c r="D6" s="60"/>
      <c r="E6" s="60"/>
      <c r="F6" s="55"/>
      <c r="G6" s="55"/>
      <c r="H6" s="55"/>
      <c r="I6" s="55"/>
      <c r="J6" s="55"/>
      <c r="K6" s="55"/>
      <c r="L6" s="61"/>
    </row>
    <row r="7" spans="1:12" ht="20.45" customHeight="1">
      <c r="A7" s="60"/>
      <c r="B7" s="60"/>
      <c r="C7" s="55"/>
      <c r="D7" s="60"/>
      <c r="E7" s="55"/>
      <c r="F7" s="55"/>
      <c r="G7" s="55"/>
      <c r="H7" s="55"/>
      <c r="I7" s="55"/>
      <c r="J7" s="55"/>
      <c r="K7" s="55"/>
      <c r="L7" s="61"/>
    </row>
    <row r="8" spans="1:12" ht="20.45" customHeight="1">
      <c r="A8" s="60"/>
      <c r="B8" s="60"/>
      <c r="C8" s="55"/>
      <c r="D8" s="60"/>
      <c r="E8" s="55"/>
      <c r="F8" s="55"/>
      <c r="G8" s="55"/>
      <c r="H8" s="55"/>
      <c r="I8" s="55"/>
      <c r="J8" s="55"/>
      <c r="K8" s="55"/>
      <c r="L8" s="61"/>
    </row>
    <row r="9" spans="1:12" ht="20.45" customHeight="1">
      <c r="A9" s="60"/>
      <c r="B9" s="60"/>
      <c r="C9" s="55"/>
      <c r="D9" s="60"/>
      <c r="E9" s="55"/>
      <c r="F9" s="55"/>
      <c r="G9" s="55"/>
      <c r="H9" s="55"/>
      <c r="I9" s="55"/>
      <c r="J9" s="55"/>
      <c r="K9" s="55"/>
      <c r="L9" s="61"/>
    </row>
    <row r="10" spans="1:12" ht="20.45" customHeight="1">
      <c r="A10" s="60"/>
      <c r="B10" s="60"/>
      <c r="C10" s="55"/>
      <c r="D10" s="60"/>
      <c r="E10" s="55"/>
      <c r="F10" s="55"/>
      <c r="G10" s="55"/>
      <c r="H10" s="55"/>
      <c r="I10" s="55"/>
      <c r="J10" s="55"/>
      <c r="K10" s="55"/>
      <c r="L10" s="61"/>
    </row>
    <row r="11" spans="1:12" ht="20.45" customHeight="1">
      <c r="A11" s="60"/>
      <c r="B11" s="60"/>
      <c r="C11" s="55"/>
      <c r="D11" s="60"/>
      <c r="E11" s="55"/>
      <c r="F11" s="55"/>
      <c r="G11" s="55"/>
      <c r="H11" s="55"/>
      <c r="I11" s="55"/>
      <c r="J11" s="55"/>
      <c r="K11" s="55"/>
      <c r="L11" s="61"/>
    </row>
    <row r="12" spans="1:12" ht="20.45" customHeight="1">
      <c r="A12" s="60"/>
      <c r="B12" s="60"/>
      <c r="C12" s="55"/>
      <c r="D12" s="60"/>
      <c r="E12" s="55"/>
      <c r="F12" s="55"/>
      <c r="G12" s="55"/>
      <c r="H12" s="55"/>
      <c r="I12" s="55"/>
      <c r="J12" s="55"/>
      <c r="K12" s="55"/>
      <c r="L12" s="61"/>
    </row>
    <row r="13" spans="1:12" ht="20.45" customHeight="1">
      <c r="A13" s="60"/>
      <c r="B13" s="60"/>
      <c r="C13" s="55"/>
      <c r="D13" s="60"/>
      <c r="E13" s="55"/>
      <c r="F13" s="55"/>
      <c r="G13" s="55"/>
      <c r="H13" s="55"/>
      <c r="I13" s="55"/>
      <c r="J13" s="55"/>
      <c r="K13" s="55"/>
      <c r="L13" s="61"/>
    </row>
    <row r="14" spans="1:12" ht="20.45" customHeight="1">
      <c r="A14" s="60"/>
      <c r="B14" s="60"/>
      <c r="C14" s="55"/>
      <c r="D14" s="60"/>
      <c r="E14" s="55"/>
      <c r="F14" s="55"/>
      <c r="G14" s="55"/>
      <c r="H14" s="55"/>
      <c r="I14" s="55"/>
      <c r="J14" s="55"/>
      <c r="K14" s="55"/>
      <c r="L14" s="61"/>
    </row>
    <row r="15" spans="1:12" ht="20.45" customHeight="1">
      <c r="A15" s="60"/>
      <c r="B15" s="60"/>
      <c r="C15" s="55"/>
      <c r="D15" s="60"/>
      <c r="E15" s="55"/>
      <c r="F15" s="55"/>
      <c r="G15" s="55"/>
      <c r="H15" s="55"/>
      <c r="I15" s="55"/>
      <c r="J15" s="55"/>
      <c r="K15" s="55"/>
      <c r="L15" s="61"/>
    </row>
    <row r="16" spans="1:12" ht="20.45" customHeight="1">
      <c r="A16" s="60"/>
      <c r="B16" s="60"/>
      <c r="C16" s="55"/>
      <c r="D16" s="60"/>
      <c r="E16" s="55"/>
      <c r="F16" s="55"/>
      <c r="G16" s="55"/>
      <c r="H16" s="55"/>
      <c r="I16" s="55"/>
      <c r="J16" s="55"/>
      <c r="K16" s="55"/>
      <c r="L16" s="61"/>
    </row>
    <row r="17" spans="1:12" ht="20.45" customHeight="1">
      <c r="A17" s="60"/>
      <c r="B17" s="60"/>
      <c r="C17" s="55"/>
      <c r="D17" s="60"/>
      <c r="E17" s="55"/>
      <c r="F17" s="55"/>
      <c r="G17" s="55"/>
      <c r="H17" s="55"/>
      <c r="I17" s="55"/>
      <c r="J17" s="55"/>
      <c r="K17" s="55"/>
      <c r="L17" s="61"/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showGridLines="0" workbookViewId="0" topLeftCell="A1"/>
  </sheetViews>
  <sheetFormatPr defaultColWidth="11.421875" defaultRowHeight="12.75" customHeight="1"/>
  <cols>
    <col min="1" max="1" width="11.421875" style="1" customWidth="1"/>
    <col min="2" max="2" width="52.00390625" style="1" customWidth="1"/>
    <col min="3" max="3" width="12.421875" style="1" customWidth="1"/>
    <col min="4" max="4" width="63.140625" style="1" customWidth="1"/>
    <col min="5" max="6" width="22.8515625" style="1" customWidth="1"/>
    <col min="7" max="7" width="23.00390625" style="1" customWidth="1"/>
    <col min="8" max="8" width="23.140625" style="1" customWidth="1"/>
    <col min="9" max="11" width="23.00390625" style="1" customWidth="1"/>
    <col min="12" max="12" width="15.00390625" style="1" customWidth="1"/>
    <col min="13" max="13" width="14.28125" style="1" customWidth="1"/>
    <col min="14" max="14" width="27.28125" style="1" customWidth="1"/>
    <col min="15" max="16" width="11.421875" style="1" customWidth="1"/>
    <col min="17" max="17" width="66.8515625" style="1" customWidth="1"/>
    <col min="18" max="19" width="11.421875" style="1" customWidth="1"/>
    <col min="20" max="20" width="33.421875" style="1" customWidth="1"/>
    <col min="21" max="16384" width="11.421875" style="1" customWidth="1"/>
  </cols>
  <sheetData>
    <row r="1" spans="1:20" ht="27.75" customHeight="1">
      <c r="A1" s="174" t="s">
        <v>97</v>
      </c>
      <c r="B1" s="175"/>
      <c r="C1" s="175"/>
      <c r="D1" s="175"/>
      <c r="E1" s="175"/>
      <c r="F1" s="177"/>
      <c r="G1" s="175"/>
      <c r="H1" s="71"/>
      <c r="I1" s="72"/>
      <c r="J1" s="72"/>
      <c r="K1" s="72"/>
      <c r="L1" s="7"/>
      <c r="M1" s="7"/>
      <c r="N1" s="73"/>
      <c r="O1" s="8"/>
      <c r="P1" s="7"/>
      <c r="Q1" s="7"/>
      <c r="R1" s="7"/>
      <c r="S1" s="8"/>
      <c r="T1" s="7"/>
    </row>
    <row r="2" spans="1:20" ht="51.4" customHeight="1">
      <c r="A2" s="10" t="s">
        <v>98</v>
      </c>
      <c r="B2" s="10" t="s">
        <v>1</v>
      </c>
      <c r="C2" s="10" t="s">
        <v>99</v>
      </c>
      <c r="D2" s="10" t="s">
        <v>3</v>
      </c>
      <c r="E2" s="11" t="s">
        <v>4</v>
      </c>
      <c r="F2" s="11" t="s">
        <v>5</v>
      </c>
      <c r="G2" s="11" t="s">
        <v>60</v>
      </c>
      <c r="H2" s="11" t="s">
        <v>7</v>
      </c>
      <c r="I2" s="11" t="s">
        <v>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15"/>
      <c r="P2" s="16" t="s">
        <v>14</v>
      </c>
      <c r="Q2" s="17" t="s">
        <v>3</v>
      </c>
      <c r="R2" s="18" t="s">
        <v>15</v>
      </c>
      <c r="S2" s="74"/>
      <c r="T2" s="20" t="s">
        <v>16</v>
      </c>
    </row>
    <row r="3" spans="1:20" ht="28.35" customHeight="1">
      <c r="A3" s="21" t="str">
        <f aca="true" t="shared" si="0" ref="A3:A34">IF(M3&lt;1,"NO","SI")</f>
        <v>SI</v>
      </c>
      <c r="B3" s="21" t="s">
        <v>100</v>
      </c>
      <c r="C3" s="22">
        <v>89</v>
      </c>
      <c r="D3" s="21" t="s">
        <v>81</v>
      </c>
      <c r="E3" s="23">
        <v>100</v>
      </c>
      <c r="F3" s="23">
        <v>100</v>
      </c>
      <c r="G3" s="23">
        <v>100</v>
      </c>
      <c r="H3" s="22">
        <v>90</v>
      </c>
      <c r="I3" s="22"/>
      <c r="J3" s="22"/>
      <c r="K3" s="24"/>
      <c r="L3" s="25">
        <f aca="true" t="shared" si="1" ref="L3:L50">IF(M3&gt;8,(LARGE(E3:K3,1)+LARGE(E3:K3,2)+LARGE(E3:K3,3)+LARGE(E3:K3,4)+LARGE(E3:K3,5)+LARGE(E3:K3,6)+LARGE(E3:K3,7)+LARGE(E3:K3,8)),(SUM(E3:K3)))</f>
        <v>390</v>
      </c>
      <c r="M3" s="26">
        <f aca="true" t="shared" si="2" ref="M3:M34">COUNTA(E3:K3)</f>
        <v>4</v>
      </c>
      <c r="N3" s="26">
        <f aca="true" t="shared" si="3" ref="N3:N50">IF(M3&gt;0,L3,0)</f>
        <v>390</v>
      </c>
      <c r="O3" s="27"/>
      <c r="P3" s="28">
        <v>1828</v>
      </c>
      <c r="Q3" s="29" t="s">
        <v>19</v>
      </c>
      <c r="R3" s="30">
        <f>SUMIF(C3:C50,"1828",N3:N50)</f>
        <v>170</v>
      </c>
      <c r="S3" s="31"/>
      <c r="T3" s="32">
        <f>SUMIF(C3:C50,"1828",L3:L50)</f>
        <v>170</v>
      </c>
    </row>
    <row r="4" spans="1:20" ht="28.35" customHeight="1">
      <c r="A4" s="21" t="str">
        <f t="shared" si="0"/>
        <v>SI</v>
      </c>
      <c r="B4" s="21" t="s">
        <v>101</v>
      </c>
      <c r="C4" s="22">
        <v>2077</v>
      </c>
      <c r="D4" s="21" t="s">
        <v>21</v>
      </c>
      <c r="E4" s="23">
        <v>90</v>
      </c>
      <c r="F4" s="23">
        <v>90</v>
      </c>
      <c r="G4" s="23">
        <v>90</v>
      </c>
      <c r="H4" s="22">
        <v>100</v>
      </c>
      <c r="I4" s="22"/>
      <c r="J4" s="22"/>
      <c r="K4" s="24"/>
      <c r="L4" s="25">
        <f t="shared" si="1"/>
        <v>370</v>
      </c>
      <c r="M4" s="26">
        <f t="shared" si="2"/>
        <v>4</v>
      </c>
      <c r="N4" s="26">
        <f t="shared" si="3"/>
        <v>370</v>
      </c>
      <c r="O4" s="27"/>
      <c r="P4" s="28">
        <v>1985</v>
      </c>
      <c r="Q4" s="29" t="s">
        <v>22</v>
      </c>
      <c r="R4" s="30">
        <f>SUMIF(C3:C50,"1985",N3:N50)</f>
        <v>0</v>
      </c>
      <c r="S4" s="31"/>
      <c r="T4" s="32">
        <f>SUMIF(C3:C50,"1985",L3:L50)</f>
        <v>0</v>
      </c>
    </row>
    <row r="5" spans="1:20" ht="28.35" customHeight="1">
      <c r="A5" s="21" t="str">
        <f t="shared" si="0"/>
        <v>SI</v>
      </c>
      <c r="B5" s="21" t="s">
        <v>102</v>
      </c>
      <c r="C5" s="22">
        <v>1028</v>
      </c>
      <c r="D5" s="21" t="s">
        <v>30</v>
      </c>
      <c r="E5" s="23">
        <v>80</v>
      </c>
      <c r="F5" s="23">
        <v>80</v>
      </c>
      <c r="G5" s="23">
        <v>80</v>
      </c>
      <c r="H5" s="22"/>
      <c r="I5" s="22"/>
      <c r="J5" s="22"/>
      <c r="K5" s="24"/>
      <c r="L5" s="25">
        <f t="shared" si="1"/>
        <v>240</v>
      </c>
      <c r="M5" s="26">
        <f t="shared" si="2"/>
        <v>3</v>
      </c>
      <c r="N5" s="26">
        <f t="shared" si="3"/>
        <v>240</v>
      </c>
      <c r="O5" s="27"/>
      <c r="P5" s="28">
        <v>1912</v>
      </c>
      <c r="Q5" s="29" t="s">
        <v>24</v>
      </c>
      <c r="R5" s="30">
        <f>SUMIF(C3:C50,"1912",N3:N50)</f>
        <v>0</v>
      </c>
      <c r="S5" s="31"/>
      <c r="T5" s="32">
        <f>SUMIF(C3:C50,"1912",L3:L50)</f>
        <v>0</v>
      </c>
    </row>
    <row r="6" spans="1:20" ht="28.35" customHeight="1">
      <c r="A6" s="21" t="str">
        <f t="shared" si="0"/>
        <v>SI</v>
      </c>
      <c r="B6" s="21" t="s">
        <v>103</v>
      </c>
      <c r="C6" s="22">
        <v>2077</v>
      </c>
      <c r="D6" s="21" t="s">
        <v>21</v>
      </c>
      <c r="E6" s="23">
        <v>50</v>
      </c>
      <c r="F6" s="23">
        <v>40</v>
      </c>
      <c r="G6" s="23">
        <v>60</v>
      </c>
      <c r="H6" s="22">
        <v>60</v>
      </c>
      <c r="I6" s="22"/>
      <c r="J6" s="22"/>
      <c r="K6" s="24"/>
      <c r="L6" s="25">
        <f t="shared" si="1"/>
        <v>210</v>
      </c>
      <c r="M6" s="26">
        <f t="shared" si="2"/>
        <v>4</v>
      </c>
      <c r="N6" s="26">
        <f t="shared" si="3"/>
        <v>210</v>
      </c>
      <c r="O6" s="27"/>
      <c r="P6" s="28">
        <v>89</v>
      </c>
      <c r="Q6" s="29" t="s">
        <v>26</v>
      </c>
      <c r="R6" s="30">
        <f>SUMIF(C3:C50,"89",N3:N50)</f>
        <v>475</v>
      </c>
      <c r="S6" s="31"/>
      <c r="T6" s="32">
        <f>SUMIF(C3:C50,"89",L3:L50)</f>
        <v>475</v>
      </c>
    </row>
    <row r="7" spans="1:20" ht="28.35" customHeight="1">
      <c r="A7" s="21" t="str">
        <f t="shared" si="0"/>
        <v>SI</v>
      </c>
      <c r="B7" s="21" t="s">
        <v>104</v>
      </c>
      <c r="C7" s="22">
        <v>1828</v>
      </c>
      <c r="D7" s="21" t="s">
        <v>79</v>
      </c>
      <c r="E7" s="23">
        <v>60</v>
      </c>
      <c r="F7" s="23">
        <v>20</v>
      </c>
      <c r="G7" s="23">
        <v>40</v>
      </c>
      <c r="H7" s="22">
        <v>50</v>
      </c>
      <c r="I7" s="22"/>
      <c r="J7" s="22"/>
      <c r="K7" s="24"/>
      <c r="L7" s="25">
        <f t="shared" si="1"/>
        <v>170</v>
      </c>
      <c r="M7" s="26">
        <f t="shared" si="2"/>
        <v>4</v>
      </c>
      <c r="N7" s="26">
        <f t="shared" si="3"/>
        <v>170</v>
      </c>
      <c r="O7" s="27"/>
      <c r="P7" s="28">
        <v>1924</v>
      </c>
      <c r="Q7" s="29" t="s">
        <v>28</v>
      </c>
      <c r="R7" s="30">
        <f>SUMIF(C3:C50,"1924",N3:N50)</f>
        <v>60</v>
      </c>
      <c r="S7" s="31"/>
      <c r="T7" s="32">
        <f>SUMIF(C3:C50,"1924",L3:L50)</f>
        <v>60</v>
      </c>
    </row>
    <row r="8" spans="1:20" ht="28.35" customHeight="1">
      <c r="A8" s="21" t="str">
        <f t="shared" si="0"/>
        <v>SI</v>
      </c>
      <c r="B8" s="21" t="s">
        <v>105</v>
      </c>
      <c r="C8" s="22">
        <v>87</v>
      </c>
      <c r="D8" s="21" t="s">
        <v>106</v>
      </c>
      <c r="E8" s="23">
        <v>15</v>
      </c>
      <c r="F8" s="23">
        <v>12</v>
      </c>
      <c r="G8" s="23">
        <v>50</v>
      </c>
      <c r="H8" s="22">
        <v>80</v>
      </c>
      <c r="I8" s="22"/>
      <c r="J8" s="22"/>
      <c r="K8" s="24"/>
      <c r="L8" s="25">
        <f t="shared" si="1"/>
        <v>157</v>
      </c>
      <c r="M8" s="26">
        <f t="shared" si="2"/>
        <v>4</v>
      </c>
      <c r="N8" s="26">
        <f t="shared" si="3"/>
        <v>157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28.35" customHeight="1">
      <c r="A9" s="21" t="str">
        <f t="shared" si="0"/>
        <v>SI</v>
      </c>
      <c r="B9" s="21" t="s">
        <v>107</v>
      </c>
      <c r="C9" s="22">
        <v>89</v>
      </c>
      <c r="D9" s="21" t="s">
        <v>81</v>
      </c>
      <c r="E9" s="23">
        <v>40</v>
      </c>
      <c r="F9" s="23">
        <v>15</v>
      </c>
      <c r="G9" s="23">
        <v>30</v>
      </c>
      <c r="H9" s="22"/>
      <c r="I9" s="22"/>
      <c r="J9" s="22"/>
      <c r="K9" s="24"/>
      <c r="L9" s="25">
        <f t="shared" si="1"/>
        <v>85</v>
      </c>
      <c r="M9" s="26">
        <f t="shared" si="2"/>
        <v>3</v>
      </c>
      <c r="N9" s="26">
        <f t="shared" si="3"/>
        <v>85</v>
      </c>
      <c r="O9" s="27"/>
      <c r="P9" s="28">
        <v>1819</v>
      </c>
      <c r="Q9" s="29" t="s">
        <v>33</v>
      </c>
      <c r="R9" s="30">
        <f>SUMIF(C3:C50,"1819",N3:N50)</f>
        <v>0</v>
      </c>
      <c r="S9" s="31"/>
      <c r="T9" s="32">
        <f>SUMIF(C3:C50,"1819",L3:L50)</f>
        <v>0</v>
      </c>
    </row>
    <row r="10" spans="1:20" ht="28.35" customHeight="1">
      <c r="A10" s="21" t="str">
        <f t="shared" si="0"/>
        <v>SI</v>
      </c>
      <c r="B10" s="21" t="s">
        <v>108</v>
      </c>
      <c r="C10" s="22">
        <v>1924</v>
      </c>
      <c r="D10" s="21" t="s">
        <v>109</v>
      </c>
      <c r="E10" s="23">
        <v>30</v>
      </c>
      <c r="F10" s="23">
        <v>30</v>
      </c>
      <c r="G10" s="23"/>
      <c r="H10" s="22"/>
      <c r="I10" s="22"/>
      <c r="J10" s="22"/>
      <c r="K10" s="24"/>
      <c r="L10" s="25">
        <f t="shared" si="1"/>
        <v>60</v>
      </c>
      <c r="M10" s="26">
        <f t="shared" si="2"/>
        <v>2</v>
      </c>
      <c r="N10" s="26">
        <f t="shared" si="3"/>
        <v>60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28.35" customHeight="1">
      <c r="A11" s="21" t="str">
        <f t="shared" si="0"/>
        <v>SI</v>
      </c>
      <c r="B11" s="21" t="s">
        <v>110</v>
      </c>
      <c r="C11" s="22">
        <v>2062</v>
      </c>
      <c r="D11" s="21" t="s">
        <v>18</v>
      </c>
      <c r="E11" s="23"/>
      <c r="F11" s="23">
        <v>60</v>
      </c>
      <c r="G11" s="23"/>
      <c r="H11" s="22"/>
      <c r="I11" s="22"/>
      <c r="J11" s="22"/>
      <c r="K11" s="24"/>
      <c r="L11" s="25">
        <f t="shared" si="1"/>
        <v>60</v>
      </c>
      <c r="M11" s="26">
        <f t="shared" si="2"/>
        <v>1</v>
      </c>
      <c r="N11" s="26">
        <f t="shared" si="3"/>
        <v>60</v>
      </c>
      <c r="O11" s="27"/>
      <c r="P11" s="28">
        <v>1028</v>
      </c>
      <c r="Q11" s="29" t="s">
        <v>30</v>
      </c>
      <c r="R11" s="30">
        <f>SUMIF(C3:C50,"1028",N3:N50)</f>
        <v>269</v>
      </c>
      <c r="S11" s="31"/>
      <c r="T11" s="32">
        <f>SUMIF(C3:C50,"1028",L3:L50)</f>
        <v>269</v>
      </c>
    </row>
    <row r="12" spans="1:20" ht="28.35" customHeight="1">
      <c r="A12" s="21" t="str">
        <f t="shared" si="0"/>
        <v>SI</v>
      </c>
      <c r="B12" s="21" t="s">
        <v>111</v>
      </c>
      <c r="C12" s="22">
        <v>2077</v>
      </c>
      <c r="D12" s="21" t="s">
        <v>21</v>
      </c>
      <c r="E12" s="23"/>
      <c r="F12" s="23">
        <v>50</v>
      </c>
      <c r="G12" s="23"/>
      <c r="H12" s="22"/>
      <c r="I12" s="22"/>
      <c r="J12" s="22"/>
      <c r="K12" s="24"/>
      <c r="L12" s="25">
        <f t="shared" si="1"/>
        <v>50</v>
      </c>
      <c r="M12" s="26">
        <f t="shared" si="2"/>
        <v>1</v>
      </c>
      <c r="N12" s="26">
        <f t="shared" si="3"/>
        <v>50</v>
      </c>
      <c r="O12" s="27"/>
      <c r="P12" s="28">
        <v>1854</v>
      </c>
      <c r="Q12" s="29" t="s">
        <v>39</v>
      </c>
      <c r="R12" s="30">
        <f>SUMIF(C3:C50,"1854",N3:N50)</f>
        <v>0</v>
      </c>
      <c r="S12" s="31"/>
      <c r="T12" s="32">
        <f>SUMIF(C3:C50,"1854",L3:L50)</f>
        <v>0</v>
      </c>
    </row>
    <row r="13" spans="1:20" ht="28.35" customHeight="1">
      <c r="A13" s="21" t="str">
        <f t="shared" si="0"/>
        <v>SI</v>
      </c>
      <c r="B13" s="21" t="s">
        <v>112</v>
      </c>
      <c r="C13" s="22">
        <v>2062</v>
      </c>
      <c r="D13" s="21" t="s">
        <v>18</v>
      </c>
      <c r="E13" s="23">
        <v>20</v>
      </c>
      <c r="F13" s="23">
        <v>9</v>
      </c>
      <c r="G13" s="23"/>
      <c r="H13" s="22"/>
      <c r="I13" s="22"/>
      <c r="J13" s="22"/>
      <c r="K13" s="24"/>
      <c r="L13" s="25">
        <f t="shared" si="1"/>
        <v>29</v>
      </c>
      <c r="M13" s="26">
        <f t="shared" si="2"/>
        <v>2</v>
      </c>
      <c r="N13" s="26">
        <f t="shared" si="3"/>
        <v>29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28.35" customHeight="1">
      <c r="A14" s="21" t="str">
        <f t="shared" si="0"/>
        <v>SI</v>
      </c>
      <c r="B14" s="21" t="s">
        <v>113</v>
      </c>
      <c r="C14" s="22">
        <v>1028</v>
      </c>
      <c r="D14" s="21" t="s">
        <v>30</v>
      </c>
      <c r="E14" s="23">
        <v>9</v>
      </c>
      <c r="F14" s="23"/>
      <c r="G14" s="23">
        <v>20</v>
      </c>
      <c r="H14" s="22"/>
      <c r="I14" s="22"/>
      <c r="J14" s="22"/>
      <c r="K14" s="24"/>
      <c r="L14" s="25">
        <f t="shared" si="1"/>
        <v>29</v>
      </c>
      <c r="M14" s="26">
        <f t="shared" si="2"/>
        <v>2</v>
      </c>
      <c r="N14" s="26">
        <f t="shared" si="3"/>
        <v>29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28.35" customHeight="1">
      <c r="A15" s="21" t="str">
        <f t="shared" si="0"/>
        <v>SI</v>
      </c>
      <c r="B15" s="21" t="s">
        <v>114</v>
      </c>
      <c r="C15" s="22">
        <v>2062</v>
      </c>
      <c r="D15" s="21" t="s">
        <v>18</v>
      </c>
      <c r="E15" s="23">
        <v>12</v>
      </c>
      <c r="F15" s="23"/>
      <c r="G15" s="23"/>
      <c r="H15" s="22"/>
      <c r="I15" s="22"/>
      <c r="J15" s="22"/>
      <c r="K15" s="24"/>
      <c r="L15" s="25">
        <f t="shared" si="1"/>
        <v>12</v>
      </c>
      <c r="M15" s="26">
        <f t="shared" si="2"/>
        <v>1</v>
      </c>
      <c r="N15" s="26">
        <f t="shared" si="3"/>
        <v>12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28.35" customHeight="1">
      <c r="A16" s="21" t="str">
        <f t="shared" si="0"/>
        <v>SI</v>
      </c>
      <c r="B16" s="21" t="s">
        <v>115</v>
      </c>
      <c r="C16" s="22">
        <v>1990</v>
      </c>
      <c r="D16" s="21" t="s">
        <v>37</v>
      </c>
      <c r="E16" s="23"/>
      <c r="F16" s="23">
        <v>8</v>
      </c>
      <c r="G16" s="23"/>
      <c r="H16" s="22"/>
      <c r="I16" s="22"/>
      <c r="J16" s="22"/>
      <c r="K16" s="24"/>
      <c r="L16" s="25">
        <f t="shared" si="1"/>
        <v>8</v>
      </c>
      <c r="M16" s="26">
        <f t="shared" si="2"/>
        <v>1</v>
      </c>
      <c r="N16" s="26">
        <f t="shared" si="3"/>
        <v>8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28.35" customHeight="1">
      <c r="A17" s="21" t="str">
        <f t="shared" si="0"/>
        <v>NO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75">
        <f t="shared" si="1"/>
        <v>0</v>
      </c>
      <c r="M17" s="26">
        <f t="shared" si="2"/>
        <v>0</v>
      </c>
      <c r="N17" s="26">
        <f t="shared" si="3"/>
        <v>0</v>
      </c>
      <c r="O17" s="27"/>
      <c r="P17" s="28">
        <v>1990</v>
      </c>
      <c r="Q17" s="29" t="s">
        <v>49</v>
      </c>
      <c r="R17" s="30">
        <f>SUMIF(C3:C50,"1990",N3:N50)</f>
        <v>8</v>
      </c>
      <c r="S17" s="31"/>
      <c r="T17" s="32">
        <f>SUMIF(C3:C50,"1990",L3:L50)</f>
        <v>8</v>
      </c>
    </row>
    <row r="18" spans="1:20" ht="28.35" customHeight="1">
      <c r="A18" s="21" t="str">
        <f t="shared" si="0"/>
        <v>NO</v>
      </c>
      <c r="B18" s="33"/>
      <c r="C18" s="22"/>
      <c r="D18" s="33"/>
      <c r="E18" s="23"/>
      <c r="F18" s="23"/>
      <c r="G18" s="23"/>
      <c r="H18" s="22"/>
      <c r="I18" s="22"/>
      <c r="J18" s="22"/>
      <c r="K18" s="24"/>
      <c r="L18" s="25">
        <f t="shared" si="1"/>
        <v>0</v>
      </c>
      <c r="M18" s="26">
        <f t="shared" si="2"/>
        <v>0</v>
      </c>
      <c r="N18" s="26">
        <f t="shared" si="3"/>
        <v>0</v>
      </c>
      <c r="O18" s="27"/>
      <c r="P18" s="28">
        <v>1214</v>
      </c>
      <c r="Q18" s="29" t="s">
        <v>50</v>
      </c>
      <c r="R18" s="30">
        <f>SUMIF(C3:C50,"1214",N3:N50)</f>
        <v>0</v>
      </c>
      <c r="S18" s="31"/>
      <c r="T18" s="32">
        <f>SUMIF(C3:C50,"1214",L3:L50)</f>
        <v>0</v>
      </c>
    </row>
    <row r="19" spans="1:20" ht="28.35" customHeight="1">
      <c r="A19" s="21" t="str">
        <f t="shared" si="0"/>
        <v>NO</v>
      </c>
      <c r="B19" s="33"/>
      <c r="C19" s="22"/>
      <c r="D19" s="33"/>
      <c r="E19" s="23"/>
      <c r="F19" s="23"/>
      <c r="G19" s="23"/>
      <c r="H19" s="22"/>
      <c r="I19" s="22"/>
      <c r="J19" s="22"/>
      <c r="K19" s="24"/>
      <c r="L19" s="25">
        <f t="shared" si="1"/>
        <v>0</v>
      </c>
      <c r="M19" s="26">
        <f t="shared" si="2"/>
        <v>0</v>
      </c>
      <c r="N19" s="26">
        <f t="shared" si="3"/>
        <v>0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28.35" customHeight="1">
      <c r="A20" s="21" t="str">
        <f t="shared" si="0"/>
        <v>NO</v>
      </c>
      <c r="B20" s="33"/>
      <c r="C20" s="22"/>
      <c r="D20" s="33"/>
      <c r="E20" s="23"/>
      <c r="F20" s="23"/>
      <c r="G20" s="23"/>
      <c r="H20" s="22"/>
      <c r="I20" s="22"/>
      <c r="J20" s="22"/>
      <c r="K20" s="24"/>
      <c r="L20" s="25">
        <f t="shared" si="1"/>
        <v>0</v>
      </c>
      <c r="M20" s="26">
        <f t="shared" si="2"/>
        <v>0</v>
      </c>
      <c r="N20" s="26">
        <f t="shared" si="3"/>
        <v>0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8.35" customHeight="1">
      <c r="A21" s="21" t="str">
        <f t="shared" si="0"/>
        <v>NO</v>
      </c>
      <c r="B21" s="33"/>
      <c r="C21" s="22"/>
      <c r="D21" s="33"/>
      <c r="E21" s="23"/>
      <c r="F21" s="23"/>
      <c r="G21" s="23"/>
      <c r="H21" s="22"/>
      <c r="I21" s="22"/>
      <c r="J21" s="22"/>
      <c r="K21" s="24"/>
      <c r="L21" s="25">
        <f t="shared" si="1"/>
        <v>0</v>
      </c>
      <c r="M21" s="26">
        <f t="shared" si="2"/>
        <v>0</v>
      </c>
      <c r="N21" s="26">
        <f t="shared" si="3"/>
        <v>0</v>
      </c>
      <c r="O21" s="27"/>
      <c r="P21" s="28">
        <v>69</v>
      </c>
      <c r="Q21" s="29" t="s">
        <v>53</v>
      </c>
      <c r="R21" s="30">
        <f>SUMIF(C3:C50,"69",N3:N50)</f>
        <v>0</v>
      </c>
      <c r="S21" s="31"/>
      <c r="T21" s="32">
        <f>SUMIF(C3:C50,"69",L3:L50)</f>
        <v>0</v>
      </c>
    </row>
    <row r="22" spans="1:20" ht="28.35" customHeight="1">
      <c r="A22" s="21" t="str">
        <f t="shared" si="0"/>
        <v>NO</v>
      </c>
      <c r="B22" s="22"/>
      <c r="C22" s="22"/>
      <c r="D22" s="22"/>
      <c r="E22" s="23"/>
      <c r="F22" s="23"/>
      <c r="G22" s="23"/>
      <c r="H22" s="22"/>
      <c r="I22" s="22"/>
      <c r="J22" s="22"/>
      <c r="K22" s="24"/>
      <c r="L22" s="25">
        <f t="shared" si="1"/>
        <v>0</v>
      </c>
      <c r="M22" s="26">
        <f t="shared" si="2"/>
        <v>0</v>
      </c>
      <c r="N22" s="26">
        <f t="shared" si="3"/>
        <v>0</v>
      </c>
      <c r="O22" s="27"/>
      <c r="P22" s="28">
        <v>1533</v>
      </c>
      <c r="Q22" s="29" t="s">
        <v>54</v>
      </c>
      <c r="R22" s="30">
        <f>SUMIF(C3:C50,"1533",N3:N50)</f>
        <v>0</v>
      </c>
      <c r="S22" s="31"/>
      <c r="T22" s="32">
        <f>SUMIF(C3:C50,"1533",L3:L50)</f>
        <v>0</v>
      </c>
    </row>
    <row r="23" spans="1:20" ht="28.35" customHeight="1">
      <c r="A23" s="21" t="str">
        <f t="shared" si="0"/>
        <v>NO</v>
      </c>
      <c r="B23" s="22"/>
      <c r="C23" s="22"/>
      <c r="D23" s="22"/>
      <c r="E23" s="23"/>
      <c r="F23" s="23"/>
      <c r="G23" s="23"/>
      <c r="H23" s="22"/>
      <c r="I23" s="22"/>
      <c r="J23" s="22"/>
      <c r="K23" s="24"/>
      <c r="L23" s="25">
        <f t="shared" si="1"/>
        <v>0</v>
      </c>
      <c r="M23" s="26">
        <f t="shared" si="2"/>
        <v>0</v>
      </c>
      <c r="N23" s="26">
        <f t="shared" si="3"/>
        <v>0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28.35" customHeight="1">
      <c r="A24" s="21" t="str">
        <f t="shared" si="0"/>
        <v>NO</v>
      </c>
      <c r="B24" s="22"/>
      <c r="C24" s="22"/>
      <c r="D24" s="22"/>
      <c r="E24" s="23"/>
      <c r="F24" s="23"/>
      <c r="G24" s="23"/>
      <c r="H24" s="22"/>
      <c r="I24" s="22"/>
      <c r="J24" s="22"/>
      <c r="K24" s="24"/>
      <c r="L24" s="25">
        <f t="shared" si="1"/>
        <v>0</v>
      </c>
      <c r="M24" s="26">
        <f t="shared" si="2"/>
        <v>0</v>
      </c>
      <c r="N24" s="26">
        <f t="shared" si="3"/>
        <v>0</v>
      </c>
      <c r="O24" s="27"/>
      <c r="P24" s="28">
        <v>1554</v>
      </c>
      <c r="Q24" s="29" t="s">
        <v>56</v>
      </c>
      <c r="R24" s="30">
        <f>SUMIF(C3:C50,"1554",N3:N50)</f>
        <v>0</v>
      </c>
      <c r="S24" s="31"/>
      <c r="T24" s="32">
        <f>SUMIF(C3:C50,"1554",L3:L50)</f>
        <v>0</v>
      </c>
    </row>
    <row r="25" spans="1:20" ht="28.35" customHeight="1">
      <c r="A25" s="21" t="str">
        <f t="shared" si="0"/>
        <v>NO</v>
      </c>
      <c r="B25" s="22"/>
      <c r="C25" s="22"/>
      <c r="D25" s="22"/>
      <c r="E25" s="23"/>
      <c r="F25" s="23"/>
      <c r="G25" s="23"/>
      <c r="H25" s="22"/>
      <c r="I25" s="22"/>
      <c r="J25" s="22"/>
      <c r="K25" s="24"/>
      <c r="L25" s="25">
        <f t="shared" si="1"/>
        <v>0</v>
      </c>
      <c r="M25" s="26">
        <f t="shared" si="2"/>
        <v>0</v>
      </c>
      <c r="N25" s="26">
        <f t="shared" si="3"/>
        <v>0</v>
      </c>
      <c r="O25" s="27"/>
      <c r="P25" s="37">
        <v>2062</v>
      </c>
      <c r="Q25" s="29" t="s">
        <v>18</v>
      </c>
      <c r="R25" s="30">
        <f>SUMIF(C3:C51,"2062",N3:N51)</f>
        <v>101</v>
      </c>
      <c r="S25" s="31"/>
      <c r="T25" s="32">
        <f>SUMIF(C3:C51,"2062",L3:L51)</f>
        <v>101</v>
      </c>
    </row>
    <row r="26" spans="1:20" ht="28.35" customHeight="1">
      <c r="A26" s="21" t="str">
        <f t="shared" si="0"/>
        <v>NO</v>
      </c>
      <c r="B26" s="22"/>
      <c r="C26" s="22"/>
      <c r="D26" s="22"/>
      <c r="E26" s="23"/>
      <c r="F26" s="23"/>
      <c r="G26" s="23"/>
      <c r="H26" s="22"/>
      <c r="I26" s="22"/>
      <c r="J26" s="22"/>
      <c r="K26" s="24"/>
      <c r="L26" s="25">
        <f t="shared" si="1"/>
        <v>0</v>
      </c>
      <c r="M26" s="26">
        <f t="shared" si="2"/>
        <v>0</v>
      </c>
      <c r="N26" s="26">
        <f t="shared" si="3"/>
        <v>0</v>
      </c>
      <c r="O26" s="27"/>
      <c r="P26" s="37">
        <v>2077</v>
      </c>
      <c r="Q26" s="29" t="s">
        <v>21</v>
      </c>
      <c r="R26" s="30">
        <f>SUMIF(C3:C50,"2077",N3:N50)</f>
        <v>630</v>
      </c>
      <c r="S26" s="31"/>
      <c r="T26" s="32">
        <f>SUMIF(C3:C50,"2077",L3:L50)</f>
        <v>630</v>
      </c>
    </row>
    <row r="27" spans="1:20" ht="28.35" customHeight="1">
      <c r="A27" s="21" t="str">
        <f t="shared" si="0"/>
        <v>NO</v>
      </c>
      <c r="B27" s="22"/>
      <c r="C27" s="22"/>
      <c r="D27" s="22"/>
      <c r="E27" s="23"/>
      <c r="F27" s="23"/>
      <c r="G27" s="23"/>
      <c r="H27" s="22"/>
      <c r="I27" s="22"/>
      <c r="J27" s="22"/>
      <c r="K27" s="24"/>
      <c r="L27" s="25">
        <f t="shared" si="1"/>
        <v>0</v>
      </c>
      <c r="M27" s="26">
        <f t="shared" si="2"/>
        <v>0</v>
      </c>
      <c r="N27" s="26">
        <f t="shared" si="3"/>
        <v>0</v>
      </c>
      <c r="O27" s="27"/>
      <c r="P27" s="37">
        <v>2030</v>
      </c>
      <c r="Q27" s="29" t="s">
        <v>57</v>
      </c>
      <c r="R27" s="30">
        <f>SUMIF(C4:C51,"2030",N4:N51)</f>
        <v>0</v>
      </c>
      <c r="S27" s="31"/>
      <c r="T27" s="32">
        <f>SUMIF(C4:C51,"2030",L4:L51)</f>
        <v>0</v>
      </c>
    </row>
    <row r="28" spans="1:20" ht="28.35" customHeight="1">
      <c r="A28" s="21" t="str">
        <f t="shared" si="0"/>
        <v>NO</v>
      </c>
      <c r="B28" s="22"/>
      <c r="C28" s="22"/>
      <c r="D28" s="22"/>
      <c r="E28" s="23"/>
      <c r="F28" s="23"/>
      <c r="G28" s="23"/>
      <c r="H28" s="22"/>
      <c r="I28" s="22"/>
      <c r="J28" s="22"/>
      <c r="K28" s="24"/>
      <c r="L28" s="25">
        <f t="shared" si="1"/>
        <v>0</v>
      </c>
      <c r="M28" s="26">
        <f t="shared" si="2"/>
        <v>0</v>
      </c>
      <c r="N28" s="26">
        <f t="shared" si="3"/>
        <v>0</v>
      </c>
      <c r="O28" s="27"/>
      <c r="P28" s="37">
        <v>87</v>
      </c>
      <c r="Q28" s="29" t="s">
        <v>58</v>
      </c>
      <c r="R28" s="30">
        <f>SUMIF(C3:C50,"87",N3:N50)</f>
        <v>157</v>
      </c>
      <c r="S28" s="31"/>
      <c r="T28" s="32">
        <f>SUMIF(C3:C50,"87",L3:L50)</f>
        <v>157</v>
      </c>
    </row>
    <row r="29" spans="1:20" ht="28.35" customHeight="1">
      <c r="A29" s="21" t="str">
        <f t="shared" si="0"/>
        <v>NO</v>
      </c>
      <c r="B29" s="22"/>
      <c r="C29" s="22"/>
      <c r="D29" s="22"/>
      <c r="E29" s="23"/>
      <c r="F29" s="23"/>
      <c r="G29" s="23"/>
      <c r="H29" s="22"/>
      <c r="I29" s="22"/>
      <c r="J29" s="22"/>
      <c r="K29" s="24"/>
      <c r="L29" s="25">
        <f t="shared" si="1"/>
        <v>0</v>
      </c>
      <c r="M29" s="26">
        <f t="shared" si="2"/>
        <v>0</v>
      </c>
      <c r="N29" s="26">
        <f t="shared" si="3"/>
        <v>0</v>
      </c>
      <c r="O29" s="27"/>
      <c r="P29" s="37"/>
      <c r="Q29" s="38"/>
      <c r="R29" s="39"/>
      <c r="S29" s="31"/>
      <c r="T29" s="76"/>
    </row>
    <row r="30" spans="1:20" ht="28.35" customHeight="1">
      <c r="A30" s="21" t="str">
        <f t="shared" si="0"/>
        <v>NO</v>
      </c>
      <c r="B30" s="22"/>
      <c r="C30" s="22"/>
      <c r="D30" s="22"/>
      <c r="E30" s="23"/>
      <c r="F30" s="23"/>
      <c r="G30" s="23"/>
      <c r="H30" s="22"/>
      <c r="I30" s="22"/>
      <c r="J30" s="22"/>
      <c r="K30" s="24"/>
      <c r="L30" s="25">
        <f t="shared" si="1"/>
        <v>0</v>
      </c>
      <c r="M30" s="26">
        <f t="shared" si="2"/>
        <v>0</v>
      </c>
      <c r="N30" s="26">
        <f t="shared" si="3"/>
        <v>0</v>
      </c>
      <c r="O30" s="27"/>
      <c r="P30" s="37"/>
      <c r="Q30" s="38"/>
      <c r="R30" s="39"/>
      <c r="S30" s="31"/>
      <c r="T30" s="40"/>
    </row>
    <row r="31" spans="1:20" ht="28.35" customHeight="1">
      <c r="A31" s="21" t="str">
        <f t="shared" si="0"/>
        <v>NO</v>
      </c>
      <c r="B31" s="22"/>
      <c r="C31" s="22"/>
      <c r="D31" s="22"/>
      <c r="E31" s="23"/>
      <c r="F31" s="23"/>
      <c r="G31" s="23"/>
      <c r="H31" s="22"/>
      <c r="I31" s="22"/>
      <c r="J31" s="22"/>
      <c r="K31" s="24"/>
      <c r="L31" s="25">
        <f t="shared" si="1"/>
        <v>0</v>
      </c>
      <c r="M31" s="26">
        <f t="shared" si="2"/>
        <v>0</v>
      </c>
      <c r="N31" s="26">
        <f t="shared" si="3"/>
        <v>0</v>
      </c>
      <c r="O31" s="27"/>
      <c r="P31" s="37"/>
      <c r="Q31" s="38"/>
      <c r="R31" s="39"/>
      <c r="S31" s="31"/>
      <c r="T31" s="40"/>
    </row>
    <row r="32" spans="1:20" ht="28.35" customHeight="1">
      <c r="A32" s="21" t="str">
        <f t="shared" si="0"/>
        <v>NO</v>
      </c>
      <c r="B32" s="22"/>
      <c r="C32" s="22"/>
      <c r="D32" s="22"/>
      <c r="E32" s="23"/>
      <c r="F32" s="23"/>
      <c r="G32" s="23"/>
      <c r="H32" s="22"/>
      <c r="I32" s="22"/>
      <c r="J32" s="22"/>
      <c r="K32" s="24"/>
      <c r="L32" s="25">
        <f t="shared" si="1"/>
        <v>0</v>
      </c>
      <c r="M32" s="26">
        <f t="shared" si="2"/>
        <v>0</v>
      </c>
      <c r="N32" s="26">
        <f t="shared" si="3"/>
        <v>0</v>
      </c>
      <c r="O32" s="27"/>
      <c r="P32" s="37"/>
      <c r="Q32" s="38"/>
      <c r="R32" s="39"/>
      <c r="S32" s="31"/>
      <c r="T32" s="40"/>
    </row>
    <row r="33" spans="1:20" ht="28.35" customHeight="1">
      <c r="A33" s="21" t="str">
        <f t="shared" si="0"/>
        <v>NO</v>
      </c>
      <c r="B33" s="22"/>
      <c r="C33" s="22"/>
      <c r="D33" s="22"/>
      <c r="E33" s="23"/>
      <c r="F33" s="23"/>
      <c r="G33" s="23"/>
      <c r="H33" s="22"/>
      <c r="I33" s="22"/>
      <c r="J33" s="22"/>
      <c r="K33" s="24"/>
      <c r="L33" s="25">
        <f t="shared" si="1"/>
        <v>0</v>
      </c>
      <c r="M33" s="26">
        <f t="shared" si="2"/>
        <v>0</v>
      </c>
      <c r="N33" s="26">
        <f t="shared" si="3"/>
        <v>0</v>
      </c>
      <c r="O33" s="27"/>
      <c r="P33" s="37"/>
      <c r="Q33" s="38"/>
      <c r="R33" s="39"/>
      <c r="S33" s="31"/>
      <c r="T33" s="40"/>
    </row>
    <row r="34" spans="1:20" ht="28.35" customHeight="1">
      <c r="A34" s="21" t="str">
        <f t="shared" si="0"/>
        <v>NO</v>
      </c>
      <c r="B34" s="22"/>
      <c r="C34" s="22"/>
      <c r="D34" s="22"/>
      <c r="E34" s="23"/>
      <c r="F34" s="23"/>
      <c r="G34" s="23"/>
      <c r="H34" s="22"/>
      <c r="I34" s="22"/>
      <c r="J34" s="22"/>
      <c r="K34" s="24"/>
      <c r="L34" s="25">
        <f t="shared" si="1"/>
        <v>0</v>
      </c>
      <c r="M34" s="26">
        <f t="shared" si="2"/>
        <v>0</v>
      </c>
      <c r="N34" s="26">
        <f t="shared" si="3"/>
        <v>0</v>
      </c>
      <c r="O34" s="27"/>
      <c r="P34" s="37"/>
      <c r="Q34" s="38"/>
      <c r="R34" s="39"/>
      <c r="S34" s="31"/>
      <c r="T34" s="40"/>
    </row>
    <row r="35" spans="1:20" ht="28.35" customHeight="1">
      <c r="A35" s="21" t="str">
        <f aca="true" t="shared" si="4" ref="A35:A51">IF(M35&lt;1,"NO","SI")</f>
        <v>NO</v>
      </c>
      <c r="B35" s="22"/>
      <c r="C35" s="22"/>
      <c r="D35" s="22"/>
      <c r="E35" s="23"/>
      <c r="F35" s="23"/>
      <c r="G35" s="23"/>
      <c r="H35" s="22"/>
      <c r="I35" s="22"/>
      <c r="J35" s="22"/>
      <c r="K35" s="24"/>
      <c r="L35" s="25">
        <f t="shared" si="1"/>
        <v>0</v>
      </c>
      <c r="M35" s="26">
        <f aca="true" t="shared" si="5" ref="M35:M51">COUNTA(E35:K35)</f>
        <v>0</v>
      </c>
      <c r="N35" s="26">
        <f t="shared" si="3"/>
        <v>0</v>
      </c>
      <c r="O35" s="27"/>
      <c r="P35" s="37"/>
      <c r="Q35" s="38"/>
      <c r="R35" s="39"/>
      <c r="S35" s="31"/>
      <c r="T35" s="40"/>
    </row>
    <row r="36" spans="1:20" ht="28.35" customHeight="1">
      <c r="A36" s="21" t="str">
        <f t="shared" si="4"/>
        <v>NO</v>
      </c>
      <c r="B36" s="22"/>
      <c r="C36" s="22"/>
      <c r="D36" s="22"/>
      <c r="E36" s="23"/>
      <c r="F36" s="23"/>
      <c r="G36" s="23"/>
      <c r="H36" s="22"/>
      <c r="I36" s="22"/>
      <c r="J36" s="22"/>
      <c r="K36" s="24"/>
      <c r="L36" s="25">
        <f t="shared" si="1"/>
        <v>0</v>
      </c>
      <c r="M36" s="26">
        <f t="shared" si="5"/>
        <v>0</v>
      </c>
      <c r="N36" s="26">
        <f t="shared" si="3"/>
        <v>0</v>
      </c>
      <c r="O36" s="27"/>
      <c r="P36" s="37"/>
      <c r="Q36" s="38"/>
      <c r="R36" s="39"/>
      <c r="S36" s="31"/>
      <c r="T36" s="40"/>
    </row>
    <row r="37" spans="1:20" ht="28.35" customHeight="1">
      <c r="A37" s="21" t="str">
        <f t="shared" si="4"/>
        <v>NO</v>
      </c>
      <c r="B37" s="22"/>
      <c r="C37" s="22"/>
      <c r="D37" s="22"/>
      <c r="E37" s="23"/>
      <c r="F37" s="23"/>
      <c r="G37" s="23"/>
      <c r="H37" s="22"/>
      <c r="I37" s="22"/>
      <c r="J37" s="22"/>
      <c r="K37" s="24"/>
      <c r="L37" s="25">
        <f t="shared" si="1"/>
        <v>0</v>
      </c>
      <c r="M37" s="26">
        <f t="shared" si="5"/>
        <v>0</v>
      </c>
      <c r="N37" s="26">
        <f t="shared" si="3"/>
        <v>0</v>
      </c>
      <c r="O37" s="27"/>
      <c r="P37" s="37"/>
      <c r="Q37" s="38"/>
      <c r="R37" s="39"/>
      <c r="S37" s="31"/>
      <c r="T37" s="40"/>
    </row>
    <row r="38" spans="1:20" ht="28.35" customHeight="1">
      <c r="A38" s="21" t="str">
        <f t="shared" si="4"/>
        <v>NO</v>
      </c>
      <c r="B38" s="22"/>
      <c r="C38" s="22"/>
      <c r="D38" s="22"/>
      <c r="E38" s="23"/>
      <c r="F38" s="23"/>
      <c r="G38" s="23"/>
      <c r="H38" s="22"/>
      <c r="I38" s="22"/>
      <c r="J38" s="22"/>
      <c r="K38" s="24"/>
      <c r="L38" s="25">
        <f t="shared" si="1"/>
        <v>0</v>
      </c>
      <c r="M38" s="26">
        <f t="shared" si="5"/>
        <v>0</v>
      </c>
      <c r="N38" s="26">
        <f t="shared" si="3"/>
        <v>0</v>
      </c>
      <c r="O38" s="27"/>
      <c r="P38" s="37"/>
      <c r="Q38" s="38"/>
      <c r="R38" s="39"/>
      <c r="S38" s="31"/>
      <c r="T38" s="40"/>
    </row>
    <row r="39" spans="1:20" ht="28.35" customHeight="1">
      <c r="A39" s="21" t="str">
        <f t="shared" si="4"/>
        <v>NO</v>
      </c>
      <c r="B39" s="22"/>
      <c r="C39" s="22"/>
      <c r="D39" s="22"/>
      <c r="E39" s="23"/>
      <c r="F39" s="23"/>
      <c r="G39" s="23"/>
      <c r="H39" s="22"/>
      <c r="I39" s="22"/>
      <c r="J39" s="22"/>
      <c r="K39" s="24"/>
      <c r="L39" s="25">
        <f t="shared" si="1"/>
        <v>0</v>
      </c>
      <c r="M39" s="26">
        <f t="shared" si="5"/>
        <v>0</v>
      </c>
      <c r="N39" s="26">
        <f t="shared" si="3"/>
        <v>0</v>
      </c>
      <c r="O39" s="27"/>
      <c r="P39" s="37"/>
      <c r="Q39" s="38"/>
      <c r="R39" s="39"/>
      <c r="S39" s="31"/>
      <c r="T39" s="40"/>
    </row>
    <row r="40" spans="1:20" ht="28.35" customHeight="1">
      <c r="A40" s="21" t="str">
        <f t="shared" si="4"/>
        <v>NO</v>
      </c>
      <c r="B40" s="22"/>
      <c r="C40" s="22"/>
      <c r="D40" s="22"/>
      <c r="E40" s="23"/>
      <c r="F40" s="23"/>
      <c r="G40" s="23"/>
      <c r="H40" s="22"/>
      <c r="I40" s="22"/>
      <c r="J40" s="22"/>
      <c r="K40" s="24"/>
      <c r="L40" s="25">
        <f t="shared" si="1"/>
        <v>0</v>
      </c>
      <c r="M40" s="26">
        <f t="shared" si="5"/>
        <v>0</v>
      </c>
      <c r="N40" s="26">
        <f t="shared" si="3"/>
        <v>0</v>
      </c>
      <c r="O40" s="27"/>
      <c r="P40" s="37"/>
      <c r="Q40" s="38"/>
      <c r="R40" s="39"/>
      <c r="S40" s="31"/>
      <c r="T40" s="40"/>
    </row>
    <row r="41" spans="1:20" ht="28.35" customHeight="1">
      <c r="A41" s="21" t="str">
        <f t="shared" si="4"/>
        <v>NO</v>
      </c>
      <c r="B41" s="22"/>
      <c r="C41" s="22"/>
      <c r="D41" s="22"/>
      <c r="E41" s="23"/>
      <c r="F41" s="23"/>
      <c r="G41" s="23"/>
      <c r="H41" s="22"/>
      <c r="I41" s="22"/>
      <c r="J41" s="22"/>
      <c r="K41" s="24"/>
      <c r="L41" s="25">
        <f t="shared" si="1"/>
        <v>0</v>
      </c>
      <c r="M41" s="26">
        <f t="shared" si="5"/>
        <v>0</v>
      </c>
      <c r="N41" s="26">
        <f t="shared" si="3"/>
        <v>0</v>
      </c>
      <c r="O41" s="41"/>
      <c r="P41" s="42"/>
      <c r="Q41" s="77"/>
      <c r="R41" s="78">
        <f>SUM(R3:R40)</f>
        <v>1870</v>
      </c>
      <c r="S41" s="79"/>
      <c r="T41" s="45">
        <f>SUM(T3:T40)</f>
        <v>1870</v>
      </c>
    </row>
    <row r="42" spans="1:20" ht="28.35" customHeight="1">
      <c r="A42" s="21" t="str">
        <f t="shared" si="4"/>
        <v>NO</v>
      </c>
      <c r="B42" s="22"/>
      <c r="C42" s="22"/>
      <c r="D42" s="22"/>
      <c r="E42" s="23"/>
      <c r="F42" s="23"/>
      <c r="G42" s="23"/>
      <c r="H42" s="22"/>
      <c r="I42" s="22"/>
      <c r="J42" s="22"/>
      <c r="K42" s="24"/>
      <c r="L42" s="25">
        <f t="shared" si="1"/>
        <v>0</v>
      </c>
      <c r="M42" s="26">
        <f t="shared" si="5"/>
        <v>0</v>
      </c>
      <c r="N42" s="26">
        <f t="shared" si="3"/>
        <v>0</v>
      </c>
      <c r="O42" s="41"/>
      <c r="P42" s="8"/>
      <c r="Q42" s="8"/>
      <c r="R42" s="80"/>
      <c r="S42" s="8"/>
      <c r="T42" s="42"/>
    </row>
    <row r="43" spans="1:20" ht="28.35" customHeight="1">
      <c r="A43" s="21" t="str">
        <f t="shared" si="4"/>
        <v>NO</v>
      </c>
      <c r="B43" s="22"/>
      <c r="C43" s="22"/>
      <c r="D43" s="22"/>
      <c r="E43" s="23"/>
      <c r="F43" s="23"/>
      <c r="G43" s="23"/>
      <c r="H43" s="22"/>
      <c r="I43" s="22"/>
      <c r="J43" s="22"/>
      <c r="K43" s="24"/>
      <c r="L43" s="25">
        <f t="shared" si="1"/>
        <v>0</v>
      </c>
      <c r="M43" s="26">
        <f t="shared" si="5"/>
        <v>0</v>
      </c>
      <c r="N43" s="26">
        <f t="shared" si="3"/>
        <v>0</v>
      </c>
      <c r="O43" s="41"/>
      <c r="P43" s="8"/>
      <c r="Q43" s="8"/>
      <c r="R43" s="8"/>
      <c r="S43" s="8"/>
      <c r="T43" s="8"/>
    </row>
    <row r="44" spans="1:20" ht="28.35" customHeight="1">
      <c r="A44" s="21" t="str">
        <f t="shared" si="4"/>
        <v>NO</v>
      </c>
      <c r="B44" s="22"/>
      <c r="C44" s="22"/>
      <c r="D44" s="22"/>
      <c r="E44" s="23"/>
      <c r="F44" s="23"/>
      <c r="G44" s="23"/>
      <c r="H44" s="22"/>
      <c r="I44" s="22"/>
      <c r="J44" s="22"/>
      <c r="K44" s="24"/>
      <c r="L44" s="25">
        <f t="shared" si="1"/>
        <v>0</v>
      </c>
      <c r="M44" s="26">
        <f t="shared" si="5"/>
        <v>0</v>
      </c>
      <c r="N44" s="26">
        <f t="shared" si="3"/>
        <v>0</v>
      </c>
      <c r="O44" s="41"/>
      <c r="P44" s="8"/>
      <c r="Q44" s="8"/>
      <c r="R44" s="8"/>
      <c r="S44" s="8"/>
      <c r="T44" s="8"/>
    </row>
    <row r="45" spans="1:20" ht="28.35" customHeight="1">
      <c r="A45" s="21" t="str">
        <f t="shared" si="4"/>
        <v>NO</v>
      </c>
      <c r="B45" s="22"/>
      <c r="C45" s="22"/>
      <c r="D45" s="22"/>
      <c r="E45" s="23"/>
      <c r="F45" s="23"/>
      <c r="G45" s="23"/>
      <c r="H45" s="22"/>
      <c r="I45" s="22"/>
      <c r="J45" s="22"/>
      <c r="K45" s="24"/>
      <c r="L45" s="25">
        <f t="shared" si="1"/>
        <v>0</v>
      </c>
      <c r="M45" s="26">
        <f t="shared" si="5"/>
        <v>0</v>
      </c>
      <c r="N45" s="26">
        <f t="shared" si="3"/>
        <v>0</v>
      </c>
      <c r="O45" s="41"/>
      <c r="P45" s="8"/>
      <c r="Q45" s="8"/>
      <c r="R45" s="8"/>
      <c r="S45" s="8"/>
      <c r="T45" s="8"/>
    </row>
    <row r="46" spans="1:20" ht="28.35" customHeight="1">
      <c r="A46" s="21" t="str">
        <f t="shared" si="4"/>
        <v>NO</v>
      </c>
      <c r="B46" s="22"/>
      <c r="C46" s="22"/>
      <c r="D46" s="22"/>
      <c r="E46" s="23"/>
      <c r="F46" s="23"/>
      <c r="G46" s="23"/>
      <c r="H46" s="22"/>
      <c r="I46" s="22"/>
      <c r="J46" s="22"/>
      <c r="K46" s="24"/>
      <c r="L46" s="25">
        <f t="shared" si="1"/>
        <v>0</v>
      </c>
      <c r="M46" s="26">
        <f t="shared" si="5"/>
        <v>0</v>
      </c>
      <c r="N46" s="26">
        <f t="shared" si="3"/>
        <v>0</v>
      </c>
      <c r="O46" s="41"/>
      <c r="P46" s="8"/>
      <c r="Q46" s="8"/>
      <c r="R46" s="8"/>
      <c r="S46" s="8"/>
      <c r="T46" s="8"/>
    </row>
    <row r="47" spans="1:20" ht="28.35" customHeight="1">
      <c r="A47" s="21" t="str">
        <f t="shared" si="4"/>
        <v>NO</v>
      </c>
      <c r="B47" s="22"/>
      <c r="C47" s="22"/>
      <c r="D47" s="22"/>
      <c r="E47" s="23"/>
      <c r="F47" s="23"/>
      <c r="G47" s="23"/>
      <c r="H47" s="22"/>
      <c r="I47" s="22"/>
      <c r="J47" s="22"/>
      <c r="K47" s="24"/>
      <c r="L47" s="25">
        <f t="shared" si="1"/>
        <v>0</v>
      </c>
      <c r="M47" s="26">
        <f t="shared" si="5"/>
        <v>0</v>
      </c>
      <c r="N47" s="26">
        <f t="shared" si="3"/>
        <v>0</v>
      </c>
      <c r="O47" s="41"/>
      <c r="P47" s="8"/>
      <c r="Q47" s="8"/>
      <c r="R47" s="8"/>
      <c r="S47" s="8"/>
      <c r="T47" s="8"/>
    </row>
    <row r="48" spans="1:20" ht="28.35" customHeight="1">
      <c r="A48" s="21" t="str">
        <f t="shared" si="4"/>
        <v>NO</v>
      </c>
      <c r="B48" s="22"/>
      <c r="C48" s="22"/>
      <c r="D48" s="22"/>
      <c r="E48" s="23"/>
      <c r="F48" s="23"/>
      <c r="G48" s="23"/>
      <c r="H48" s="22"/>
      <c r="I48" s="22"/>
      <c r="J48" s="22"/>
      <c r="K48" s="24"/>
      <c r="L48" s="25">
        <f t="shared" si="1"/>
        <v>0</v>
      </c>
      <c r="M48" s="26">
        <f t="shared" si="5"/>
        <v>0</v>
      </c>
      <c r="N48" s="26">
        <f t="shared" si="3"/>
        <v>0</v>
      </c>
      <c r="O48" s="41"/>
      <c r="P48" s="8"/>
      <c r="Q48" s="8"/>
      <c r="R48" s="8"/>
      <c r="S48" s="8"/>
      <c r="T48" s="8"/>
    </row>
    <row r="49" spans="1:20" ht="28.35" customHeight="1">
      <c r="A49" s="21" t="str">
        <f t="shared" si="4"/>
        <v>NO</v>
      </c>
      <c r="B49" s="22"/>
      <c r="C49" s="22"/>
      <c r="D49" s="22"/>
      <c r="E49" s="23"/>
      <c r="F49" s="23"/>
      <c r="G49" s="23"/>
      <c r="H49" s="22"/>
      <c r="I49" s="22"/>
      <c r="J49" s="22"/>
      <c r="K49" s="24"/>
      <c r="L49" s="25">
        <f t="shared" si="1"/>
        <v>0</v>
      </c>
      <c r="M49" s="26">
        <f t="shared" si="5"/>
        <v>0</v>
      </c>
      <c r="N49" s="26">
        <f t="shared" si="3"/>
        <v>0</v>
      </c>
      <c r="O49" s="41"/>
      <c r="P49" s="8"/>
      <c r="Q49" s="8"/>
      <c r="R49" s="8"/>
      <c r="S49" s="8"/>
      <c r="T49" s="8"/>
    </row>
    <row r="50" spans="1:20" ht="28.35" customHeight="1">
      <c r="A50" s="21" t="str">
        <f t="shared" si="4"/>
        <v>NO</v>
      </c>
      <c r="B50" s="22"/>
      <c r="C50" s="22"/>
      <c r="D50" s="22"/>
      <c r="E50" s="23"/>
      <c r="F50" s="23"/>
      <c r="G50" s="23"/>
      <c r="H50" s="22"/>
      <c r="I50" s="22"/>
      <c r="J50" s="22"/>
      <c r="K50" s="24"/>
      <c r="L50" s="25">
        <f t="shared" si="1"/>
        <v>0</v>
      </c>
      <c r="M50" s="26">
        <f t="shared" si="5"/>
        <v>0</v>
      </c>
      <c r="N50" s="26">
        <f t="shared" si="3"/>
        <v>0</v>
      </c>
      <c r="O50" s="41"/>
      <c r="P50" s="8"/>
      <c r="Q50" s="8"/>
      <c r="R50" s="8"/>
      <c r="S50" s="8"/>
      <c r="T50" s="8"/>
    </row>
    <row r="51" spans="1:20" ht="28.35" customHeight="1">
      <c r="A51" s="81" t="str">
        <f t="shared" si="4"/>
        <v>NO</v>
      </c>
      <c r="B51" s="46"/>
      <c r="C51" s="46"/>
      <c r="D51" s="46"/>
      <c r="E51" s="62"/>
      <c r="F51" s="62"/>
      <c r="G51" s="62"/>
      <c r="H51" s="46"/>
      <c r="I51" s="46"/>
      <c r="J51" s="46"/>
      <c r="K51" s="63"/>
      <c r="L51" s="25">
        <f>SUM(L3:L50)</f>
        <v>1870</v>
      </c>
      <c r="M51" s="82">
        <f t="shared" si="5"/>
        <v>0</v>
      </c>
      <c r="N51" s="26">
        <f>SUM(N3:N50)</f>
        <v>1870</v>
      </c>
      <c r="O51" s="41"/>
      <c r="P51" s="8"/>
      <c r="Q51" s="8"/>
      <c r="R51" s="8"/>
      <c r="S51" s="8"/>
      <c r="T51" s="8"/>
    </row>
    <row r="52" spans="1:20" ht="28.35" customHeight="1">
      <c r="A52" s="46">
        <f>COUNTIF(A3:A50,"SI")</f>
        <v>14</v>
      </c>
      <c r="B52" s="46">
        <f>COUNTA(B3:B50)</f>
        <v>14</v>
      </c>
      <c r="C52" s="46"/>
      <c r="D52" s="46"/>
      <c r="E52" s="62"/>
      <c r="F52" s="62"/>
      <c r="G52" s="62"/>
      <c r="H52" s="46"/>
      <c r="I52" s="46"/>
      <c r="J52" s="46"/>
      <c r="K52" s="63"/>
      <c r="L52" s="83"/>
      <c r="M52" s="84"/>
      <c r="N52" s="85"/>
      <c r="O52" s="41"/>
      <c r="P52" s="8"/>
      <c r="Q52" s="8"/>
      <c r="R52" s="8"/>
      <c r="S52" s="8"/>
      <c r="T52" s="8"/>
    </row>
    <row r="53" spans="1:20" ht="27.75" customHeight="1">
      <c r="A53" s="47"/>
      <c r="B53" s="47"/>
      <c r="C53" s="47"/>
      <c r="D53" s="47"/>
      <c r="E53" s="48"/>
      <c r="F53" s="48"/>
      <c r="G53" s="48"/>
      <c r="H53" s="47"/>
      <c r="I53" s="47"/>
      <c r="J53" s="47"/>
      <c r="K53" s="49"/>
      <c r="L53" s="86"/>
      <c r="M53" s="84"/>
      <c r="N53" s="87"/>
      <c r="O53" s="41"/>
      <c r="P53" s="8"/>
      <c r="Q53" s="8"/>
      <c r="R53" s="8"/>
      <c r="S53" s="8"/>
      <c r="T53" s="8"/>
    </row>
  </sheetData>
  <mergeCells count="1">
    <mergeCell ref="A1:G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Roman,Regular"&amp;12&amp;K000000CU F</oddHeader>
    <oddFooter>&amp;L&amp;"Helvetica,Regular"&amp;12&amp;K000000&amp;P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showGridLines="0" workbookViewId="0" topLeftCell="A1">
      <selection activeCell="A1" sqref="A1:F1"/>
    </sheetView>
  </sheetViews>
  <sheetFormatPr defaultColWidth="16.28125" defaultRowHeight="18" customHeight="1"/>
  <cols>
    <col min="1" max="1" width="4.7109375" style="53" customWidth="1"/>
    <col min="2" max="2" width="22.421875" style="53" customWidth="1"/>
    <col min="3" max="3" width="5.28125" style="53" customWidth="1"/>
    <col min="4" max="4" width="25.57421875" style="53" customWidth="1"/>
    <col min="5" max="5" width="11.140625" style="53" customWidth="1"/>
    <col min="6" max="6" width="11.57421875" style="53" customWidth="1"/>
    <col min="7" max="7" width="11.7109375" style="53" customWidth="1"/>
    <col min="8" max="8" width="11.57421875" style="53" customWidth="1"/>
    <col min="9" max="9" width="11.28125" style="53" customWidth="1"/>
    <col min="10" max="10" width="11.57421875" style="53" customWidth="1"/>
    <col min="11" max="11" width="11.28125" style="53" customWidth="1"/>
    <col min="12" max="12" width="6.57421875" style="53" customWidth="1"/>
    <col min="13" max="16384" width="16.28125" style="53" customWidth="1"/>
  </cols>
  <sheetData>
    <row r="1" spans="1:12" ht="20.45" customHeight="1">
      <c r="A1" s="178" t="s">
        <v>97</v>
      </c>
      <c r="B1" s="179"/>
      <c r="C1" s="179"/>
      <c r="D1" s="179"/>
      <c r="E1" s="179"/>
      <c r="F1" s="179"/>
      <c r="G1" s="88"/>
      <c r="H1" s="88"/>
      <c r="I1" s="88"/>
      <c r="J1" s="88"/>
      <c r="K1" s="88"/>
      <c r="L1" s="89"/>
    </row>
    <row r="2" spans="1:12" ht="32.45" customHeight="1">
      <c r="A2" s="59"/>
      <c r="B2" s="54" t="s">
        <v>1</v>
      </c>
      <c r="C2" s="54" t="s">
        <v>99</v>
      </c>
      <c r="D2" s="54" t="s">
        <v>3</v>
      </c>
      <c r="E2" s="54" t="s">
        <v>4</v>
      </c>
      <c r="F2" s="54" t="s">
        <v>5</v>
      </c>
      <c r="G2" s="54" t="s">
        <v>6</v>
      </c>
      <c r="H2" s="54" t="s">
        <v>7</v>
      </c>
      <c r="I2" s="54" t="s">
        <v>8</v>
      </c>
      <c r="J2" s="54" t="s">
        <v>9</v>
      </c>
      <c r="K2" s="54" t="s">
        <v>10</v>
      </c>
      <c r="L2" s="64" t="s">
        <v>11</v>
      </c>
    </row>
    <row r="3" spans="1:12" ht="20.45" customHeight="1">
      <c r="A3" s="60"/>
      <c r="B3" s="60"/>
      <c r="C3" s="55"/>
      <c r="D3" s="60"/>
      <c r="E3" s="55"/>
      <c r="F3" s="55"/>
      <c r="G3" s="55"/>
      <c r="H3" s="55"/>
      <c r="I3" s="55"/>
      <c r="J3" s="55"/>
      <c r="K3" s="55"/>
      <c r="L3" s="61"/>
    </row>
    <row r="4" spans="1:12" ht="20.45" customHeight="1">
      <c r="A4" s="60"/>
      <c r="B4" s="60"/>
      <c r="C4" s="55"/>
      <c r="D4" s="60"/>
      <c r="E4" s="55"/>
      <c r="F4" s="55"/>
      <c r="G4" s="55"/>
      <c r="H4" s="55"/>
      <c r="I4" s="55"/>
      <c r="J4" s="55"/>
      <c r="K4" s="55"/>
      <c r="L4" s="61"/>
    </row>
    <row r="5" spans="1:12" ht="20.45" customHeight="1">
      <c r="A5" s="60"/>
      <c r="B5" s="60"/>
      <c r="C5" s="55"/>
      <c r="D5" s="60"/>
      <c r="E5" s="55"/>
      <c r="F5" s="55"/>
      <c r="G5" s="55"/>
      <c r="H5" s="55"/>
      <c r="I5" s="55"/>
      <c r="J5" s="55"/>
      <c r="K5" s="55"/>
      <c r="L5" s="61"/>
    </row>
    <row r="6" spans="1:12" ht="20.45" customHeight="1">
      <c r="A6" s="60"/>
      <c r="B6" s="60"/>
      <c r="C6" s="55"/>
      <c r="D6" s="60"/>
      <c r="E6" s="55"/>
      <c r="F6" s="55"/>
      <c r="G6" s="55"/>
      <c r="H6" s="55"/>
      <c r="I6" s="55"/>
      <c r="J6" s="55"/>
      <c r="K6" s="55"/>
      <c r="L6" s="61"/>
    </row>
    <row r="7" spans="1:12" ht="20.45" customHeight="1">
      <c r="A7" s="60"/>
      <c r="B7" s="60"/>
      <c r="C7" s="55"/>
      <c r="D7" s="60"/>
      <c r="E7" s="55"/>
      <c r="F7" s="55"/>
      <c r="G7" s="55"/>
      <c r="H7" s="55"/>
      <c r="I7" s="55"/>
      <c r="J7" s="55"/>
      <c r="K7" s="55"/>
      <c r="L7" s="61"/>
    </row>
    <row r="8" spans="1:12" ht="20.45" customHeight="1">
      <c r="A8" s="60"/>
      <c r="B8" s="60"/>
      <c r="C8" s="55"/>
      <c r="D8" s="60"/>
      <c r="E8" s="55"/>
      <c r="F8" s="55"/>
      <c r="G8" s="55"/>
      <c r="H8" s="55"/>
      <c r="I8" s="55"/>
      <c r="J8" s="55"/>
      <c r="K8" s="55"/>
      <c r="L8" s="61"/>
    </row>
    <row r="9" spans="1:12" ht="20.45" customHeight="1">
      <c r="A9" s="60"/>
      <c r="B9" s="60"/>
      <c r="C9" s="55"/>
      <c r="D9" s="60"/>
      <c r="E9" s="55"/>
      <c r="F9" s="55"/>
      <c r="G9" s="55"/>
      <c r="H9" s="55"/>
      <c r="I9" s="55"/>
      <c r="J9" s="55"/>
      <c r="K9" s="55"/>
      <c r="L9" s="61"/>
    </row>
    <row r="10" spans="1:12" ht="20.45" customHeight="1">
      <c r="A10" s="60"/>
      <c r="B10" s="60"/>
      <c r="C10" s="55"/>
      <c r="D10" s="60"/>
      <c r="E10" s="55"/>
      <c r="F10" s="55"/>
      <c r="G10" s="55"/>
      <c r="H10" s="55"/>
      <c r="I10" s="55"/>
      <c r="J10" s="55"/>
      <c r="K10" s="55"/>
      <c r="L10" s="61"/>
    </row>
    <row r="11" spans="1:12" ht="20.45" customHeight="1">
      <c r="A11" s="60"/>
      <c r="B11" s="60"/>
      <c r="C11" s="55"/>
      <c r="D11" s="60"/>
      <c r="E11" s="55"/>
      <c r="F11" s="55"/>
      <c r="G11" s="55"/>
      <c r="H11" s="55"/>
      <c r="I11" s="55"/>
      <c r="J11" s="55"/>
      <c r="K11" s="55"/>
      <c r="L11" s="61"/>
    </row>
    <row r="12" spans="1:12" ht="20.45" customHeight="1">
      <c r="A12" s="60"/>
      <c r="B12" s="60"/>
      <c r="C12" s="55"/>
      <c r="D12" s="60"/>
      <c r="E12" s="55"/>
      <c r="F12" s="55"/>
      <c r="G12" s="55"/>
      <c r="H12" s="55"/>
      <c r="I12" s="55"/>
      <c r="J12" s="55"/>
      <c r="K12" s="55"/>
      <c r="L12" s="61"/>
    </row>
    <row r="13" spans="1:12" ht="20.45" customHeight="1">
      <c r="A13" s="60"/>
      <c r="B13" s="60"/>
      <c r="C13" s="55"/>
      <c r="D13" s="60"/>
      <c r="E13" s="55"/>
      <c r="F13" s="55"/>
      <c r="G13" s="55"/>
      <c r="H13" s="55"/>
      <c r="I13" s="55"/>
      <c r="J13" s="55"/>
      <c r="K13" s="55"/>
      <c r="L13" s="61"/>
    </row>
    <row r="14" spans="1:12" ht="20.45" customHeight="1">
      <c r="A14" s="60"/>
      <c r="B14" s="60"/>
      <c r="C14" s="55"/>
      <c r="D14" s="60"/>
      <c r="E14" s="55"/>
      <c r="F14" s="55"/>
      <c r="G14" s="55"/>
      <c r="H14" s="55"/>
      <c r="I14" s="55"/>
      <c r="J14" s="55"/>
      <c r="K14" s="55"/>
      <c r="L14" s="61"/>
    </row>
  </sheetData>
  <mergeCells count="1">
    <mergeCell ref="A1:F1"/>
  </mergeCells>
  <printOptions/>
  <pageMargins left="1" right="1" top="1" bottom="1" header="0.25" footer="0.25"/>
  <pageSetup fitToHeight="1" fitToWidth="1" horizontalDpi="600" verticalDpi="600" orientation="portrait"/>
  <headerFooter>
    <oddFooter>&amp;C&amp;"Helvetica,Regular"&amp;12&amp;K000000&amp;P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showGridLines="0" workbookViewId="0" topLeftCell="A1"/>
  </sheetViews>
  <sheetFormatPr defaultColWidth="11.421875" defaultRowHeight="12.75" customHeight="1"/>
  <cols>
    <col min="1" max="1" width="11.57421875" style="1" customWidth="1"/>
    <col min="2" max="2" width="58.7109375" style="1" customWidth="1"/>
    <col min="3" max="3" width="11.57421875" style="1" customWidth="1"/>
    <col min="4" max="4" width="63.57421875" style="1" customWidth="1"/>
    <col min="5" max="5" width="23.140625" style="1" customWidth="1"/>
    <col min="6" max="7" width="23.57421875" style="1" customWidth="1"/>
    <col min="8" max="8" width="23.140625" style="1" customWidth="1"/>
    <col min="9" max="11" width="23.57421875" style="1" customWidth="1"/>
    <col min="12" max="12" width="18.8515625" style="1" customWidth="1"/>
    <col min="13" max="13" width="14.28125" style="1" customWidth="1"/>
    <col min="14" max="14" width="27.28125" style="1" customWidth="1"/>
    <col min="15" max="16" width="11.57421875" style="1" customWidth="1"/>
    <col min="17" max="17" width="56.28125" style="1" customWidth="1"/>
    <col min="18" max="19" width="11.57421875" style="1" customWidth="1"/>
    <col min="20" max="20" width="35.421875" style="1" customWidth="1"/>
    <col min="21" max="16384" width="11.421875" style="1" customWidth="1"/>
  </cols>
  <sheetData>
    <row r="1" spans="1:20" ht="28.15" customHeight="1">
      <c r="A1" s="180" t="s">
        <v>116</v>
      </c>
      <c r="B1" s="181"/>
      <c r="C1" s="181"/>
      <c r="D1" s="181"/>
      <c r="E1" s="181"/>
      <c r="F1" s="181"/>
      <c r="G1" s="90"/>
      <c r="H1" s="72"/>
      <c r="I1" s="72"/>
      <c r="J1" s="72"/>
      <c r="K1" s="72"/>
      <c r="L1" s="7"/>
      <c r="M1" s="7"/>
      <c r="N1" s="7"/>
      <c r="O1" s="8"/>
      <c r="P1" s="7"/>
      <c r="Q1" s="7"/>
      <c r="R1" s="7"/>
      <c r="S1" s="8"/>
      <c r="T1" s="7"/>
    </row>
    <row r="2" spans="1:20" ht="50.85" customHeight="1">
      <c r="A2" s="10" t="s">
        <v>98</v>
      </c>
      <c r="B2" s="10" t="s">
        <v>1</v>
      </c>
      <c r="C2" s="10" t="s">
        <v>99</v>
      </c>
      <c r="D2" s="10" t="s">
        <v>3</v>
      </c>
      <c r="E2" s="11" t="s">
        <v>4</v>
      </c>
      <c r="F2" s="11" t="s">
        <v>72</v>
      </c>
      <c r="G2" s="11" t="s">
        <v>117</v>
      </c>
      <c r="H2" s="11" t="s">
        <v>61</v>
      </c>
      <c r="I2" s="11" t="s">
        <v>118</v>
      </c>
      <c r="J2" s="11" t="s">
        <v>9</v>
      </c>
      <c r="K2" s="12" t="s">
        <v>10</v>
      </c>
      <c r="L2" s="13" t="s">
        <v>11</v>
      </c>
      <c r="M2" s="14" t="s">
        <v>12</v>
      </c>
      <c r="N2" s="14" t="s">
        <v>13</v>
      </c>
      <c r="O2" s="91"/>
      <c r="P2" s="16" t="s">
        <v>99</v>
      </c>
      <c r="Q2" s="17" t="s">
        <v>3</v>
      </c>
      <c r="R2" s="18" t="s">
        <v>15</v>
      </c>
      <c r="S2" s="19"/>
      <c r="T2" s="20" t="s">
        <v>16</v>
      </c>
    </row>
    <row r="3" spans="1:20" ht="28.7" customHeight="1">
      <c r="A3" s="21" t="str">
        <f aca="true" t="shared" si="0" ref="A3:A34">IF(M3&lt;1,"NO","SI")</f>
        <v>SI</v>
      </c>
      <c r="B3" s="21" t="s">
        <v>119</v>
      </c>
      <c r="C3" s="22">
        <v>1554</v>
      </c>
      <c r="D3" s="21" t="s">
        <v>56</v>
      </c>
      <c r="E3" s="23">
        <v>100</v>
      </c>
      <c r="F3" s="23">
        <v>90</v>
      </c>
      <c r="G3" s="23">
        <v>90</v>
      </c>
      <c r="H3" s="22">
        <v>80</v>
      </c>
      <c r="I3" s="22"/>
      <c r="J3" s="22"/>
      <c r="K3" s="24"/>
      <c r="L3" s="25">
        <f aca="true" t="shared" si="1" ref="L3:L34">IF(M3&gt;8,(LARGE(E3:K3,1)+LARGE(E3:K3,2)+LARGE(E3:K3,3)+LARGE(E3:K3,4)+LARGE(E3:K3,5)+LARGE(E3:K3,6)+LARGE(E3:K3,7)+LARGE(E3:K3,8)),(SUM(E3:K3)))</f>
        <v>360</v>
      </c>
      <c r="M3" s="26">
        <f aca="true" t="shared" si="2" ref="M3:M34">COUNTA(E3:K3)</f>
        <v>4</v>
      </c>
      <c r="N3" s="26">
        <f aca="true" t="shared" si="3" ref="N3:N34">IF(M3&gt;0,L3,0)</f>
        <v>360</v>
      </c>
      <c r="O3" s="27"/>
      <c r="P3" s="28">
        <v>1828</v>
      </c>
      <c r="Q3" s="29" t="s">
        <v>19</v>
      </c>
      <c r="R3" s="30">
        <f>SUMIF(C3:C50,"1828",N3:N50)</f>
        <v>196</v>
      </c>
      <c r="S3" s="31"/>
      <c r="T3" s="32">
        <f>SUMIF(C3:C50,"1828",L3:L50)</f>
        <v>196</v>
      </c>
    </row>
    <row r="4" spans="1:20" ht="28.7" customHeight="1">
      <c r="A4" s="21" t="str">
        <f t="shared" si="0"/>
        <v>SI</v>
      </c>
      <c r="B4" s="21" t="s">
        <v>120</v>
      </c>
      <c r="C4" s="22">
        <v>1554</v>
      </c>
      <c r="D4" s="21" t="s">
        <v>56</v>
      </c>
      <c r="E4" s="23"/>
      <c r="F4" s="23">
        <v>100</v>
      </c>
      <c r="G4" s="23">
        <v>100</v>
      </c>
      <c r="H4" s="22">
        <v>90</v>
      </c>
      <c r="I4" s="22"/>
      <c r="J4" s="22"/>
      <c r="K4" s="24"/>
      <c r="L4" s="25">
        <f t="shared" si="1"/>
        <v>290</v>
      </c>
      <c r="M4" s="26">
        <f t="shared" si="2"/>
        <v>3</v>
      </c>
      <c r="N4" s="26">
        <f t="shared" si="3"/>
        <v>290</v>
      </c>
      <c r="O4" s="27"/>
      <c r="P4" s="28">
        <v>1985</v>
      </c>
      <c r="Q4" s="29" t="s">
        <v>22</v>
      </c>
      <c r="R4" s="30">
        <f>SUMIF(C3:C50,"1985",N3:N50)</f>
        <v>0</v>
      </c>
      <c r="S4" s="31"/>
      <c r="T4" s="32">
        <f>SUMIF(C3:C50,"1985",L3:L50)</f>
        <v>0</v>
      </c>
    </row>
    <row r="5" spans="1:20" ht="28.7" customHeight="1">
      <c r="A5" s="21" t="str">
        <f t="shared" si="0"/>
        <v>SI</v>
      </c>
      <c r="B5" s="21" t="s">
        <v>121</v>
      </c>
      <c r="C5" s="22">
        <v>1854</v>
      </c>
      <c r="D5" s="21" t="s">
        <v>39</v>
      </c>
      <c r="E5" s="23">
        <v>80</v>
      </c>
      <c r="F5" s="23">
        <v>80</v>
      </c>
      <c r="G5" s="23">
        <v>60</v>
      </c>
      <c r="H5" s="22"/>
      <c r="I5" s="22"/>
      <c r="J5" s="22"/>
      <c r="K5" s="24"/>
      <c r="L5" s="25">
        <f t="shared" si="1"/>
        <v>220</v>
      </c>
      <c r="M5" s="26">
        <f t="shared" si="2"/>
        <v>3</v>
      </c>
      <c r="N5" s="26">
        <f t="shared" si="3"/>
        <v>220</v>
      </c>
      <c r="O5" s="27"/>
      <c r="P5" s="28">
        <v>1912</v>
      </c>
      <c r="Q5" s="29" t="s">
        <v>24</v>
      </c>
      <c r="R5" s="30">
        <f>SUMIF(C3:C50,"1912",N3:N50)</f>
        <v>0</v>
      </c>
      <c r="S5" s="31"/>
      <c r="T5" s="32">
        <f>SUMIF(C3:C50,"1912",L3:L50)</f>
        <v>0</v>
      </c>
    </row>
    <row r="6" spans="1:20" ht="28.7" customHeight="1">
      <c r="A6" s="21" t="str">
        <f t="shared" si="0"/>
        <v>SI</v>
      </c>
      <c r="B6" s="21" t="s">
        <v>122</v>
      </c>
      <c r="C6" s="22">
        <v>1028</v>
      </c>
      <c r="D6" s="21" t="s">
        <v>30</v>
      </c>
      <c r="E6" s="23">
        <v>90</v>
      </c>
      <c r="F6" s="23">
        <v>60</v>
      </c>
      <c r="G6" s="23">
        <v>50</v>
      </c>
      <c r="H6" s="22"/>
      <c r="I6" s="22"/>
      <c r="J6" s="22"/>
      <c r="K6" s="24"/>
      <c r="L6" s="25">
        <f t="shared" si="1"/>
        <v>200</v>
      </c>
      <c r="M6" s="26">
        <f t="shared" si="2"/>
        <v>3</v>
      </c>
      <c r="N6" s="26">
        <f t="shared" si="3"/>
        <v>200</v>
      </c>
      <c r="O6" s="27"/>
      <c r="P6" s="28">
        <v>89</v>
      </c>
      <c r="Q6" s="29" t="s">
        <v>26</v>
      </c>
      <c r="R6" s="30">
        <f>SUMIF(C3:C50,"89",N3:N50)</f>
        <v>419</v>
      </c>
      <c r="S6" s="31"/>
      <c r="T6" s="32">
        <f>SUMIF(C3:C50,"89",L3:L50)</f>
        <v>419</v>
      </c>
    </row>
    <row r="7" spans="1:20" ht="28.7" customHeight="1">
      <c r="A7" s="21" t="str">
        <f t="shared" si="0"/>
        <v>SI</v>
      </c>
      <c r="B7" s="21" t="s">
        <v>123</v>
      </c>
      <c r="C7" s="22">
        <v>89</v>
      </c>
      <c r="D7" s="21" t="s">
        <v>81</v>
      </c>
      <c r="E7" s="23">
        <v>50</v>
      </c>
      <c r="F7" s="23"/>
      <c r="G7" s="23"/>
      <c r="H7" s="22">
        <v>100</v>
      </c>
      <c r="I7" s="22"/>
      <c r="J7" s="22"/>
      <c r="K7" s="24"/>
      <c r="L7" s="25">
        <f t="shared" si="1"/>
        <v>150</v>
      </c>
      <c r="M7" s="26">
        <f t="shared" si="2"/>
        <v>2</v>
      </c>
      <c r="N7" s="26">
        <f t="shared" si="3"/>
        <v>150</v>
      </c>
      <c r="O7" s="27"/>
      <c r="P7" s="28">
        <v>1924</v>
      </c>
      <c r="Q7" s="29" t="s">
        <v>28</v>
      </c>
      <c r="R7" s="30">
        <f>SUMIF(C3:C50,"1924",N3:N50)</f>
        <v>0</v>
      </c>
      <c r="S7" s="31"/>
      <c r="T7" s="32">
        <f>SUMIF(C3:C50,"1924",L3:L50)</f>
        <v>0</v>
      </c>
    </row>
    <row r="8" spans="1:20" ht="28.7" customHeight="1">
      <c r="A8" s="21" t="str">
        <f t="shared" si="0"/>
        <v>SI</v>
      </c>
      <c r="B8" s="21" t="s">
        <v>124</v>
      </c>
      <c r="C8" s="22">
        <v>89</v>
      </c>
      <c r="D8" s="21" t="s">
        <v>81</v>
      </c>
      <c r="E8" s="23">
        <v>40</v>
      </c>
      <c r="F8" s="23"/>
      <c r="G8" s="23">
        <v>20</v>
      </c>
      <c r="H8" s="22">
        <v>80</v>
      </c>
      <c r="I8" s="22"/>
      <c r="J8" s="22"/>
      <c r="K8" s="24"/>
      <c r="L8" s="25">
        <f t="shared" si="1"/>
        <v>140</v>
      </c>
      <c r="M8" s="26">
        <f t="shared" si="2"/>
        <v>3</v>
      </c>
      <c r="N8" s="26">
        <f t="shared" si="3"/>
        <v>140</v>
      </c>
      <c r="O8" s="27"/>
      <c r="P8" s="28">
        <v>1098</v>
      </c>
      <c r="Q8" s="29" t="s">
        <v>31</v>
      </c>
      <c r="R8" s="30">
        <f>SUMIF(C3:C50,"1098",N3:N50)</f>
        <v>0</v>
      </c>
      <c r="S8" s="31"/>
      <c r="T8" s="32">
        <f>SUMIF(C3:C50,"1098",L3:L50)</f>
        <v>0</v>
      </c>
    </row>
    <row r="9" spans="1:20" ht="28.7" customHeight="1">
      <c r="A9" s="21" t="str">
        <f t="shared" si="0"/>
        <v>SI</v>
      </c>
      <c r="B9" s="21" t="s">
        <v>125</v>
      </c>
      <c r="C9" s="22">
        <v>1828</v>
      </c>
      <c r="D9" s="21" t="s">
        <v>79</v>
      </c>
      <c r="E9" s="23">
        <v>15</v>
      </c>
      <c r="F9" s="23">
        <v>30</v>
      </c>
      <c r="G9" s="23">
        <v>9</v>
      </c>
      <c r="H9" s="22">
        <v>60</v>
      </c>
      <c r="I9" s="22"/>
      <c r="J9" s="22"/>
      <c r="K9" s="24"/>
      <c r="L9" s="25">
        <f t="shared" si="1"/>
        <v>114</v>
      </c>
      <c r="M9" s="26">
        <f t="shared" si="2"/>
        <v>4</v>
      </c>
      <c r="N9" s="26">
        <f t="shared" si="3"/>
        <v>114</v>
      </c>
      <c r="O9" s="27"/>
      <c r="P9" s="28">
        <v>1819</v>
      </c>
      <c r="Q9" s="29" t="s">
        <v>33</v>
      </c>
      <c r="R9" s="30">
        <f>SUMIF(C3:C50,"1819",N3:N50)</f>
        <v>0</v>
      </c>
      <c r="S9" s="31"/>
      <c r="T9" s="32">
        <f>SUMIF(C3:C50,"1819",L3:L50)</f>
        <v>0</v>
      </c>
    </row>
    <row r="10" spans="1:20" ht="28.7" customHeight="1">
      <c r="A10" s="21" t="str">
        <f t="shared" si="0"/>
        <v>SI</v>
      </c>
      <c r="B10" s="21" t="s">
        <v>126</v>
      </c>
      <c r="C10" s="22">
        <v>69</v>
      </c>
      <c r="D10" s="21" t="s">
        <v>45</v>
      </c>
      <c r="E10" s="23">
        <v>30</v>
      </c>
      <c r="F10" s="23"/>
      <c r="G10" s="23">
        <v>80</v>
      </c>
      <c r="H10" s="22"/>
      <c r="I10" s="22"/>
      <c r="J10" s="22"/>
      <c r="K10" s="24"/>
      <c r="L10" s="25">
        <f t="shared" si="1"/>
        <v>110</v>
      </c>
      <c r="M10" s="26">
        <f t="shared" si="2"/>
        <v>2</v>
      </c>
      <c r="N10" s="26">
        <f t="shared" si="3"/>
        <v>110</v>
      </c>
      <c r="O10" s="27"/>
      <c r="P10" s="28">
        <v>1540</v>
      </c>
      <c r="Q10" s="29" t="s">
        <v>35</v>
      </c>
      <c r="R10" s="30">
        <f>SUMIF(C3:C50,"1540",N3:N50)</f>
        <v>0</v>
      </c>
      <c r="S10" s="31"/>
      <c r="T10" s="32">
        <f>SUMIF(C3:C50,"1540",L3:L50)</f>
        <v>0</v>
      </c>
    </row>
    <row r="11" spans="1:20" ht="28.7" customHeight="1">
      <c r="A11" s="21" t="str">
        <f t="shared" si="0"/>
        <v>SI</v>
      </c>
      <c r="B11" s="21" t="s">
        <v>127</v>
      </c>
      <c r="C11" s="22">
        <v>89</v>
      </c>
      <c r="D11" s="21" t="s">
        <v>81</v>
      </c>
      <c r="E11" s="23">
        <v>60</v>
      </c>
      <c r="F11" s="23">
        <v>20</v>
      </c>
      <c r="G11" s="23">
        <v>8</v>
      </c>
      <c r="H11" s="22">
        <v>20</v>
      </c>
      <c r="I11" s="22"/>
      <c r="J11" s="22"/>
      <c r="K11" s="24"/>
      <c r="L11" s="25">
        <f t="shared" si="1"/>
        <v>108</v>
      </c>
      <c r="M11" s="26">
        <f t="shared" si="2"/>
        <v>4</v>
      </c>
      <c r="N11" s="26">
        <f t="shared" si="3"/>
        <v>108</v>
      </c>
      <c r="O11" s="27"/>
      <c r="P11" s="28">
        <v>1028</v>
      </c>
      <c r="Q11" s="29" t="s">
        <v>30</v>
      </c>
      <c r="R11" s="30">
        <f>SUMIF(C3:C50,"1028",N3:N50)</f>
        <v>243</v>
      </c>
      <c r="S11" s="31"/>
      <c r="T11" s="32">
        <f>SUMIF(C3:C50,"1028",L3:L50)</f>
        <v>243</v>
      </c>
    </row>
    <row r="12" spans="1:20" ht="28.7" customHeight="1">
      <c r="A12" s="21" t="str">
        <f t="shared" si="0"/>
        <v>SI</v>
      </c>
      <c r="B12" s="21" t="s">
        <v>128</v>
      </c>
      <c r="C12" s="22">
        <v>87</v>
      </c>
      <c r="D12" s="21" t="s">
        <v>58</v>
      </c>
      <c r="E12" s="23"/>
      <c r="F12" s="23">
        <v>40</v>
      </c>
      <c r="G12" s="23">
        <v>30</v>
      </c>
      <c r="H12" s="22"/>
      <c r="I12" s="22"/>
      <c r="J12" s="22"/>
      <c r="K12" s="24"/>
      <c r="L12" s="25">
        <f t="shared" si="1"/>
        <v>70</v>
      </c>
      <c r="M12" s="26">
        <f t="shared" si="2"/>
        <v>2</v>
      </c>
      <c r="N12" s="26">
        <f t="shared" si="3"/>
        <v>70</v>
      </c>
      <c r="O12" s="27"/>
      <c r="P12" s="28">
        <v>1854</v>
      </c>
      <c r="Q12" s="29" t="s">
        <v>39</v>
      </c>
      <c r="R12" s="30">
        <f>SUMIF(C3:C50,"1854",N3:N50)</f>
        <v>260</v>
      </c>
      <c r="S12" s="31"/>
      <c r="T12" s="32">
        <f>SUMIF(C3:C50,"1854",L3:L50)</f>
        <v>260</v>
      </c>
    </row>
    <row r="13" spans="1:20" ht="28.7" customHeight="1">
      <c r="A13" s="21" t="str">
        <f t="shared" si="0"/>
        <v>SI</v>
      </c>
      <c r="B13" s="21" t="s">
        <v>129</v>
      </c>
      <c r="C13" s="22">
        <v>1828</v>
      </c>
      <c r="D13" s="21" t="s">
        <v>79</v>
      </c>
      <c r="E13" s="23">
        <v>8</v>
      </c>
      <c r="F13" s="23">
        <v>15</v>
      </c>
      <c r="G13" s="23">
        <v>5</v>
      </c>
      <c r="H13" s="22">
        <v>40</v>
      </c>
      <c r="I13" s="22"/>
      <c r="J13" s="22"/>
      <c r="K13" s="24"/>
      <c r="L13" s="25">
        <f t="shared" si="1"/>
        <v>68</v>
      </c>
      <c r="M13" s="26">
        <f t="shared" si="2"/>
        <v>4</v>
      </c>
      <c r="N13" s="26">
        <f t="shared" si="3"/>
        <v>68</v>
      </c>
      <c r="O13" s="27"/>
      <c r="P13" s="28">
        <v>1931</v>
      </c>
      <c r="Q13" s="29" t="s">
        <v>41</v>
      </c>
      <c r="R13" s="30">
        <f>SUMIF(C3:C50,"1931",N3:N50)</f>
        <v>0</v>
      </c>
      <c r="S13" s="31"/>
      <c r="T13" s="32">
        <f>SUMIF(C3:C50,"1931",L3:L50)</f>
        <v>0</v>
      </c>
    </row>
    <row r="14" spans="1:20" ht="28.7" customHeight="1">
      <c r="A14" s="21" t="str">
        <f t="shared" si="0"/>
        <v>SI</v>
      </c>
      <c r="B14" s="21" t="s">
        <v>130</v>
      </c>
      <c r="C14" s="22">
        <v>87</v>
      </c>
      <c r="D14" s="21" t="s">
        <v>58</v>
      </c>
      <c r="E14" s="23"/>
      <c r="F14" s="23"/>
      <c r="G14" s="23">
        <v>12</v>
      </c>
      <c r="H14" s="22">
        <v>50</v>
      </c>
      <c r="I14" s="22"/>
      <c r="J14" s="22"/>
      <c r="K14" s="24"/>
      <c r="L14" s="25">
        <f t="shared" si="1"/>
        <v>62</v>
      </c>
      <c r="M14" s="26">
        <f t="shared" si="2"/>
        <v>2</v>
      </c>
      <c r="N14" s="26">
        <f t="shared" si="3"/>
        <v>62</v>
      </c>
      <c r="O14" s="27"/>
      <c r="P14" s="28">
        <v>1375</v>
      </c>
      <c r="Q14" s="29" t="s">
        <v>43</v>
      </c>
      <c r="R14" s="30">
        <f>SUMIF(C3:C50,"1375",N3:N50)</f>
        <v>0</v>
      </c>
      <c r="S14" s="31"/>
      <c r="T14" s="32">
        <f>SUMIF(C3:C50,"1375",L3:L50)</f>
        <v>0</v>
      </c>
    </row>
    <row r="15" spans="1:20" ht="28.7" customHeight="1">
      <c r="A15" s="21" t="str">
        <f t="shared" si="0"/>
        <v>SI</v>
      </c>
      <c r="B15" s="21" t="s">
        <v>131</v>
      </c>
      <c r="C15" s="22">
        <v>2062</v>
      </c>
      <c r="D15" s="21" t="s">
        <v>18</v>
      </c>
      <c r="E15" s="23">
        <v>6</v>
      </c>
      <c r="F15" s="23">
        <v>50</v>
      </c>
      <c r="G15" s="23"/>
      <c r="H15" s="22"/>
      <c r="I15" s="22"/>
      <c r="J15" s="22"/>
      <c r="K15" s="24"/>
      <c r="L15" s="25">
        <f t="shared" si="1"/>
        <v>56</v>
      </c>
      <c r="M15" s="26">
        <f t="shared" si="2"/>
        <v>2</v>
      </c>
      <c r="N15" s="26">
        <f t="shared" si="3"/>
        <v>56</v>
      </c>
      <c r="O15" s="27"/>
      <c r="P15" s="28">
        <v>1820</v>
      </c>
      <c r="Q15" s="29" t="s">
        <v>46</v>
      </c>
      <c r="R15" s="30">
        <f>SUMIF(C3:C50,"1820",N3:N50)</f>
        <v>0</v>
      </c>
      <c r="S15" s="31"/>
      <c r="T15" s="32">
        <f>SUMIF(C3:C50,"1820",L3:L50)</f>
        <v>0</v>
      </c>
    </row>
    <row r="16" spans="1:20" ht="28.7" customHeight="1">
      <c r="A16" s="21" t="str">
        <f t="shared" si="0"/>
        <v>SI</v>
      </c>
      <c r="B16" s="21" t="s">
        <v>132</v>
      </c>
      <c r="C16" s="22">
        <v>1854</v>
      </c>
      <c r="D16" s="21" t="s">
        <v>39</v>
      </c>
      <c r="E16" s="23"/>
      <c r="F16" s="23"/>
      <c r="G16" s="23">
        <v>40</v>
      </c>
      <c r="H16" s="22"/>
      <c r="I16" s="22"/>
      <c r="J16" s="22"/>
      <c r="K16" s="24"/>
      <c r="L16" s="25">
        <f t="shared" si="1"/>
        <v>40</v>
      </c>
      <c r="M16" s="26">
        <f t="shared" si="2"/>
        <v>1</v>
      </c>
      <c r="N16" s="26">
        <f t="shared" si="3"/>
        <v>40</v>
      </c>
      <c r="O16" s="27"/>
      <c r="P16" s="28">
        <v>1463</v>
      </c>
      <c r="Q16" s="29" t="s">
        <v>48</v>
      </c>
      <c r="R16" s="30">
        <f>SUMIF(C3:C50,"1463",N3:N50)</f>
        <v>0</v>
      </c>
      <c r="S16" s="31"/>
      <c r="T16" s="32">
        <f>SUMIF(C3:C50,"1463",L3:L50)</f>
        <v>0</v>
      </c>
    </row>
    <row r="17" spans="1:20" ht="28.7" customHeight="1">
      <c r="A17" s="21" t="str">
        <f t="shared" si="0"/>
        <v>SI</v>
      </c>
      <c r="B17" s="21" t="s">
        <v>133</v>
      </c>
      <c r="C17" s="22">
        <v>1990</v>
      </c>
      <c r="D17" s="21" t="s">
        <v>37</v>
      </c>
      <c r="E17" s="23"/>
      <c r="F17" s="23">
        <v>9</v>
      </c>
      <c r="G17" s="23"/>
      <c r="H17" s="22">
        <v>30</v>
      </c>
      <c r="I17" s="22"/>
      <c r="J17" s="22"/>
      <c r="K17" s="24"/>
      <c r="L17" s="25">
        <f t="shared" si="1"/>
        <v>39</v>
      </c>
      <c r="M17" s="26">
        <f t="shared" si="2"/>
        <v>2</v>
      </c>
      <c r="N17" s="26">
        <f t="shared" si="3"/>
        <v>39</v>
      </c>
      <c r="O17" s="27"/>
      <c r="P17" s="28">
        <v>1990</v>
      </c>
      <c r="Q17" s="29" t="s">
        <v>49</v>
      </c>
      <c r="R17" s="30">
        <f>SUMIF(C3:C50,"1990",N3:N50)</f>
        <v>76</v>
      </c>
      <c r="S17" s="31"/>
      <c r="T17" s="32">
        <f>SUMIF(C3:C50,"1990",L3:L50)</f>
        <v>76</v>
      </c>
    </row>
    <row r="18" spans="1:20" ht="28.7" customHeight="1">
      <c r="A18" s="21" t="str">
        <f t="shared" si="0"/>
        <v>SI</v>
      </c>
      <c r="B18" s="21" t="s">
        <v>134</v>
      </c>
      <c r="C18" s="22">
        <v>1214</v>
      </c>
      <c r="D18" s="21" t="s">
        <v>96</v>
      </c>
      <c r="E18" s="23">
        <v>5</v>
      </c>
      <c r="F18" s="23">
        <v>6</v>
      </c>
      <c r="G18" s="23">
        <v>5</v>
      </c>
      <c r="H18" s="22">
        <v>15</v>
      </c>
      <c r="I18" s="22"/>
      <c r="J18" s="22"/>
      <c r="K18" s="24"/>
      <c r="L18" s="25">
        <f t="shared" si="1"/>
        <v>31</v>
      </c>
      <c r="M18" s="26">
        <f t="shared" si="2"/>
        <v>4</v>
      </c>
      <c r="N18" s="26">
        <f t="shared" si="3"/>
        <v>31</v>
      </c>
      <c r="O18" s="27"/>
      <c r="P18" s="28">
        <v>1214</v>
      </c>
      <c r="Q18" s="29" t="s">
        <v>50</v>
      </c>
      <c r="R18" s="30">
        <f>SUMIF(C3:C50,"1214",N3:N50)</f>
        <v>36</v>
      </c>
      <c r="S18" s="31"/>
      <c r="T18" s="32">
        <f>SUMIF(C3:C50,"1214",L3:L50)</f>
        <v>36</v>
      </c>
    </row>
    <row r="19" spans="1:20" ht="28.7" customHeight="1">
      <c r="A19" s="21" t="str">
        <f t="shared" si="0"/>
        <v>SI</v>
      </c>
      <c r="B19" s="21" t="s">
        <v>135</v>
      </c>
      <c r="C19" s="22">
        <v>1028</v>
      </c>
      <c r="D19" s="21" t="s">
        <v>30</v>
      </c>
      <c r="E19" s="23">
        <v>20</v>
      </c>
      <c r="F19" s="23"/>
      <c r="G19" s="23">
        <v>6</v>
      </c>
      <c r="H19" s="22"/>
      <c r="I19" s="22"/>
      <c r="J19" s="22"/>
      <c r="K19" s="24"/>
      <c r="L19" s="25">
        <f t="shared" si="1"/>
        <v>26</v>
      </c>
      <c r="M19" s="26">
        <f t="shared" si="2"/>
        <v>2</v>
      </c>
      <c r="N19" s="26">
        <f t="shared" si="3"/>
        <v>26</v>
      </c>
      <c r="O19" s="27"/>
      <c r="P19" s="28">
        <v>1883</v>
      </c>
      <c r="Q19" s="29" t="s">
        <v>51</v>
      </c>
      <c r="R19" s="30">
        <f>SUMIF(C3:C50,"1883",N3:N50)</f>
        <v>0</v>
      </c>
      <c r="S19" s="31"/>
      <c r="T19" s="32">
        <f>SUMIF(C3:C50,"1883",L3:L50)</f>
        <v>0</v>
      </c>
    </row>
    <row r="20" spans="1:20" ht="28.7" customHeight="1">
      <c r="A20" s="21" t="str">
        <f t="shared" si="0"/>
        <v>SI</v>
      </c>
      <c r="B20" s="21" t="s">
        <v>136</v>
      </c>
      <c r="C20" s="22">
        <v>1990</v>
      </c>
      <c r="D20" s="21" t="s">
        <v>37</v>
      </c>
      <c r="E20" s="23">
        <v>5</v>
      </c>
      <c r="F20" s="23">
        <v>5</v>
      </c>
      <c r="G20" s="23"/>
      <c r="H20" s="22">
        <v>12</v>
      </c>
      <c r="I20" s="22"/>
      <c r="J20" s="22"/>
      <c r="K20" s="24"/>
      <c r="L20" s="25">
        <f t="shared" si="1"/>
        <v>22</v>
      </c>
      <c r="M20" s="26">
        <f t="shared" si="2"/>
        <v>3</v>
      </c>
      <c r="N20" s="26">
        <f t="shared" si="3"/>
        <v>22</v>
      </c>
      <c r="O20" s="27"/>
      <c r="P20" s="28">
        <v>1406</v>
      </c>
      <c r="Q20" s="29" t="s">
        <v>52</v>
      </c>
      <c r="R20" s="30">
        <f>SUMIF(C3:C50,"1406",N3:N50)</f>
        <v>0</v>
      </c>
      <c r="S20" s="31"/>
      <c r="T20" s="32">
        <f>SUMIF(C3:C50,"1406",L3:L50)</f>
        <v>0</v>
      </c>
    </row>
    <row r="21" spans="1:20" ht="28.7" customHeight="1">
      <c r="A21" s="21" t="str">
        <f t="shared" si="0"/>
        <v>SI</v>
      </c>
      <c r="B21" s="21" t="s">
        <v>137</v>
      </c>
      <c r="C21" s="22">
        <v>89</v>
      </c>
      <c r="D21" s="21" t="s">
        <v>81</v>
      </c>
      <c r="E21" s="23">
        <v>9</v>
      </c>
      <c r="F21" s="23">
        <v>12</v>
      </c>
      <c r="G21" s="23"/>
      <c r="H21" s="22"/>
      <c r="I21" s="22"/>
      <c r="J21" s="22"/>
      <c r="K21" s="24"/>
      <c r="L21" s="25">
        <f t="shared" si="1"/>
        <v>21</v>
      </c>
      <c r="M21" s="26">
        <f t="shared" si="2"/>
        <v>2</v>
      </c>
      <c r="N21" s="26">
        <f t="shared" si="3"/>
        <v>21</v>
      </c>
      <c r="O21" s="27"/>
      <c r="P21" s="28">
        <v>69</v>
      </c>
      <c r="Q21" s="29" t="s">
        <v>53</v>
      </c>
      <c r="R21" s="30">
        <f>SUMIF(C3:C50,"69",N3:N50)</f>
        <v>115</v>
      </c>
      <c r="S21" s="31"/>
      <c r="T21" s="32">
        <f>SUMIF(C3:C50,"69",L3:L50)</f>
        <v>115</v>
      </c>
    </row>
    <row r="22" spans="1:20" ht="28.7" customHeight="1">
      <c r="A22" s="21" t="str">
        <f t="shared" si="0"/>
        <v>SI</v>
      </c>
      <c r="B22" s="21" t="s">
        <v>138</v>
      </c>
      <c r="C22" s="22">
        <v>1554</v>
      </c>
      <c r="D22" s="21" t="s">
        <v>56</v>
      </c>
      <c r="E22" s="23"/>
      <c r="F22" s="23"/>
      <c r="G22" s="23">
        <v>15</v>
      </c>
      <c r="H22" s="22"/>
      <c r="I22" s="22"/>
      <c r="J22" s="22"/>
      <c r="K22" s="24"/>
      <c r="L22" s="25">
        <f t="shared" si="1"/>
        <v>15</v>
      </c>
      <c r="M22" s="26">
        <f t="shared" si="2"/>
        <v>1</v>
      </c>
      <c r="N22" s="26">
        <f t="shared" si="3"/>
        <v>15</v>
      </c>
      <c r="O22" s="27"/>
      <c r="P22" s="28">
        <v>1533</v>
      </c>
      <c r="Q22" s="29" t="s">
        <v>54</v>
      </c>
      <c r="R22" s="30">
        <f>SUMIF(C3:C50,"1533",N3:N50)</f>
        <v>0</v>
      </c>
      <c r="S22" s="31"/>
      <c r="T22" s="32">
        <f>SUMIF(C3:C50,"1533",L3:L50)</f>
        <v>0</v>
      </c>
    </row>
    <row r="23" spans="1:20" ht="28.7" customHeight="1">
      <c r="A23" s="21" t="str">
        <f t="shared" si="0"/>
        <v>SI</v>
      </c>
      <c r="B23" s="21" t="s">
        <v>139</v>
      </c>
      <c r="C23" s="22">
        <v>2062</v>
      </c>
      <c r="D23" s="21" t="s">
        <v>18</v>
      </c>
      <c r="E23" s="23">
        <v>12</v>
      </c>
      <c r="F23" s="23"/>
      <c r="G23" s="23"/>
      <c r="H23" s="22"/>
      <c r="I23" s="22"/>
      <c r="J23" s="22"/>
      <c r="K23" s="24"/>
      <c r="L23" s="25">
        <f t="shared" si="1"/>
        <v>12</v>
      </c>
      <c r="M23" s="26">
        <f t="shared" si="2"/>
        <v>1</v>
      </c>
      <c r="N23" s="26">
        <f t="shared" si="3"/>
        <v>12</v>
      </c>
      <c r="O23" s="27"/>
      <c r="P23" s="28">
        <v>77</v>
      </c>
      <c r="Q23" s="29" t="s">
        <v>55</v>
      </c>
      <c r="R23" s="30">
        <f>SUMIF(C3:C50,"77",N3:N50)</f>
        <v>0</v>
      </c>
      <c r="S23" s="31"/>
      <c r="T23" s="32">
        <f>SUMIF(C3:C50,"77",L3:L50)</f>
        <v>0</v>
      </c>
    </row>
    <row r="24" spans="1:20" ht="28.7" customHeight="1">
      <c r="A24" s="21" t="str">
        <f t="shared" si="0"/>
        <v>SI</v>
      </c>
      <c r="B24" s="21" t="s">
        <v>140</v>
      </c>
      <c r="C24" s="22">
        <v>1028</v>
      </c>
      <c r="D24" s="21" t="s">
        <v>30</v>
      </c>
      <c r="E24" s="23">
        <v>5</v>
      </c>
      <c r="F24" s="23"/>
      <c r="G24" s="23">
        <v>5</v>
      </c>
      <c r="H24" s="22"/>
      <c r="I24" s="22"/>
      <c r="J24" s="22"/>
      <c r="K24" s="24"/>
      <c r="L24" s="25">
        <f t="shared" si="1"/>
        <v>10</v>
      </c>
      <c r="M24" s="26">
        <f t="shared" si="2"/>
        <v>2</v>
      </c>
      <c r="N24" s="26">
        <f t="shared" si="3"/>
        <v>10</v>
      </c>
      <c r="O24" s="27"/>
      <c r="P24" s="28">
        <v>1554</v>
      </c>
      <c r="Q24" s="29" t="s">
        <v>56</v>
      </c>
      <c r="R24" s="30">
        <f>SUMIF(C3:C50,"1554",N3:N50)</f>
        <v>670</v>
      </c>
      <c r="S24" s="31"/>
      <c r="T24" s="32">
        <f>SUMIF(C3:C50,"1554",L3:L50)</f>
        <v>670</v>
      </c>
    </row>
    <row r="25" spans="1:20" ht="28.7" customHeight="1">
      <c r="A25" s="21" t="str">
        <f t="shared" si="0"/>
        <v>SI</v>
      </c>
      <c r="B25" s="21" t="s">
        <v>141</v>
      </c>
      <c r="C25" s="22">
        <v>1828</v>
      </c>
      <c r="D25" s="21" t="s">
        <v>79</v>
      </c>
      <c r="E25" s="23"/>
      <c r="F25" s="23"/>
      <c r="G25" s="23"/>
      <c r="H25" s="22">
        <v>9</v>
      </c>
      <c r="I25" s="22"/>
      <c r="J25" s="22"/>
      <c r="K25" s="24"/>
      <c r="L25" s="25">
        <f t="shared" si="1"/>
        <v>9</v>
      </c>
      <c r="M25" s="26">
        <f t="shared" si="2"/>
        <v>1</v>
      </c>
      <c r="N25" s="26">
        <f t="shared" si="3"/>
        <v>9</v>
      </c>
      <c r="O25" s="27"/>
      <c r="P25" s="37">
        <v>2062</v>
      </c>
      <c r="Q25" s="29" t="s">
        <v>18</v>
      </c>
      <c r="R25" s="30">
        <f>SUMIF(C3:C51,"2062",N3:N51)</f>
        <v>68</v>
      </c>
      <c r="S25" s="31"/>
      <c r="T25" s="32">
        <f>SUMIF(C3:C51,"2062",L3:L51)</f>
        <v>68</v>
      </c>
    </row>
    <row r="26" spans="1:20" ht="28.7" customHeight="1">
      <c r="A26" s="21" t="str">
        <f t="shared" si="0"/>
        <v>SI</v>
      </c>
      <c r="B26" s="21" t="s">
        <v>142</v>
      </c>
      <c r="C26" s="22">
        <v>1990</v>
      </c>
      <c r="D26" s="21" t="s">
        <v>37</v>
      </c>
      <c r="E26" s="23"/>
      <c r="F26" s="23">
        <v>8</v>
      </c>
      <c r="G26" s="23"/>
      <c r="H26" s="22"/>
      <c r="I26" s="22"/>
      <c r="J26" s="22"/>
      <c r="K26" s="24"/>
      <c r="L26" s="25">
        <f t="shared" si="1"/>
        <v>8</v>
      </c>
      <c r="M26" s="26">
        <f t="shared" si="2"/>
        <v>1</v>
      </c>
      <c r="N26" s="26">
        <f t="shared" si="3"/>
        <v>8</v>
      </c>
      <c r="O26" s="27"/>
      <c r="P26" s="37">
        <v>2077</v>
      </c>
      <c r="Q26" s="29" t="s">
        <v>21</v>
      </c>
      <c r="R26" s="30">
        <f>SUMIF(C3:C52,"2077",N3:N52)</f>
        <v>7</v>
      </c>
      <c r="S26" s="31"/>
      <c r="T26" s="32">
        <f>SUMIF(C3:C52,"2077",L3:L52)</f>
        <v>7</v>
      </c>
    </row>
    <row r="27" spans="1:20" ht="28.7" customHeight="1">
      <c r="A27" s="21" t="str">
        <f t="shared" si="0"/>
        <v>SI</v>
      </c>
      <c r="B27" s="21" t="s">
        <v>143</v>
      </c>
      <c r="C27" s="22">
        <v>2077</v>
      </c>
      <c r="D27" s="21" t="s">
        <v>21</v>
      </c>
      <c r="E27" s="23">
        <v>7</v>
      </c>
      <c r="F27" s="23"/>
      <c r="G27" s="23"/>
      <c r="H27" s="22"/>
      <c r="I27" s="22"/>
      <c r="J27" s="22"/>
      <c r="K27" s="24"/>
      <c r="L27" s="25">
        <f t="shared" si="1"/>
        <v>7</v>
      </c>
      <c r="M27" s="26">
        <f t="shared" si="2"/>
        <v>1</v>
      </c>
      <c r="N27" s="26">
        <f t="shared" si="3"/>
        <v>7</v>
      </c>
      <c r="O27" s="27"/>
      <c r="P27" s="37">
        <v>2030</v>
      </c>
      <c r="Q27" s="29" t="s">
        <v>57</v>
      </c>
      <c r="R27" s="30">
        <f>SUMIF(C4:C51,"2030",N4:N51)</f>
        <v>5</v>
      </c>
      <c r="S27" s="31"/>
      <c r="T27" s="32">
        <f>SUMIF(C4:C51,"2030",L4:L51)</f>
        <v>5</v>
      </c>
    </row>
    <row r="28" spans="1:20" ht="28.7" customHeight="1">
      <c r="A28" s="21" t="str">
        <f t="shared" si="0"/>
        <v>SI</v>
      </c>
      <c r="B28" s="21" t="s">
        <v>144</v>
      </c>
      <c r="C28" s="22">
        <v>1990</v>
      </c>
      <c r="D28" s="21" t="s">
        <v>37</v>
      </c>
      <c r="E28" s="23"/>
      <c r="F28" s="23">
        <v>7</v>
      </c>
      <c r="G28" s="23"/>
      <c r="H28" s="22"/>
      <c r="I28" s="22"/>
      <c r="J28" s="22"/>
      <c r="K28" s="24"/>
      <c r="L28" s="25">
        <f t="shared" si="1"/>
        <v>7</v>
      </c>
      <c r="M28" s="26">
        <f t="shared" si="2"/>
        <v>1</v>
      </c>
      <c r="N28" s="26">
        <f t="shared" si="3"/>
        <v>7</v>
      </c>
      <c r="O28" s="27"/>
      <c r="P28" s="37">
        <v>87</v>
      </c>
      <c r="Q28" s="29" t="s">
        <v>58</v>
      </c>
      <c r="R28" s="30">
        <f>SUMIF(C3:C50,"87",N3:N50)</f>
        <v>132</v>
      </c>
      <c r="S28" s="31"/>
      <c r="T28" s="32">
        <f>SUMIF(C3:C50,"87",L3:L50)</f>
        <v>132</v>
      </c>
    </row>
    <row r="29" spans="1:20" ht="28.7" customHeight="1">
      <c r="A29" s="21" t="str">
        <f t="shared" si="0"/>
        <v>SI</v>
      </c>
      <c r="B29" s="21" t="s">
        <v>145</v>
      </c>
      <c r="C29" s="22">
        <v>1028</v>
      </c>
      <c r="D29" s="21" t="s">
        <v>30</v>
      </c>
      <c r="E29" s="23"/>
      <c r="F29" s="23"/>
      <c r="G29" s="23">
        <v>7</v>
      </c>
      <c r="H29" s="22"/>
      <c r="I29" s="22"/>
      <c r="J29" s="22"/>
      <c r="K29" s="24"/>
      <c r="L29" s="25">
        <f t="shared" si="1"/>
        <v>7</v>
      </c>
      <c r="M29" s="26">
        <f t="shared" si="2"/>
        <v>1</v>
      </c>
      <c r="N29" s="26">
        <f t="shared" si="3"/>
        <v>7</v>
      </c>
      <c r="O29" s="27"/>
      <c r="P29" s="37"/>
      <c r="Q29" s="38"/>
      <c r="R29" s="39"/>
      <c r="S29" s="31"/>
      <c r="T29" s="40"/>
    </row>
    <row r="30" spans="1:20" ht="28.7" customHeight="1">
      <c r="A30" s="21" t="str">
        <f t="shared" si="0"/>
        <v>SI</v>
      </c>
      <c r="B30" s="21" t="s">
        <v>146</v>
      </c>
      <c r="C30" s="22">
        <v>69</v>
      </c>
      <c r="D30" s="21" t="s">
        <v>45</v>
      </c>
      <c r="E30" s="23">
        <v>5</v>
      </c>
      <c r="F30" s="23"/>
      <c r="G30" s="23"/>
      <c r="H30" s="22"/>
      <c r="I30" s="22"/>
      <c r="J30" s="22"/>
      <c r="K30" s="24"/>
      <c r="L30" s="25">
        <f t="shared" si="1"/>
        <v>5</v>
      </c>
      <c r="M30" s="26">
        <f t="shared" si="2"/>
        <v>1</v>
      </c>
      <c r="N30" s="26">
        <f t="shared" si="3"/>
        <v>5</v>
      </c>
      <c r="O30" s="27"/>
      <c r="P30" s="37"/>
      <c r="Q30" s="38"/>
      <c r="R30" s="39"/>
      <c r="S30" s="31"/>
      <c r="T30" s="40"/>
    </row>
    <row r="31" spans="1:20" ht="28.7" customHeight="1">
      <c r="A31" s="21" t="str">
        <f t="shared" si="0"/>
        <v>SI</v>
      </c>
      <c r="B31" s="21" t="s">
        <v>147</v>
      </c>
      <c r="C31" s="22">
        <v>1214</v>
      </c>
      <c r="D31" s="21" t="s">
        <v>96</v>
      </c>
      <c r="E31" s="23">
        <v>5</v>
      </c>
      <c r="F31" s="23"/>
      <c r="G31" s="23"/>
      <c r="H31" s="22"/>
      <c r="I31" s="22"/>
      <c r="J31" s="22"/>
      <c r="K31" s="24"/>
      <c r="L31" s="25">
        <f t="shared" si="1"/>
        <v>5</v>
      </c>
      <c r="M31" s="26">
        <f t="shared" si="2"/>
        <v>1</v>
      </c>
      <c r="N31" s="26">
        <f t="shared" si="3"/>
        <v>5</v>
      </c>
      <c r="O31" s="27"/>
      <c r="P31" s="37"/>
      <c r="Q31" s="38"/>
      <c r="R31" s="39"/>
      <c r="S31" s="31"/>
      <c r="T31" s="40"/>
    </row>
    <row r="32" spans="1:20" ht="28.7" customHeight="1">
      <c r="A32" s="21" t="str">
        <f t="shared" si="0"/>
        <v>SI</v>
      </c>
      <c r="B32" s="21" t="s">
        <v>148</v>
      </c>
      <c r="C32" s="22">
        <v>1828</v>
      </c>
      <c r="D32" s="21" t="s">
        <v>79</v>
      </c>
      <c r="E32" s="23">
        <v>5</v>
      </c>
      <c r="F32" s="23"/>
      <c r="G32" s="23"/>
      <c r="H32" s="22"/>
      <c r="I32" s="22"/>
      <c r="J32" s="22"/>
      <c r="K32" s="24"/>
      <c r="L32" s="25">
        <f t="shared" si="1"/>
        <v>5</v>
      </c>
      <c r="M32" s="26">
        <f t="shared" si="2"/>
        <v>1</v>
      </c>
      <c r="N32" s="26">
        <f t="shared" si="3"/>
        <v>5</v>
      </c>
      <c r="O32" s="27"/>
      <c r="P32" s="37"/>
      <c r="Q32" s="38"/>
      <c r="R32" s="39"/>
      <c r="S32" s="31"/>
      <c r="T32" s="40"/>
    </row>
    <row r="33" spans="1:20" ht="28.7" customHeight="1">
      <c r="A33" s="21" t="str">
        <f t="shared" si="0"/>
        <v>SI</v>
      </c>
      <c r="B33" s="21" t="s">
        <v>149</v>
      </c>
      <c r="C33" s="22">
        <v>1554</v>
      </c>
      <c r="D33" s="21" t="s">
        <v>56</v>
      </c>
      <c r="E33" s="23"/>
      <c r="F33" s="23"/>
      <c r="G33" s="23">
        <v>5</v>
      </c>
      <c r="H33" s="22"/>
      <c r="I33" s="22"/>
      <c r="J33" s="22"/>
      <c r="K33" s="24"/>
      <c r="L33" s="25">
        <f t="shared" si="1"/>
        <v>5</v>
      </c>
      <c r="M33" s="26">
        <f t="shared" si="2"/>
        <v>1</v>
      </c>
      <c r="N33" s="26">
        <f t="shared" si="3"/>
        <v>5</v>
      </c>
      <c r="O33" s="27"/>
      <c r="P33" s="37"/>
      <c r="Q33" s="38"/>
      <c r="R33" s="39"/>
      <c r="S33" s="31"/>
      <c r="T33" s="40"/>
    </row>
    <row r="34" spans="1:20" ht="28.7" customHeight="1">
      <c r="A34" s="21" t="str">
        <f t="shared" si="0"/>
        <v>SI</v>
      </c>
      <c r="B34" s="21" t="s">
        <v>150</v>
      </c>
      <c r="C34" s="22">
        <v>2030</v>
      </c>
      <c r="D34" s="21" t="s">
        <v>57</v>
      </c>
      <c r="E34" s="23"/>
      <c r="F34" s="23"/>
      <c r="G34" s="23">
        <v>5</v>
      </c>
      <c r="H34" s="22"/>
      <c r="I34" s="22"/>
      <c r="J34" s="22"/>
      <c r="K34" s="24"/>
      <c r="L34" s="25">
        <f t="shared" si="1"/>
        <v>5</v>
      </c>
      <c r="M34" s="26">
        <f t="shared" si="2"/>
        <v>1</v>
      </c>
      <c r="N34" s="26">
        <f t="shared" si="3"/>
        <v>5</v>
      </c>
      <c r="O34" s="27"/>
      <c r="P34" s="37"/>
      <c r="Q34" s="38"/>
      <c r="R34" s="39"/>
      <c r="S34" s="31"/>
      <c r="T34" s="40"/>
    </row>
    <row r="35" spans="1:20" ht="28.7" customHeight="1">
      <c r="A35" s="21" t="str">
        <f aca="true" t="shared" si="4" ref="A35:A64">IF(M35&lt;1,"NO","SI")</f>
        <v>NO</v>
      </c>
      <c r="B35" s="33"/>
      <c r="C35" s="22"/>
      <c r="D35" s="33"/>
      <c r="E35" s="23"/>
      <c r="F35" s="23"/>
      <c r="G35" s="23"/>
      <c r="H35" s="22"/>
      <c r="I35" s="22"/>
      <c r="J35" s="22"/>
      <c r="K35" s="24"/>
      <c r="L35" s="25">
        <f aca="true" t="shared" si="5" ref="L35:L64">IF(M35&gt;8,(LARGE(E35:K35,1)+LARGE(E35:K35,2)+LARGE(E35:K35,3)+LARGE(E35:K35,4)+LARGE(E35:K35,5)+LARGE(E35:K35,6)+LARGE(E35:K35,7)+LARGE(E35:K35,8)),(SUM(E35:K35)))</f>
        <v>0</v>
      </c>
      <c r="M35" s="26">
        <f aca="true" t="shared" si="6" ref="M35:M64">COUNTA(E35:K35)</f>
        <v>0</v>
      </c>
      <c r="N35" s="26">
        <f aca="true" t="shared" si="7" ref="N35:N64">IF(M35&gt;0,L35,0)</f>
        <v>0</v>
      </c>
      <c r="O35" s="27"/>
      <c r="P35" s="37"/>
      <c r="Q35" s="38"/>
      <c r="R35" s="39"/>
      <c r="S35" s="31"/>
      <c r="T35" s="40"/>
    </row>
    <row r="36" spans="1:20" ht="28.7" customHeight="1">
      <c r="A36" s="21" t="str">
        <f t="shared" si="4"/>
        <v>NO</v>
      </c>
      <c r="B36" s="33"/>
      <c r="C36" s="22"/>
      <c r="D36" s="33"/>
      <c r="E36" s="23"/>
      <c r="F36" s="23"/>
      <c r="G36" s="23"/>
      <c r="H36" s="22"/>
      <c r="I36" s="22"/>
      <c r="J36" s="22"/>
      <c r="K36" s="24"/>
      <c r="L36" s="25">
        <f t="shared" si="5"/>
        <v>0</v>
      </c>
      <c r="M36" s="26">
        <f t="shared" si="6"/>
        <v>0</v>
      </c>
      <c r="N36" s="26">
        <f t="shared" si="7"/>
        <v>0</v>
      </c>
      <c r="O36" s="27"/>
      <c r="P36" s="37"/>
      <c r="Q36" s="38"/>
      <c r="R36" s="39"/>
      <c r="S36" s="31"/>
      <c r="T36" s="40"/>
    </row>
    <row r="37" spans="1:20" ht="28.7" customHeight="1">
      <c r="A37" s="21" t="str">
        <f t="shared" si="4"/>
        <v>NO</v>
      </c>
      <c r="B37" s="33"/>
      <c r="C37" s="22"/>
      <c r="D37" s="33"/>
      <c r="E37" s="23"/>
      <c r="F37" s="23"/>
      <c r="G37" s="23"/>
      <c r="H37" s="22"/>
      <c r="I37" s="22"/>
      <c r="J37" s="22"/>
      <c r="K37" s="24"/>
      <c r="L37" s="25">
        <f t="shared" si="5"/>
        <v>0</v>
      </c>
      <c r="M37" s="26">
        <f t="shared" si="6"/>
        <v>0</v>
      </c>
      <c r="N37" s="26">
        <f t="shared" si="7"/>
        <v>0</v>
      </c>
      <c r="O37" s="27"/>
      <c r="P37" s="37"/>
      <c r="Q37" s="38"/>
      <c r="R37" s="39"/>
      <c r="S37" s="31"/>
      <c r="T37" s="40"/>
    </row>
    <row r="38" spans="1:20" ht="28.7" customHeight="1">
      <c r="A38" s="21" t="str">
        <f t="shared" si="4"/>
        <v>NO</v>
      </c>
      <c r="B38" s="33"/>
      <c r="C38" s="22"/>
      <c r="D38" s="33"/>
      <c r="E38" s="23"/>
      <c r="F38" s="23"/>
      <c r="G38" s="23"/>
      <c r="H38" s="22"/>
      <c r="I38" s="22"/>
      <c r="J38" s="22"/>
      <c r="K38" s="24"/>
      <c r="L38" s="25">
        <f t="shared" si="5"/>
        <v>0</v>
      </c>
      <c r="M38" s="26">
        <f t="shared" si="6"/>
        <v>0</v>
      </c>
      <c r="N38" s="26">
        <f t="shared" si="7"/>
        <v>0</v>
      </c>
      <c r="O38" s="27"/>
      <c r="P38" s="37"/>
      <c r="Q38" s="38"/>
      <c r="R38" s="39"/>
      <c r="S38" s="31"/>
      <c r="T38" s="40"/>
    </row>
    <row r="39" spans="1:20" ht="28.7" customHeight="1">
      <c r="A39" s="21" t="str">
        <f t="shared" si="4"/>
        <v>NO</v>
      </c>
      <c r="B39" s="33"/>
      <c r="C39" s="22"/>
      <c r="D39" s="33"/>
      <c r="E39" s="23"/>
      <c r="F39" s="23"/>
      <c r="G39" s="23"/>
      <c r="H39" s="22"/>
      <c r="I39" s="22"/>
      <c r="J39" s="22"/>
      <c r="K39" s="24"/>
      <c r="L39" s="25">
        <f t="shared" si="5"/>
        <v>0</v>
      </c>
      <c r="M39" s="26">
        <f t="shared" si="6"/>
        <v>0</v>
      </c>
      <c r="N39" s="26">
        <f t="shared" si="7"/>
        <v>0</v>
      </c>
      <c r="O39" s="27"/>
      <c r="P39" s="37"/>
      <c r="Q39" s="38"/>
      <c r="R39" s="39"/>
      <c r="S39" s="31"/>
      <c r="T39" s="40"/>
    </row>
    <row r="40" spans="1:20" ht="28.7" customHeight="1">
      <c r="A40" s="21" t="str">
        <f t="shared" si="4"/>
        <v>NO</v>
      </c>
      <c r="B40" s="33"/>
      <c r="C40" s="22"/>
      <c r="D40" s="33"/>
      <c r="E40" s="23"/>
      <c r="F40" s="23"/>
      <c r="G40" s="23"/>
      <c r="H40" s="22"/>
      <c r="I40" s="22"/>
      <c r="J40" s="22"/>
      <c r="K40" s="24"/>
      <c r="L40" s="25">
        <f t="shared" si="5"/>
        <v>0</v>
      </c>
      <c r="M40" s="26">
        <f t="shared" si="6"/>
        <v>0</v>
      </c>
      <c r="N40" s="26">
        <f t="shared" si="7"/>
        <v>0</v>
      </c>
      <c r="O40" s="27"/>
      <c r="P40" s="37"/>
      <c r="Q40" s="38"/>
      <c r="R40" s="39"/>
      <c r="S40" s="31"/>
      <c r="T40" s="40"/>
    </row>
    <row r="41" spans="1:20" ht="28.7" customHeight="1">
      <c r="A41" s="21" t="str">
        <f t="shared" si="4"/>
        <v>NO</v>
      </c>
      <c r="B41" s="22"/>
      <c r="C41" s="22"/>
      <c r="D41" s="22"/>
      <c r="E41" s="23"/>
      <c r="F41" s="23"/>
      <c r="G41" s="23"/>
      <c r="H41" s="22"/>
      <c r="I41" s="22"/>
      <c r="J41" s="22"/>
      <c r="K41" s="24"/>
      <c r="L41" s="25">
        <f t="shared" si="5"/>
        <v>0</v>
      </c>
      <c r="M41" s="26">
        <f t="shared" si="6"/>
        <v>0</v>
      </c>
      <c r="N41" s="26">
        <f t="shared" si="7"/>
        <v>0</v>
      </c>
      <c r="O41" s="41"/>
      <c r="P41" s="42"/>
      <c r="Q41" s="77"/>
      <c r="R41" s="78">
        <f>SUM(R3:R40)</f>
        <v>2227</v>
      </c>
      <c r="S41" s="79"/>
      <c r="T41" s="45">
        <f>SUM(T3:T40)</f>
        <v>2227</v>
      </c>
    </row>
    <row r="42" spans="1:20" ht="28.7" customHeight="1">
      <c r="A42" s="21" t="str">
        <f t="shared" si="4"/>
        <v>NO</v>
      </c>
      <c r="B42" s="22"/>
      <c r="C42" s="22"/>
      <c r="D42" s="22"/>
      <c r="E42" s="23"/>
      <c r="F42" s="23"/>
      <c r="G42" s="23"/>
      <c r="H42" s="22"/>
      <c r="I42" s="22"/>
      <c r="J42" s="22"/>
      <c r="K42" s="24"/>
      <c r="L42" s="25">
        <f t="shared" si="5"/>
        <v>0</v>
      </c>
      <c r="M42" s="26">
        <f t="shared" si="6"/>
        <v>0</v>
      </c>
      <c r="N42" s="26">
        <f t="shared" si="7"/>
        <v>0</v>
      </c>
      <c r="O42" s="41"/>
      <c r="P42" s="8"/>
      <c r="Q42" s="8"/>
      <c r="R42" s="80"/>
      <c r="S42" s="8"/>
      <c r="T42" s="42"/>
    </row>
    <row r="43" spans="1:20" ht="28.7" customHeight="1">
      <c r="A43" s="21" t="str">
        <f t="shared" si="4"/>
        <v>NO</v>
      </c>
      <c r="B43" s="22"/>
      <c r="C43" s="22"/>
      <c r="D43" s="22"/>
      <c r="E43" s="23"/>
      <c r="F43" s="23"/>
      <c r="G43" s="23"/>
      <c r="H43" s="22"/>
      <c r="I43" s="22"/>
      <c r="J43" s="22"/>
      <c r="K43" s="24"/>
      <c r="L43" s="25">
        <f t="shared" si="5"/>
        <v>0</v>
      </c>
      <c r="M43" s="26">
        <f t="shared" si="6"/>
        <v>0</v>
      </c>
      <c r="N43" s="26">
        <f t="shared" si="7"/>
        <v>0</v>
      </c>
      <c r="O43" s="41"/>
      <c r="P43" s="8"/>
      <c r="Q43" s="8"/>
      <c r="R43" s="8"/>
      <c r="S43" s="8"/>
      <c r="T43" s="8"/>
    </row>
    <row r="44" spans="1:20" ht="28.7" customHeight="1">
      <c r="A44" s="21" t="str">
        <f t="shared" si="4"/>
        <v>NO</v>
      </c>
      <c r="B44" s="22"/>
      <c r="C44" s="22"/>
      <c r="D44" s="22"/>
      <c r="E44" s="23"/>
      <c r="F44" s="23"/>
      <c r="G44" s="23"/>
      <c r="H44" s="22"/>
      <c r="I44" s="22"/>
      <c r="J44" s="22"/>
      <c r="K44" s="24"/>
      <c r="L44" s="25">
        <f t="shared" si="5"/>
        <v>0</v>
      </c>
      <c r="M44" s="26">
        <f t="shared" si="6"/>
        <v>0</v>
      </c>
      <c r="N44" s="26">
        <f t="shared" si="7"/>
        <v>0</v>
      </c>
      <c r="O44" s="41"/>
      <c r="P44" s="8"/>
      <c r="Q44" s="8"/>
      <c r="R44" s="8"/>
      <c r="S44" s="8"/>
      <c r="T44" s="8"/>
    </row>
    <row r="45" spans="1:20" ht="28.7" customHeight="1">
      <c r="A45" s="21" t="str">
        <f t="shared" si="4"/>
        <v>NO</v>
      </c>
      <c r="B45" s="22"/>
      <c r="C45" s="22"/>
      <c r="D45" s="22"/>
      <c r="E45" s="23"/>
      <c r="F45" s="23"/>
      <c r="G45" s="23"/>
      <c r="H45" s="22"/>
      <c r="I45" s="22"/>
      <c r="J45" s="22"/>
      <c r="K45" s="24"/>
      <c r="L45" s="25">
        <f t="shared" si="5"/>
        <v>0</v>
      </c>
      <c r="M45" s="26">
        <f t="shared" si="6"/>
        <v>0</v>
      </c>
      <c r="N45" s="26">
        <f t="shared" si="7"/>
        <v>0</v>
      </c>
      <c r="O45" s="41"/>
      <c r="P45" s="8"/>
      <c r="Q45" s="8"/>
      <c r="R45" s="8"/>
      <c r="S45" s="8"/>
      <c r="T45" s="8"/>
    </row>
    <row r="46" spans="1:20" ht="28.7" customHeight="1">
      <c r="A46" s="21" t="str">
        <f t="shared" si="4"/>
        <v>NO</v>
      </c>
      <c r="B46" s="22"/>
      <c r="C46" s="22"/>
      <c r="D46" s="22"/>
      <c r="E46" s="23"/>
      <c r="F46" s="23"/>
      <c r="G46" s="23"/>
      <c r="H46" s="22"/>
      <c r="I46" s="22"/>
      <c r="J46" s="22"/>
      <c r="K46" s="24"/>
      <c r="L46" s="25">
        <f t="shared" si="5"/>
        <v>0</v>
      </c>
      <c r="M46" s="26">
        <f t="shared" si="6"/>
        <v>0</v>
      </c>
      <c r="N46" s="26">
        <f t="shared" si="7"/>
        <v>0</v>
      </c>
      <c r="O46" s="41"/>
      <c r="P46" s="8"/>
      <c r="Q46" s="8"/>
      <c r="R46" s="8"/>
      <c r="S46" s="8"/>
      <c r="T46" s="8"/>
    </row>
    <row r="47" spans="1:20" ht="28.7" customHeight="1">
      <c r="A47" s="21" t="str">
        <f t="shared" si="4"/>
        <v>NO</v>
      </c>
      <c r="B47" s="22"/>
      <c r="C47" s="22"/>
      <c r="D47" s="22"/>
      <c r="E47" s="23"/>
      <c r="F47" s="23"/>
      <c r="G47" s="23"/>
      <c r="H47" s="22"/>
      <c r="I47" s="22"/>
      <c r="J47" s="22"/>
      <c r="K47" s="24"/>
      <c r="L47" s="25">
        <f t="shared" si="5"/>
        <v>0</v>
      </c>
      <c r="M47" s="26">
        <f t="shared" si="6"/>
        <v>0</v>
      </c>
      <c r="N47" s="26">
        <f t="shared" si="7"/>
        <v>0</v>
      </c>
      <c r="O47" s="41"/>
      <c r="P47" s="8"/>
      <c r="Q47" s="8"/>
      <c r="R47" s="8"/>
      <c r="S47" s="8"/>
      <c r="T47" s="8"/>
    </row>
    <row r="48" spans="1:20" ht="28.7" customHeight="1">
      <c r="A48" s="21" t="str">
        <f t="shared" si="4"/>
        <v>NO</v>
      </c>
      <c r="B48" s="22"/>
      <c r="C48" s="22"/>
      <c r="D48" s="22"/>
      <c r="E48" s="23"/>
      <c r="F48" s="23"/>
      <c r="G48" s="23"/>
      <c r="H48" s="22"/>
      <c r="I48" s="22"/>
      <c r="J48" s="22"/>
      <c r="K48" s="24"/>
      <c r="L48" s="25">
        <f t="shared" si="5"/>
        <v>0</v>
      </c>
      <c r="M48" s="26">
        <f t="shared" si="6"/>
        <v>0</v>
      </c>
      <c r="N48" s="26">
        <f t="shared" si="7"/>
        <v>0</v>
      </c>
      <c r="O48" s="41"/>
      <c r="P48" s="8"/>
      <c r="Q48" s="8"/>
      <c r="R48" s="8"/>
      <c r="S48" s="8"/>
      <c r="T48" s="8"/>
    </row>
    <row r="49" spans="1:20" ht="28.7" customHeight="1">
      <c r="A49" s="21" t="str">
        <f t="shared" si="4"/>
        <v>NO</v>
      </c>
      <c r="B49" s="22"/>
      <c r="C49" s="22"/>
      <c r="D49" s="22"/>
      <c r="E49" s="23"/>
      <c r="F49" s="23"/>
      <c r="G49" s="23"/>
      <c r="H49" s="22"/>
      <c r="I49" s="22"/>
      <c r="J49" s="22"/>
      <c r="K49" s="24"/>
      <c r="L49" s="25">
        <f t="shared" si="5"/>
        <v>0</v>
      </c>
      <c r="M49" s="26">
        <f t="shared" si="6"/>
        <v>0</v>
      </c>
      <c r="N49" s="26">
        <f t="shared" si="7"/>
        <v>0</v>
      </c>
      <c r="O49" s="41"/>
      <c r="P49" s="8"/>
      <c r="Q49" s="8"/>
      <c r="R49" s="8"/>
      <c r="S49" s="8"/>
      <c r="T49" s="8"/>
    </row>
    <row r="50" spans="1:20" ht="28.7" customHeight="1">
      <c r="A50" s="21" t="str">
        <f t="shared" si="4"/>
        <v>NO</v>
      </c>
      <c r="B50" s="22"/>
      <c r="C50" s="22"/>
      <c r="D50" s="22"/>
      <c r="E50" s="23"/>
      <c r="F50" s="23"/>
      <c r="G50" s="23"/>
      <c r="H50" s="22"/>
      <c r="I50" s="22"/>
      <c r="J50" s="22"/>
      <c r="K50" s="24"/>
      <c r="L50" s="25">
        <f t="shared" si="5"/>
        <v>0</v>
      </c>
      <c r="M50" s="26">
        <f t="shared" si="6"/>
        <v>0</v>
      </c>
      <c r="N50" s="26">
        <f t="shared" si="7"/>
        <v>0</v>
      </c>
      <c r="O50" s="41"/>
      <c r="P50" s="8"/>
      <c r="Q50" s="8"/>
      <c r="R50" s="8"/>
      <c r="S50" s="8"/>
      <c r="T50" s="8"/>
    </row>
    <row r="51" spans="1:20" ht="28.7" customHeight="1">
      <c r="A51" s="21" t="str">
        <f t="shared" si="4"/>
        <v>NO</v>
      </c>
      <c r="B51" s="22"/>
      <c r="C51" s="22"/>
      <c r="D51" s="22"/>
      <c r="E51" s="23"/>
      <c r="F51" s="23"/>
      <c r="G51" s="23"/>
      <c r="H51" s="22"/>
      <c r="I51" s="22"/>
      <c r="J51" s="22"/>
      <c r="K51" s="24"/>
      <c r="L51" s="25">
        <f t="shared" si="5"/>
        <v>0</v>
      </c>
      <c r="M51" s="26">
        <f t="shared" si="6"/>
        <v>0</v>
      </c>
      <c r="N51" s="26">
        <f t="shared" si="7"/>
        <v>0</v>
      </c>
      <c r="O51" s="41"/>
      <c r="P51" s="8"/>
      <c r="Q51" s="8"/>
      <c r="R51" s="8"/>
      <c r="S51" s="8"/>
      <c r="T51" s="8"/>
    </row>
    <row r="52" spans="1:20" ht="28.7" customHeight="1">
      <c r="A52" s="21" t="str">
        <f t="shared" si="4"/>
        <v>NO</v>
      </c>
      <c r="B52" s="22"/>
      <c r="C52" s="22"/>
      <c r="D52" s="22"/>
      <c r="E52" s="23"/>
      <c r="F52" s="23"/>
      <c r="G52" s="23"/>
      <c r="H52" s="22"/>
      <c r="I52" s="22"/>
      <c r="J52" s="22"/>
      <c r="K52" s="24"/>
      <c r="L52" s="25">
        <f t="shared" si="5"/>
        <v>0</v>
      </c>
      <c r="M52" s="26">
        <f t="shared" si="6"/>
        <v>0</v>
      </c>
      <c r="N52" s="26">
        <f t="shared" si="7"/>
        <v>0</v>
      </c>
      <c r="O52" s="41"/>
      <c r="P52" s="8"/>
      <c r="Q52" s="8"/>
      <c r="R52" s="8"/>
      <c r="S52" s="8"/>
      <c r="T52" s="8"/>
    </row>
    <row r="53" spans="1:20" ht="28.7" customHeight="1">
      <c r="A53" s="21" t="str">
        <f t="shared" si="4"/>
        <v>NO</v>
      </c>
      <c r="B53" s="22"/>
      <c r="C53" s="22"/>
      <c r="D53" s="22"/>
      <c r="E53" s="23"/>
      <c r="F53" s="23"/>
      <c r="G53" s="23"/>
      <c r="H53" s="22"/>
      <c r="I53" s="22"/>
      <c r="J53" s="22"/>
      <c r="K53" s="24"/>
      <c r="L53" s="25">
        <f t="shared" si="5"/>
        <v>0</v>
      </c>
      <c r="M53" s="26">
        <f t="shared" si="6"/>
        <v>0</v>
      </c>
      <c r="N53" s="26">
        <f t="shared" si="7"/>
        <v>0</v>
      </c>
      <c r="O53" s="41"/>
      <c r="P53" s="8"/>
      <c r="Q53" s="8"/>
      <c r="R53" s="8"/>
      <c r="S53" s="8"/>
      <c r="T53" s="8"/>
    </row>
    <row r="54" spans="1:20" ht="28.7" customHeight="1">
      <c r="A54" s="21" t="str">
        <f t="shared" si="4"/>
        <v>NO</v>
      </c>
      <c r="B54" s="22"/>
      <c r="C54" s="22"/>
      <c r="D54" s="22"/>
      <c r="E54" s="23"/>
      <c r="F54" s="23"/>
      <c r="G54" s="23"/>
      <c r="H54" s="22"/>
      <c r="I54" s="22"/>
      <c r="J54" s="22"/>
      <c r="K54" s="24"/>
      <c r="L54" s="25">
        <f t="shared" si="5"/>
        <v>0</v>
      </c>
      <c r="M54" s="26">
        <f t="shared" si="6"/>
        <v>0</v>
      </c>
      <c r="N54" s="26">
        <f t="shared" si="7"/>
        <v>0</v>
      </c>
      <c r="O54" s="41"/>
      <c r="P54" s="8"/>
      <c r="Q54" s="8"/>
      <c r="R54" s="8"/>
      <c r="S54" s="8"/>
      <c r="T54" s="8"/>
    </row>
    <row r="55" spans="1:20" ht="28.7" customHeight="1">
      <c r="A55" s="21" t="str">
        <f t="shared" si="4"/>
        <v>NO</v>
      </c>
      <c r="B55" s="22"/>
      <c r="C55" s="22"/>
      <c r="D55" s="22"/>
      <c r="E55" s="23"/>
      <c r="F55" s="23"/>
      <c r="G55" s="23"/>
      <c r="H55" s="22"/>
      <c r="I55" s="22"/>
      <c r="J55" s="22"/>
      <c r="K55" s="24"/>
      <c r="L55" s="25">
        <f t="shared" si="5"/>
        <v>0</v>
      </c>
      <c r="M55" s="26">
        <f t="shared" si="6"/>
        <v>0</v>
      </c>
      <c r="N55" s="26">
        <f t="shared" si="7"/>
        <v>0</v>
      </c>
      <c r="O55" s="41"/>
      <c r="P55" s="8"/>
      <c r="Q55" s="8"/>
      <c r="R55" s="8"/>
      <c r="S55" s="8"/>
      <c r="T55" s="8"/>
    </row>
    <row r="56" spans="1:20" ht="28.7" customHeight="1">
      <c r="A56" s="21" t="str">
        <f t="shared" si="4"/>
        <v>NO</v>
      </c>
      <c r="B56" s="22"/>
      <c r="C56" s="22"/>
      <c r="D56" s="22"/>
      <c r="E56" s="23"/>
      <c r="F56" s="23"/>
      <c r="G56" s="23"/>
      <c r="H56" s="22"/>
      <c r="I56" s="22"/>
      <c r="J56" s="22"/>
      <c r="K56" s="24"/>
      <c r="L56" s="25">
        <f t="shared" si="5"/>
        <v>0</v>
      </c>
      <c r="M56" s="26">
        <f t="shared" si="6"/>
        <v>0</v>
      </c>
      <c r="N56" s="26">
        <f t="shared" si="7"/>
        <v>0</v>
      </c>
      <c r="O56" s="41"/>
      <c r="P56" s="8"/>
      <c r="Q56" s="8"/>
      <c r="R56" s="8"/>
      <c r="S56" s="8"/>
      <c r="T56" s="8"/>
    </row>
    <row r="57" spans="1:20" ht="28.7" customHeight="1">
      <c r="A57" s="21" t="str">
        <f t="shared" si="4"/>
        <v>NO</v>
      </c>
      <c r="B57" s="22"/>
      <c r="C57" s="22"/>
      <c r="D57" s="22"/>
      <c r="E57" s="23"/>
      <c r="F57" s="23"/>
      <c r="G57" s="23"/>
      <c r="H57" s="22"/>
      <c r="I57" s="22"/>
      <c r="J57" s="22"/>
      <c r="K57" s="24"/>
      <c r="L57" s="25">
        <f t="shared" si="5"/>
        <v>0</v>
      </c>
      <c r="M57" s="26">
        <f t="shared" si="6"/>
        <v>0</v>
      </c>
      <c r="N57" s="26">
        <f t="shared" si="7"/>
        <v>0</v>
      </c>
      <c r="O57" s="41"/>
      <c r="P57" s="8"/>
      <c r="Q57" s="8"/>
      <c r="R57" s="8"/>
      <c r="S57" s="8"/>
      <c r="T57" s="8"/>
    </row>
    <row r="58" spans="1:20" ht="28.7" customHeight="1">
      <c r="A58" s="21" t="str">
        <f t="shared" si="4"/>
        <v>NO</v>
      </c>
      <c r="B58" s="22"/>
      <c r="C58" s="22"/>
      <c r="D58" s="22"/>
      <c r="E58" s="23"/>
      <c r="F58" s="23"/>
      <c r="G58" s="23"/>
      <c r="H58" s="22"/>
      <c r="I58" s="22"/>
      <c r="J58" s="22"/>
      <c r="K58" s="24"/>
      <c r="L58" s="25">
        <f t="shared" si="5"/>
        <v>0</v>
      </c>
      <c r="M58" s="26">
        <f t="shared" si="6"/>
        <v>0</v>
      </c>
      <c r="N58" s="26">
        <f t="shared" si="7"/>
        <v>0</v>
      </c>
      <c r="O58" s="41"/>
      <c r="P58" s="8"/>
      <c r="Q58" s="8"/>
      <c r="R58" s="8"/>
      <c r="S58" s="8"/>
      <c r="T58" s="8"/>
    </row>
    <row r="59" spans="1:20" ht="28.7" customHeight="1">
      <c r="A59" s="21" t="str">
        <f t="shared" si="4"/>
        <v>NO</v>
      </c>
      <c r="B59" s="22"/>
      <c r="C59" s="22"/>
      <c r="D59" s="22"/>
      <c r="E59" s="23"/>
      <c r="F59" s="23"/>
      <c r="G59" s="23"/>
      <c r="H59" s="22"/>
      <c r="I59" s="22"/>
      <c r="J59" s="22"/>
      <c r="K59" s="24"/>
      <c r="L59" s="25">
        <f t="shared" si="5"/>
        <v>0</v>
      </c>
      <c r="M59" s="26">
        <f t="shared" si="6"/>
        <v>0</v>
      </c>
      <c r="N59" s="26">
        <f t="shared" si="7"/>
        <v>0</v>
      </c>
      <c r="O59" s="41"/>
      <c r="P59" s="8"/>
      <c r="Q59" s="8"/>
      <c r="R59" s="8"/>
      <c r="S59" s="8"/>
      <c r="T59" s="8"/>
    </row>
    <row r="60" spans="1:20" ht="28.7" customHeight="1">
      <c r="A60" s="21" t="str">
        <f t="shared" si="4"/>
        <v>NO</v>
      </c>
      <c r="B60" s="22"/>
      <c r="C60" s="22"/>
      <c r="D60" s="22"/>
      <c r="E60" s="23"/>
      <c r="F60" s="23"/>
      <c r="G60" s="23"/>
      <c r="H60" s="22"/>
      <c r="I60" s="22"/>
      <c r="J60" s="22"/>
      <c r="K60" s="24"/>
      <c r="L60" s="25">
        <f t="shared" si="5"/>
        <v>0</v>
      </c>
      <c r="M60" s="26">
        <f t="shared" si="6"/>
        <v>0</v>
      </c>
      <c r="N60" s="26">
        <f t="shared" si="7"/>
        <v>0</v>
      </c>
      <c r="O60" s="41"/>
      <c r="P60" s="8"/>
      <c r="Q60" s="8"/>
      <c r="R60" s="8"/>
      <c r="S60" s="8"/>
      <c r="T60" s="8"/>
    </row>
    <row r="61" spans="1:20" ht="28.7" customHeight="1">
      <c r="A61" s="21" t="str">
        <f t="shared" si="4"/>
        <v>NO</v>
      </c>
      <c r="B61" s="22"/>
      <c r="C61" s="22"/>
      <c r="D61" s="22"/>
      <c r="E61" s="23"/>
      <c r="F61" s="23"/>
      <c r="G61" s="23"/>
      <c r="H61" s="22"/>
      <c r="I61" s="22"/>
      <c r="J61" s="22"/>
      <c r="K61" s="24"/>
      <c r="L61" s="25">
        <f t="shared" si="5"/>
        <v>0</v>
      </c>
      <c r="M61" s="26">
        <f t="shared" si="6"/>
        <v>0</v>
      </c>
      <c r="N61" s="26">
        <f t="shared" si="7"/>
        <v>0</v>
      </c>
      <c r="O61" s="41"/>
      <c r="P61" s="8"/>
      <c r="Q61" s="8"/>
      <c r="R61" s="8"/>
      <c r="S61" s="8"/>
      <c r="T61" s="8"/>
    </row>
    <row r="62" spans="1:20" ht="28.7" customHeight="1">
      <c r="A62" s="21" t="str">
        <f t="shared" si="4"/>
        <v>NO</v>
      </c>
      <c r="B62" s="22"/>
      <c r="C62" s="22"/>
      <c r="D62" s="22"/>
      <c r="E62" s="23"/>
      <c r="F62" s="23"/>
      <c r="G62" s="23"/>
      <c r="H62" s="22"/>
      <c r="I62" s="22"/>
      <c r="J62" s="22"/>
      <c r="K62" s="24"/>
      <c r="L62" s="25">
        <f t="shared" si="5"/>
        <v>0</v>
      </c>
      <c r="M62" s="26">
        <f t="shared" si="6"/>
        <v>0</v>
      </c>
      <c r="N62" s="26">
        <f t="shared" si="7"/>
        <v>0</v>
      </c>
      <c r="O62" s="41"/>
      <c r="P62" s="8"/>
      <c r="Q62" s="8"/>
      <c r="R62" s="8"/>
      <c r="S62" s="8"/>
      <c r="T62" s="8"/>
    </row>
    <row r="63" spans="1:20" ht="28.7" customHeight="1">
      <c r="A63" s="21" t="str">
        <f t="shared" si="4"/>
        <v>NO</v>
      </c>
      <c r="B63" s="22"/>
      <c r="C63" s="22"/>
      <c r="D63" s="22"/>
      <c r="E63" s="23"/>
      <c r="F63" s="23"/>
      <c r="G63" s="23"/>
      <c r="H63" s="22"/>
      <c r="I63" s="22"/>
      <c r="J63" s="22"/>
      <c r="K63" s="24"/>
      <c r="L63" s="25">
        <f t="shared" si="5"/>
        <v>0</v>
      </c>
      <c r="M63" s="26">
        <f t="shared" si="6"/>
        <v>0</v>
      </c>
      <c r="N63" s="26">
        <f t="shared" si="7"/>
        <v>0</v>
      </c>
      <c r="O63" s="41"/>
      <c r="P63" s="8"/>
      <c r="Q63" s="8"/>
      <c r="R63" s="8"/>
      <c r="S63" s="8"/>
      <c r="T63" s="8"/>
    </row>
    <row r="64" spans="1:20" ht="28.7" customHeight="1">
      <c r="A64" s="21" t="str">
        <f t="shared" si="4"/>
        <v>NO</v>
      </c>
      <c r="B64" s="22"/>
      <c r="C64" s="22"/>
      <c r="D64" s="22"/>
      <c r="E64" s="23"/>
      <c r="F64" s="23"/>
      <c r="G64" s="23"/>
      <c r="H64" s="22"/>
      <c r="I64" s="22"/>
      <c r="J64" s="22"/>
      <c r="K64" s="24"/>
      <c r="L64" s="25">
        <f t="shared" si="5"/>
        <v>0</v>
      </c>
      <c r="M64" s="26">
        <f t="shared" si="6"/>
        <v>0</v>
      </c>
      <c r="N64" s="26">
        <f t="shared" si="7"/>
        <v>0</v>
      </c>
      <c r="O64" s="41"/>
      <c r="P64" s="8"/>
      <c r="Q64" s="8"/>
      <c r="R64" s="8"/>
      <c r="S64" s="8"/>
      <c r="T64" s="8"/>
    </row>
    <row r="65" spans="1:20" ht="28.7" customHeight="1">
      <c r="A65" s="47">
        <f>COUNTIF(A3:A64,"SI")</f>
        <v>32</v>
      </c>
      <c r="B65" s="47">
        <f>COUNTA(B3:B64)</f>
        <v>32</v>
      </c>
      <c r="C65" s="47"/>
      <c r="D65" s="47"/>
      <c r="E65" s="48"/>
      <c r="F65" s="48"/>
      <c r="G65" s="48"/>
      <c r="H65" s="47"/>
      <c r="I65" s="47"/>
      <c r="J65" s="47"/>
      <c r="K65" s="49"/>
      <c r="L65" s="45">
        <f>SUM(L3:L64)</f>
        <v>2227</v>
      </c>
      <c r="M65" s="92"/>
      <c r="N65" s="93">
        <f>SUM(N3:N64)</f>
        <v>2227</v>
      </c>
      <c r="O65" s="41"/>
      <c r="P65" s="8"/>
      <c r="Q65" s="8"/>
      <c r="R65" s="8"/>
      <c r="S65" s="8"/>
      <c r="T65" s="8"/>
    </row>
  </sheetData>
  <mergeCells count="1">
    <mergeCell ref="A1:F1"/>
  </mergeCells>
  <printOptions/>
  <pageMargins left="1" right="1" top="1" bottom="1" header="0.25" footer="0.25"/>
  <pageSetup horizontalDpi="600" verticalDpi="600" orientation="portrait"/>
  <headerFooter>
    <oddHeader>&amp;L&amp;"Times New Roman,Regular"&amp;12&amp;K000000ES M</oddHead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SCOPI</cp:lastModifiedBy>
  <dcterms:created xsi:type="dcterms:W3CDTF">2016-07-28T16:06:55Z</dcterms:created>
  <dcterms:modified xsi:type="dcterms:W3CDTF">2016-07-28T19:44:42Z</dcterms:modified>
  <cp:category/>
  <cp:version/>
  <cp:contentType/>
  <cp:contentStatus/>
</cp:coreProperties>
</file>