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COMITATO\2018\"/>
    </mc:Choice>
  </mc:AlternateContent>
  <bookViews>
    <workbookView xWindow="0" yWindow="0" windowWidth="19440" windowHeight="11835" firstSheet="2" activeTab="6"/>
  </bookViews>
  <sheets>
    <sheet name="generale" sheetId="5" r:id="rId1"/>
    <sheet name="BERCHIDDA OLBIA NUOTO" sheetId="2" r:id="rId2"/>
    <sheet name="CAGLIARI NL SPORT DH" sheetId="1" r:id="rId3"/>
    <sheet name="SAN GAVINO " sheetId="3" r:id="rId4"/>
    <sheet name="SASSARI" sheetId="4" r:id="rId5"/>
    <sheet name="CAGLIARI S.ELIA" sheetId="6" r:id="rId6"/>
    <sheet name="ASSEMINI" sheetId="7" r:id="rId7"/>
  </sheets>
  <calcPr calcId="152511"/>
</workbook>
</file>

<file path=xl/calcChain.xml><?xml version="1.0" encoding="utf-8"?>
<calcChain xmlns="http://schemas.openxmlformats.org/spreadsheetml/2006/main">
  <c r="H51" i="7" l="1"/>
  <c r="H49" i="7"/>
  <c r="H48" i="7"/>
  <c r="H47" i="7"/>
  <c r="H46" i="7"/>
  <c r="H45" i="7"/>
  <c r="H44" i="7"/>
  <c r="H43" i="7"/>
  <c r="H42" i="7"/>
  <c r="H41" i="7"/>
  <c r="P41" i="7" s="1"/>
  <c r="C38" i="7"/>
  <c r="C37" i="7"/>
  <c r="C36" i="7"/>
  <c r="C35" i="7"/>
  <c r="C34" i="7"/>
  <c r="C33" i="7"/>
  <c r="C32" i="7"/>
  <c r="C31" i="7"/>
  <c r="C30" i="7"/>
  <c r="C24" i="6"/>
  <c r="C29" i="7"/>
  <c r="P36" i="6"/>
  <c r="P50" i="7" l="1"/>
  <c r="P49" i="7"/>
  <c r="P48" i="7"/>
  <c r="P45" i="7"/>
  <c r="C45" i="7"/>
  <c r="C44" i="7"/>
  <c r="P44" i="7"/>
  <c r="C43" i="7"/>
  <c r="C42" i="7"/>
  <c r="C41" i="7"/>
  <c r="P46" i="7"/>
  <c r="P47" i="7"/>
  <c r="P38" i="6"/>
  <c r="H39" i="6"/>
  <c r="P43" i="7" l="1"/>
  <c r="P42" i="7"/>
  <c r="D41" i="6"/>
  <c r="D38" i="6"/>
  <c r="C40" i="6"/>
  <c r="D40" i="6" s="1"/>
  <c r="C39" i="6"/>
  <c r="D39" i="6" s="1"/>
  <c r="C38" i="6"/>
  <c r="C37" i="6"/>
  <c r="D37" i="6" s="1"/>
  <c r="C36" i="6"/>
  <c r="D36" i="6" s="1"/>
  <c r="C33" i="6" l="1"/>
  <c r="C32" i="6"/>
  <c r="C31" i="6"/>
  <c r="C30" i="6"/>
  <c r="C29" i="6"/>
  <c r="C28" i="6"/>
  <c r="C27" i="6"/>
  <c r="C26" i="6"/>
  <c r="C25" i="6"/>
  <c r="I35" i="5" l="1"/>
  <c r="I34" i="5"/>
  <c r="I32" i="5"/>
  <c r="I31" i="5"/>
  <c r="I28" i="5"/>
  <c r="I26" i="5"/>
  <c r="I18" i="5" l="1"/>
  <c r="M22" i="2"/>
  <c r="B24" i="5" s="1"/>
  <c r="E22" i="2"/>
  <c r="B7" i="5" l="1"/>
  <c r="C28" i="4"/>
  <c r="E15" i="5" s="1"/>
  <c r="C27" i="4"/>
  <c r="E12" i="5" s="1"/>
  <c r="C26" i="4"/>
  <c r="E13" i="5" s="1"/>
  <c r="C25" i="4"/>
  <c r="E9" i="5" s="1"/>
  <c r="C24" i="4"/>
  <c r="E10" i="5" s="1"/>
  <c r="C23" i="4"/>
  <c r="E8" i="5" s="1"/>
  <c r="C22" i="4"/>
  <c r="E7" i="5" s="1"/>
  <c r="C33" i="3"/>
  <c r="C32" i="3"/>
  <c r="D16" i="5" s="1"/>
  <c r="C31" i="3"/>
  <c r="D15" i="5" s="1"/>
  <c r="C30" i="3"/>
  <c r="D14" i="5" s="1"/>
  <c r="C29" i="3"/>
  <c r="D13" i="5" s="1"/>
  <c r="C28" i="3"/>
  <c r="D12" i="5" s="1"/>
  <c r="C26" i="3"/>
  <c r="D10" i="5" s="1"/>
  <c r="C25" i="3"/>
  <c r="D9" i="5" s="1"/>
  <c r="C24" i="3"/>
  <c r="D8" i="5" s="1"/>
  <c r="C22" i="3"/>
  <c r="D7" i="5" s="1"/>
  <c r="C34" i="1"/>
  <c r="C35" i="1"/>
  <c r="C25" i="5" s="1"/>
  <c r="C36" i="1"/>
  <c r="C29" i="5" s="1"/>
  <c r="C37" i="1"/>
  <c r="C27" i="5" s="1"/>
  <c r="C38" i="1"/>
  <c r="C31" i="1"/>
  <c r="C30" i="1"/>
  <c r="C29" i="1"/>
  <c r="C28" i="1"/>
  <c r="C27" i="1"/>
  <c r="C26" i="1"/>
  <c r="C10" i="5" s="1"/>
  <c r="C25" i="1"/>
  <c r="C9" i="5" s="1"/>
  <c r="C24" i="1"/>
  <c r="C8" i="5" s="1"/>
  <c r="C22" i="1"/>
  <c r="C7" i="5" s="1"/>
  <c r="E23" i="2"/>
  <c r="E24" i="2"/>
  <c r="B8" i="5" s="1"/>
  <c r="E25" i="2"/>
  <c r="E26" i="2"/>
  <c r="B9" i="5" l="1"/>
  <c r="I9" i="5" s="1"/>
  <c r="H38" i="6"/>
  <c r="P39" i="6" s="1"/>
  <c r="C12" i="5"/>
  <c r="I12" i="5" s="1"/>
  <c r="H41" i="6"/>
  <c r="P41" i="6" s="1"/>
  <c r="C13" i="5"/>
  <c r="I13" i="5" s="1"/>
  <c r="H42" i="6"/>
  <c r="P42" i="6" s="1"/>
  <c r="B16" i="5"/>
  <c r="H45" i="6"/>
  <c r="P45" i="6" s="1"/>
  <c r="H37" i="6"/>
  <c r="P37" i="6" s="1"/>
  <c r="C14" i="5"/>
  <c r="I14" i="5" s="1"/>
  <c r="H43" i="6"/>
  <c r="P43" i="6" s="1"/>
  <c r="D17" i="5"/>
  <c r="I17" i="5" s="1"/>
  <c r="H46" i="6"/>
  <c r="H36" i="6"/>
  <c r="B10" i="5"/>
  <c r="I7" i="5"/>
  <c r="C11" i="5"/>
  <c r="I11" i="5" s="1"/>
  <c r="H40" i="6"/>
  <c r="P40" i="6" s="1"/>
  <c r="C15" i="5"/>
  <c r="H44" i="6"/>
  <c r="P44" i="6" s="1"/>
  <c r="C30" i="5"/>
  <c r="I16" i="5"/>
  <c r="C24" i="5"/>
  <c r="I24" i="5" s="1"/>
  <c r="I8" i="5"/>
  <c r="I10" i="5"/>
  <c r="I15" i="5"/>
  <c r="H33" i="4"/>
  <c r="H36" i="3"/>
  <c r="C36" i="3"/>
  <c r="D24" i="5" s="1"/>
  <c r="M24" i="2"/>
  <c r="M23" i="2"/>
  <c r="B30" i="5" s="1"/>
  <c r="D36" i="3" l="1"/>
  <c r="D41" i="3"/>
  <c r="B33" i="5"/>
  <c r="I33" i="5" s="1"/>
  <c r="H42" i="4"/>
  <c r="H41" i="4"/>
  <c r="P41" i="4" s="1"/>
  <c r="H40" i="4"/>
  <c r="H38" i="4"/>
  <c r="P38" i="4" s="1"/>
  <c r="H37" i="4"/>
  <c r="P37" i="4" s="1"/>
  <c r="H36" i="4"/>
  <c r="H35" i="4"/>
  <c r="P34" i="4" s="1"/>
  <c r="H34" i="4"/>
  <c r="H32" i="4"/>
  <c r="P32" i="4" s="1"/>
  <c r="H39" i="4"/>
  <c r="P39" i="4" s="1"/>
  <c r="P33" i="4"/>
  <c r="P36" i="3"/>
  <c r="C40" i="3"/>
  <c r="C39" i="3"/>
  <c r="C38" i="3"/>
  <c r="D29" i="5" s="1"/>
  <c r="I29" i="5" s="1"/>
  <c r="C37" i="3"/>
  <c r="H34" i="1"/>
  <c r="P34" i="1" s="1"/>
  <c r="D37" i="3" l="1"/>
  <c r="D25" i="5"/>
  <c r="I25" i="5" s="1"/>
  <c r="D38" i="3"/>
  <c r="D39" i="3"/>
  <c r="D27" i="5"/>
  <c r="I27" i="5" s="1"/>
  <c r="D30" i="5"/>
  <c r="I30" i="5" s="1"/>
  <c r="D40" i="3"/>
  <c r="H46" i="3"/>
  <c r="P46" i="3" s="1"/>
  <c r="H45" i="3"/>
  <c r="P45" i="3" s="1"/>
  <c r="H44" i="3"/>
  <c r="P44" i="3" s="1"/>
  <c r="H43" i="3"/>
  <c r="P43" i="3" s="1"/>
  <c r="H42" i="3"/>
  <c r="P42" i="3" s="1"/>
  <c r="H41" i="3"/>
  <c r="H40" i="3"/>
  <c r="P40" i="3" s="1"/>
  <c r="H39" i="3"/>
  <c r="H38" i="3"/>
  <c r="P39" i="3" s="1"/>
  <c r="H42" i="1"/>
  <c r="H41" i="1"/>
  <c r="P41" i="1" s="1"/>
  <c r="H40" i="1"/>
  <c r="P40" i="1" s="1"/>
  <c r="H39" i="1"/>
  <c r="P39" i="1" s="1"/>
  <c r="H38" i="1"/>
  <c r="P38" i="1" s="1"/>
  <c r="H37" i="1"/>
  <c r="P36" i="1" s="1"/>
  <c r="H36" i="1"/>
  <c r="P37" i="1" s="1"/>
  <c r="H37" i="3"/>
  <c r="P37" i="3" s="1"/>
  <c r="P38" i="3" l="1"/>
  <c r="P41" i="3"/>
  <c r="H35" i="1"/>
  <c r="P35" i="1" s="1"/>
  <c r="P36" i="4" l="1"/>
  <c r="P35" i="4"/>
  <c r="P40" i="4"/>
  <c r="P42" i="1" l="1"/>
  <c r="G29" i="2" l="1"/>
</calcChain>
</file>

<file path=xl/sharedStrings.xml><?xml version="1.0" encoding="utf-8"?>
<sst xmlns="http://schemas.openxmlformats.org/spreadsheetml/2006/main" count="868" uniqueCount="115">
  <si>
    <t>MC</t>
  </si>
  <si>
    <t xml:space="preserve">M </t>
  </si>
  <si>
    <t>F</t>
  </si>
  <si>
    <t>C</t>
  </si>
  <si>
    <t>ES</t>
  </si>
  <si>
    <t>RA</t>
  </si>
  <si>
    <t>P</t>
  </si>
  <si>
    <t>VILL TRI</t>
  </si>
  <si>
    <t>TRI SS</t>
  </si>
  <si>
    <t>GP ASSEMINI</t>
  </si>
  <si>
    <t>OLBIA NUOTO</t>
  </si>
  <si>
    <t>OLBIA N</t>
  </si>
  <si>
    <t xml:space="preserve"> PRIMA TAPPA</t>
  </si>
  <si>
    <t>GP ASSEM</t>
  </si>
  <si>
    <t>TRI TEAM SS</t>
  </si>
  <si>
    <t>OLBIA NUOT</t>
  </si>
  <si>
    <t>TRI NUORO</t>
  </si>
  <si>
    <t>OLBIA NUO</t>
  </si>
  <si>
    <t>TRI NUO</t>
  </si>
  <si>
    <t>GP ASSE</t>
  </si>
  <si>
    <t>CAGLIARI 25 MARZO 2018</t>
  </si>
  <si>
    <t>BERCHIDDA 17 Febbraio 2018</t>
  </si>
  <si>
    <t>TRI SINNAI</t>
  </si>
  <si>
    <t>NEL SINIS</t>
  </si>
  <si>
    <t>TP ACCAD</t>
  </si>
  <si>
    <t>NEL SINIS GR</t>
  </si>
  <si>
    <t>NO LIMITS</t>
  </si>
  <si>
    <t>TRI TEAM S</t>
  </si>
  <si>
    <t>NO LIMITS SS</t>
  </si>
  <si>
    <t>FUEL TRI</t>
  </si>
  <si>
    <t>TP ACCADEM</t>
  </si>
  <si>
    <t>TP ACCADE</t>
  </si>
  <si>
    <t xml:space="preserve"> SECONDA TAPPA</t>
  </si>
  <si>
    <t xml:space="preserve"> TERZA TAPPA</t>
  </si>
  <si>
    <t>SAN GAVINO M.LE 15 APRILE 2018</t>
  </si>
  <si>
    <t>BLOUE TRI</t>
  </si>
  <si>
    <t>TRI SINNA</t>
  </si>
  <si>
    <t xml:space="preserve">FUEL </t>
  </si>
  <si>
    <t>TP ACCADEMY</t>
  </si>
  <si>
    <t>NO LIMITS SP</t>
  </si>
  <si>
    <t>GP ASSEMIN</t>
  </si>
  <si>
    <t>BLUE TRIBUN</t>
  </si>
  <si>
    <t>NL SPORTS</t>
  </si>
  <si>
    <t xml:space="preserve">CLASSIFICA YA </t>
  </si>
  <si>
    <t>M</t>
  </si>
  <si>
    <t>CLASSIFICA YB</t>
  </si>
  <si>
    <t>FUEL</t>
  </si>
  <si>
    <t>CLASSIFICA JUNIOR</t>
  </si>
  <si>
    <t>TRI NU</t>
  </si>
  <si>
    <t>TRI SINN</t>
  </si>
  <si>
    <t>CLASSIFICA TAPPA GIOVANISS</t>
  </si>
  <si>
    <t xml:space="preserve">CLASSIFICA TAPPA GIOVANI </t>
  </si>
  <si>
    <t>CAGLIARI Duathlon kids + Gara YA + Gara Sprint</t>
  </si>
  <si>
    <t>BLUE TRIB</t>
  </si>
  <si>
    <t>CLASSIF GENERALE GIOV+GIOVANISS 3^ TAPPA</t>
  </si>
  <si>
    <t xml:space="preserve"> QUARTA TAPPA</t>
  </si>
  <si>
    <t>SASSARI 25 APRILE</t>
  </si>
  <si>
    <t>SASSARI Duathlon kids</t>
  </si>
  <si>
    <t>GP ASSEMI</t>
  </si>
  <si>
    <t>TRI VILLAC</t>
  </si>
  <si>
    <t>CLASSIF. TAPPA GIOVANISS</t>
  </si>
  <si>
    <t>CLASS. TAPPA GIOVANISS</t>
  </si>
  <si>
    <t>NL SPORT</t>
  </si>
  <si>
    <t>FITRI</t>
  </si>
  <si>
    <t>TRI TEAM</t>
  </si>
  <si>
    <t>OLBIA NU</t>
  </si>
  <si>
    <t>CLASSIF GENERALE GIOV+GIOVANISS 4^ TAPPA</t>
  </si>
  <si>
    <t>CLASSIFICA GIOVANISS</t>
  </si>
  <si>
    <t>CLASSIFICA GIOVANI</t>
  </si>
  <si>
    <t>CLASSIFICA YB SPRINT</t>
  </si>
  <si>
    <t>CLASSIFICA JUNIOR SPRINT</t>
  </si>
  <si>
    <t>CLASS GIOVANISS 2^TAPPA</t>
  </si>
  <si>
    <t>CLASS.  GIOV+GIOVANISS 2^TAPPA</t>
  </si>
  <si>
    <t xml:space="preserve">GENERALE </t>
  </si>
  <si>
    <t>GENERALE</t>
  </si>
  <si>
    <t>CLASSIF GIOVANISS 3^ TAPPA</t>
  </si>
  <si>
    <t xml:space="preserve">CLASSIFICA YA SUPER SPRINT </t>
  </si>
  <si>
    <t>CLASS. GENERALE GIOVANISS 4^TAPPA</t>
  </si>
  <si>
    <t>BERCHIDDA  Duathlon  kids + YA</t>
  </si>
  <si>
    <t>SAN GAVINO M.LE Duathlon kids + YA + SPRINT</t>
  </si>
  <si>
    <t>TAPPA</t>
  </si>
  <si>
    <t xml:space="preserve">CLASSIFICA   GIOVANI </t>
  </si>
  <si>
    <t xml:space="preserve">1^ tappa </t>
  </si>
  <si>
    <t xml:space="preserve">2^ tappa </t>
  </si>
  <si>
    <t xml:space="preserve">4^ tappa </t>
  </si>
  <si>
    <t xml:space="preserve">5^ tappa </t>
  </si>
  <si>
    <t xml:space="preserve">6^ tappa </t>
  </si>
  <si>
    <t xml:space="preserve">7^ tappa </t>
  </si>
  <si>
    <t>totale</t>
  </si>
  <si>
    <t xml:space="preserve">3^ tappa </t>
  </si>
  <si>
    <t>berchidda</t>
  </si>
  <si>
    <t>cagliari</t>
  </si>
  <si>
    <t>s.gavino</t>
  </si>
  <si>
    <t>sassari</t>
  </si>
  <si>
    <t>CLASS. GENERALE GIOVANI</t>
  </si>
  <si>
    <t>* GARE SEPARATE SUPER SPRINT YOUTH E JUNIOR  + PIAZZAMENTI GARE SPRINT</t>
  </si>
  <si>
    <t>CIRCUITO PIZZINNOS  SARDEGNA 2018</t>
  </si>
  <si>
    <t>CLASS. GENERALE GIOVANISSIMI</t>
  </si>
  <si>
    <t>CAGLIARI 27 MAGGIO</t>
  </si>
  <si>
    <t xml:space="preserve"> QUINTA TAPPA</t>
  </si>
  <si>
    <t xml:space="preserve">CAGLIARI  TRIATHLON </t>
  </si>
  <si>
    <t>VILL TRIAT</t>
  </si>
  <si>
    <t>VILL TRIATH</t>
  </si>
  <si>
    <t>MINERVA RO</t>
  </si>
  <si>
    <t xml:space="preserve">TP TEAM </t>
  </si>
  <si>
    <t>BLUE TRIBUNE</t>
  </si>
  <si>
    <t xml:space="preserve">ASSEMINI  TRIATHLON </t>
  </si>
  <si>
    <t xml:space="preserve"> SESTA TAPPA</t>
  </si>
  <si>
    <t>ASSEMINI 16 GIUGNO</t>
  </si>
  <si>
    <t>CLASS. GENERALE GIOVANISS 5^TAPPA</t>
  </si>
  <si>
    <t>CLASSIF GENERALE GIOV+GIOVANISS 5^ TAPPA</t>
  </si>
  <si>
    <t>CLASS. GENERALE GIOVANISS 6^TAPPA</t>
  </si>
  <si>
    <t>CLASSIF GENERALE GIOV+GIOVANISS 6^ TAPPA</t>
  </si>
  <si>
    <t>GENERALE COMPLESSIVA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</si>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</sst>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4" borderId="1" xfId="0" applyFill="1" applyBorder="1"/>
    <xf numFmtId="0" fontId="5" fillId="0" borderId="1" xfId="0" applyFont="1" applyBorder="1"/>
    <xf numFmtId="0" fontId="4" fillId="4" borderId="1" xfId="0" applyFont="1" applyFill="1" applyBorder="1"/>
    <xf numFmtId="0" fontId="4" fillId="4" borderId="0" xfId="0" applyFont="1" applyFill="1"/>
    <xf numFmtId="0" fontId="5" fillId="4" borderId="1" xfId="0" applyFont="1" applyFill="1" applyBorder="1"/>
    <xf numFmtId="0" fontId="0" fillId="5" borderId="0" xfId="0" applyFill="1"/>
    <xf numFmtId="0" fontId="3" fillId="5" borderId="1" xfId="0" applyFont="1" applyFill="1" applyBorder="1"/>
    <xf numFmtId="164" fontId="3" fillId="5" borderId="1" xfId="1" applyNumberFormat="1" applyFont="1" applyFill="1" applyBorder="1"/>
    <xf numFmtId="0" fontId="4" fillId="5" borderId="1" xfId="0" applyFont="1" applyFill="1" applyBorder="1"/>
    <xf numFmtId="0" fontId="7" fillId="5" borderId="1" xfId="0" applyFont="1" applyFill="1" applyBorder="1"/>
    <xf numFmtId="0" fontId="0" fillId="5" borderId="1" xfId="0" applyFill="1" applyBorder="1"/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5" borderId="1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8" fillId="0" borderId="1" xfId="0" applyFont="1" applyBorder="1"/>
    <xf numFmtId="0" fontId="7" fillId="4" borderId="1" xfId="0" applyFont="1" applyFill="1" applyBorder="1"/>
    <xf numFmtId="0" fontId="7" fillId="0" borderId="1" xfId="0" applyFont="1" applyBorder="1"/>
    <xf numFmtId="0" fontId="7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164" fontId="0" fillId="0" borderId="1" xfId="0" applyNumberFormat="1" applyBorder="1"/>
    <xf numFmtId="0" fontId="0" fillId="4" borderId="0" xfId="0" applyFill="1"/>
    <xf numFmtId="0" fontId="0" fillId="4" borderId="0" xfId="0" applyFill="1" applyBorder="1"/>
    <xf numFmtId="0" fontId="0" fillId="0" borderId="0" xfId="0" applyBorder="1"/>
    <xf numFmtId="0" fontId="7" fillId="4" borderId="0" xfId="0" applyFont="1" applyFill="1" applyBorder="1"/>
    <xf numFmtId="0" fontId="7" fillId="0" borderId="0" xfId="0" applyFont="1" applyBorder="1"/>
    <xf numFmtId="0" fontId="12" fillId="0" borderId="1" xfId="0" applyFont="1" applyBorder="1"/>
    <xf numFmtId="0" fontId="6" fillId="6" borderId="1" xfId="0" applyFont="1" applyFill="1" applyBorder="1"/>
    <xf numFmtId="0" fontId="9" fillId="6" borderId="1" xfId="0" applyFont="1" applyFill="1" applyBorder="1"/>
    <xf numFmtId="0" fontId="10" fillId="6" borderId="1" xfId="0" applyFont="1" applyFill="1" applyBorder="1"/>
    <xf numFmtId="0" fontId="11" fillId="6" borderId="1" xfId="0" applyFont="1" applyFill="1" applyBorder="1"/>
    <xf numFmtId="0" fontId="8" fillId="6" borderId="1" xfId="0" applyFont="1" applyFill="1" applyBorder="1"/>
    <xf numFmtId="0" fontId="0" fillId="6" borderId="1" xfId="0" applyFill="1" applyBorder="1"/>
    <xf numFmtId="164" fontId="0" fillId="5" borderId="1" xfId="1" applyNumberFormat="1" applyFont="1" applyFill="1" applyBorder="1"/>
    <xf numFmtId="0" fontId="0" fillId="7" borderId="5" xfId="0" applyFill="1" applyBorder="1"/>
    <xf numFmtId="0" fontId="0" fillId="7" borderId="0" xfId="0" applyFill="1"/>
    <xf numFmtId="0" fontId="0" fillId="7" borderId="0" xfId="0" applyFill="1" applyBorder="1"/>
    <xf numFmtId="0" fontId="3" fillId="8" borderId="1" xfId="0" applyFont="1" applyFill="1" applyBorder="1"/>
    <xf numFmtId="0" fontId="0" fillId="8" borderId="1" xfId="0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6" fillId="6" borderId="2" xfId="0" applyFont="1" applyFill="1" applyBorder="1"/>
    <xf numFmtId="0" fontId="5" fillId="5" borderId="1" xfId="0" applyFont="1" applyFill="1" applyBorder="1"/>
    <xf numFmtId="0" fontId="0" fillId="6" borderId="1" xfId="0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/>
    </xf>
    <xf numFmtId="0" fontId="0" fillId="0" borderId="5" xfId="0" applyFill="1" applyBorder="1"/>
    <xf numFmtId="0" fontId="6" fillId="0" borderId="0" xfId="0" applyFont="1"/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9" borderId="1" xfId="0" applyFon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10" borderId="1" xfId="0" applyFill="1" applyBorder="1"/>
    <xf numFmtId="0" fontId="5" fillId="10" borderId="1" xfId="0" applyFont="1" applyFill="1" applyBorder="1"/>
    <xf numFmtId="0" fontId="7" fillId="4" borderId="1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1" xfId="0" applyFill="1" applyBorder="1"/>
    <xf numFmtId="0" fontId="7" fillId="9" borderId="1" xfId="0" applyFont="1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8" fillId="7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47625</xdr:rowOff>
    </xdr:from>
    <xdr:to>
      <xdr:col>6</xdr:col>
      <xdr:colOff>454766</xdr:colOff>
      <xdr:row>3</xdr:row>
      <xdr:rowOff>133350</xdr:rowOff>
    </xdr:to>
    <xdr:pic>
      <xdr:nvPicPr>
        <xdr:cNvPr id="2" name="Immagine 1" descr="Risultati immagini per fitri sardegn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7625"/>
          <a:ext cx="892916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57151</xdr:rowOff>
    </xdr:from>
    <xdr:to>
      <xdr:col>8</xdr:col>
      <xdr:colOff>238083</xdr:colOff>
      <xdr:row>2</xdr:row>
      <xdr:rowOff>133351</xdr:rowOff>
    </xdr:to>
    <xdr:pic>
      <xdr:nvPicPr>
        <xdr:cNvPr id="2" name="Immagine 1" descr="Risultati immagini per fitri sardegn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57151"/>
          <a:ext cx="714333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685800</xdr:colOff>
      <xdr:row>0</xdr:row>
      <xdr:rowOff>28576</xdr:rowOff>
    </xdr:from>
    <xdr:to>
      <xdr:col>13</xdr:col>
      <xdr:colOff>400008</xdr:colOff>
      <xdr:row>2</xdr:row>
      <xdr:rowOff>104776</xdr:rowOff>
    </xdr:to>
    <xdr:pic>
      <xdr:nvPicPr>
        <xdr:cNvPr id="2" name="Immagine 1" descr="Risultati immagini per fitri sardegna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8576"/>
          <a:ext cx="714333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0</xdr:row>
      <xdr:rowOff>104776</xdr:rowOff>
    </xdr:from>
    <xdr:to>
      <xdr:col>12</xdr:col>
      <xdr:colOff>247608</xdr:colOff>
      <xdr:row>2</xdr:row>
      <xdr:rowOff>180976</xdr:rowOff>
    </xdr:to>
    <xdr:pic>
      <xdr:nvPicPr>
        <xdr:cNvPr id="2" name="Immagine 1" descr="Risultati immagini per fitri sardegna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04776"/>
          <a:ext cx="714333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57151</xdr:rowOff>
    </xdr:from>
    <xdr:to>
      <xdr:col>8</xdr:col>
      <xdr:colOff>238083</xdr:colOff>
      <xdr:row>2</xdr:row>
      <xdr:rowOff>133351</xdr:rowOff>
    </xdr:to>
    <xdr:pic>
      <xdr:nvPicPr>
        <xdr:cNvPr id="2" name="Immagine 1" descr="Risultati immagini per fitri sardegna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7151"/>
          <a:ext cx="714333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57151</xdr:rowOff>
    </xdr:from>
    <xdr:to>
      <xdr:col>8</xdr:col>
      <xdr:colOff>238083</xdr:colOff>
      <xdr:row>2</xdr:row>
      <xdr:rowOff>133351</xdr:rowOff>
    </xdr:to>
    <xdr:pic>
      <xdr:nvPicPr>
        <xdr:cNvPr id="2" name="Immagine 1" descr="Risultati immagini per fitri sardegna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7151"/>
          <a:ext cx="714333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57151</xdr:rowOff>
    </xdr:from>
    <xdr:to>
      <xdr:col>8</xdr:col>
      <xdr:colOff>238083</xdr:colOff>
      <xdr:row>2</xdr:row>
      <xdr:rowOff>133351</xdr:rowOff>
    </xdr:to>
    <xdr:pic>
      <xdr:nvPicPr>
        <xdr:cNvPr id="2" name="Immagine 1" descr="Risultati immagini per fitri sardegna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7151"/>
          <a:ext cx="714333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N13" sqref="M13:N13"/>
    </sheetView>
  </sheetViews>
  <sheetFormatPr defaultRowHeight="15" x14ac:dyDescent="0.25"/>
  <cols>
    <col min="1" max="1" width="13.28515625" customWidth="1"/>
    <col min="2" max="2" width="10" customWidth="1"/>
    <col min="3" max="3" width="9.85546875" customWidth="1"/>
    <col min="4" max="4" width="9.5703125" customWidth="1"/>
    <col min="5" max="5" width="10.140625" customWidth="1"/>
    <col min="6" max="6" width="8.5703125" customWidth="1"/>
    <col min="8" max="8" width="8.28515625" customWidth="1"/>
    <col min="9" max="9" width="6.85546875" customWidth="1"/>
  </cols>
  <sheetData>
    <row r="2" spans="1:9" ht="15.75" x14ac:dyDescent="0.25">
      <c r="B2" s="53" t="s">
        <v>96</v>
      </c>
    </row>
    <row r="4" spans="1:9" ht="15.75" x14ac:dyDescent="0.25">
      <c r="A4" s="48" t="s">
        <v>97</v>
      </c>
      <c r="B4" s="46"/>
      <c r="C4" s="46"/>
      <c r="D4" s="47"/>
    </row>
    <row r="5" spans="1:9" x14ac:dyDescent="0.25">
      <c r="A5" s="44"/>
      <c r="B5" s="45" t="s">
        <v>82</v>
      </c>
      <c r="C5" s="45" t="s">
        <v>83</v>
      </c>
      <c r="D5" s="45" t="s">
        <v>89</v>
      </c>
      <c r="E5" s="45" t="s">
        <v>84</v>
      </c>
      <c r="F5" s="45" t="s">
        <v>85</v>
      </c>
      <c r="G5" s="45" t="s">
        <v>86</v>
      </c>
      <c r="H5" s="45" t="s">
        <v>87</v>
      </c>
      <c r="I5" s="50" t="s">
        <v>88</v>
      </c>
    </row>
    <row r="6" spans="1:9" x14ac:dyDescent="0.25">
      <c r="A6" s="44"/>
      <c r="B6" s="45" t="s">
        <v>90</v>
      </c>
      <c r="C6" s="45" t="s">
        <v>91</v>
      </c>
      <c r="D6" s="45" t="s">
        <v>92</v>
      </c>
      <c r="E6" s="45" t="s">
        <v>93</v>
      </c>
      <c r="F6" s="45"/>
      <c r="G6" s="45"/>
      <c r="H6" s="45"/>
      <c r="I6" s="51"/>
    </row>
    <row r="7" spans="1:9" x14ac:dyDescent="0.25">
      <c r="A7" s="2" t="s">
        <v>7</v>
      </c>
      <c r="B7" s="1">
        <f>'BERCHIDDA OLBIA NUOTO'!E22</f>
        <v>815</v>
      </c>
      <c r="C7" s="1">
        <f>'CAGLIARI NL SPORT DH'!C22</f>
        <v>889</v>
      </c>
      <c r="D7" s="1">
        <f>'SAN GAVINO '!C22</f>
        <v>961</v>
      </c>
      <c r="E7" s="1">
        <f>SASSARI!C22</f>
        <v>790</v>
      </c>
      <c r="F7" s="1"/>
      <c r="G7" s="1"/>
      <c r="H7" s="1"/>
      <c r="I7" s="51">
        <f>SUM(B7:H7)</f>
        <v>3455</v>
      </c>
    </row>
    <row r="8" spans="1:9" x14ac:dyDescent="0.25">
      <c r="A8" s="2" t="s">
        <v>8</v>
      </c>
      <c r="B8" s="1">
        <f>'BERCHIDDA OLBIA NUOTO'!E24</f>
        <v>557</v>
      </c>
      <c r="C8" s="1">
        <f>'CAGLIARI NL SPORT DH'!C24</f>
        <v>462</v>
      </c>
      <c r="D8" s="1">
        <f>'SAN GAVINO '!C24</f>
        <v>330</v>
      </c>
      <c r="E8" s="1">
        <f>SASSARI!C23</f>
        <v>743</v>
      </c>
      <c r="F8" s="1"/>
      <c r="G8" s="1"/>
      <c r="H8" s="1"/>
      <c r="I8" s="51">
        <f t="shared" ref="I8:I18" si="0">SUM(B8:H8)</f>
        <v>2092</v>
      </c>
    </row>
    <row r="9" spans="1:9" x14ac:dyDescent="0.25">
      <c r="A9" s="2" t="s">
        <v>13</v>
      </c>
      <c r="B9" s="1">
        <f>'BERCHIDDA OLBIA NUOTO'!E25</f>
        <v>340</v>
      </c>
      <c r="C9" s="1">
        <f>'CAGLIARI NL SPORT DH'!C25</f>
        <v>309</v>
      </c>
      <c r="D9" s="1">
        <f>'SAN GAVINO '!C25</f>
        <v>200</v>
      </c>
      <c r="E9" s="1">
        <f>SASSARI!C25</f>
        <v>240</v>
      </c>
      <c r="F9" s="1"/>
      <c r="G9" s="1"/>
      <c r="H9" s="1"/>
      <c r="I9" s="51">
        <f t="shared" si="0"/>
        <v>1089</v>
      </c>
    </row>
    <row r="10" spans="1:9" x14ac:dyDescent="0.25">
      <c r="A10" s="2" t="s">
        <v>18</v>
      </c>
      <c r="B10" s="1">
        <f>'BERCHIDDA OLBIA NUOTO'!E26</f>
        <v>300</v>
      </c>
      <c r="C10" s="1">
        <f>'CAGLIARI NL SPORT DH'!C26</f>
        <v>300</v>
      </c>
      <c r="D10" s="1">
        <f>'SAN GAVINO '!C26</f>
        <v>170</v>
      </c>
      <c r="E10" s="1">
        <f>SASSARI!C24</f>
        <v>330</v>
      </c>
      <c r="F10" s="1"/>
      <c r="G10" s="1"/>
      <c r="H10" s="1"/>
      <c r="I10" s="51">
        <f t="shared" si="0"/>
        <v>1100</v>
      </c>
    </row>
    <row r="11" spans="1:9" x14ac:dyDescent="0.25">
      <c r="A11" s="2" t="s">
        <v>23</v>
      </c>
      <c r="B11" s="1"/>
      <c r="C11" s="1">
        <f>'CAGLIARI NL SPORT DH'!C27</f>
        <v>283</v>
      </c>
      <c r="D11" s="1"/>
      <c r="E11" s="1"/>
      <c r="F11" s="1"/>
      <c r="G11" s="1"/>
      <c r="H11" s="1"/>
      <c r="I11" s="51">
        <f t="shared" si="0"/>
        <v>283</v>
      </c>
    </row>
    <row r="12" spans="1:9" x14ac:dyDescent="0.25">
      <c r="A12" s="2" t="s">
        <v>37</v>
      </c>
      <c r="B12" s="1"/>
      <c r="C12" s="1">
        <f>'CAGLIARI NL SPORT DH'!C28</f>
        <v>159</v>
      </c>
      <c r="D12" s="1">
        <f>'SAN GAVINO '!C28</f>
        <v>305</v>
      </c>
      <c r="E12" s="1">
        <f>SASSARI!C27</f>
        <v>190</v>
      </c>
      <c r="F12" s="1"/>
      <c r="G12" s="1"/>
      <c r="H12" s="1"/>
      <c r="I12" s="51">
        <f t="shared" si="0"/>
        <v>654</v>
      </c>
    </row>
    <row r="13" spans="1:9" x14ac:dyDescent="0.25">
      <c r="A13" s="2" t="s">
        <v>22</v>
      </c>
      <c r="B13" s="1"/>
      <c r="C13" s="1">
        <f>'CAGLIARI NL SPORT DH'!C29</f>
        <v>105</v>
      </c>
      <c r="D13" s="1">
        <f>'SAN GAVINO '!C29</f>
        <v>335</v>
      </c>
      <c r="E13" s="1">
        <f>SASSARI!C26</f>
        <v>97</v>
      </c>
      <c r="F13" s="1"/>
      <c r="G13" s="1"/>
      <c r="H13" s="1"/>
      <c r="I13" s="51">
        <f t="shared" si="0"/>
        <v>537</v>
      </c>
    </row>
    <row r="14" spans="1:9" x14ac:dyDescent="0.25">
      <c r="A14" s="2" t="s">
        <v>24</v>
      </c>
      <c r="B14" s="1"/>
      <c r="C14" s="1">
        <f>'CAGLIARI NL SPORT DH'!C30</f>
        <v>138</v>
      </c>
      <c r="D14" s="1">
        <f>'SAN GAVINO '!C30</f>
        <v>268</v>
      </c>
      <c r="E14" s="1"/>
      <c r="F14" s="1"/>
      <c r="G14" s="1"/>
      <c r="H14" s="1"/>
      <c r="I14" s="51">
        <f t="shared" si="0"/>
        <v>406</v>
      </c>
    </row>
    <row r="15" spans="1:9" x14ac:dyDescent="0.25">
      <c r="A15" s="2" t="s">
        <v>26</v>
      </c>
      <c r="B15" s="1"/>
      <c r="C15" s="1">
        <f>'CAGLIARI NL SPORT DH'!C31</f>
        <v>52</v>
      </c>
      <c r="D15" s="1">
        <f>'SAN GAVINO '!C31</f>
        <v>62</v>
      </c>
      <c r="E15" s="1">
        <f>SASSARI!C28</f>
        <v>12</v>
      </c>
      <c r="F15" s="1"/>
      <c r="G15" s="1"/>
      <c r="H15" s="1"/>
      <c r="I15" s="51">
        <f t="shared" si="0"/>
        <v>126</v>
      </c>
    </row>
    <row r="16" spans="1:9" x14ac:dyDescent="0.25">
      <c r="A16" s="2" t="s">
        <v>15</v>
      </c>
      <c r="B16" s="1">
        <f>'BERCHIDDA OLBIA NUOTO'!E23</f>
        <v>471</v>
      </c>
      <c r="C16" s="1"/>
      <c r="D16" s="1">
        <f>'SAN GAVINO '!C32</f>
        <v>30</v>
      </c>
      <c r="E16" s="1"/>
      <c r="F16" s="1"/>
      <c r="G16" s="1"/>
      <c r="H16" s="1"/>
      <c r="I16" s="51">
        <f t="shared" si="0"/>
        <v>501</v>
      </c>
    </row>
    <row r="17" spans="1:9" x14ac:dyDescent="0.25">
      <c r="A17" s="2" t="s">
        <v>53</v>
      </c>
      <c r="B17" s="1"/>
      <c r="C17" s="1"/>
      <c r="D17" s="1">
        <f>'SAN GAVINO '!C33</f>
        <v>25</v>
      </c>
      <c r="E17" s="1"/>
      <c r="F17" s="1"/>
      <c r="G17" s="1"/>
      <c r="H17" s="1"/>
      <c r="I17" s="51">
        <f t="shared" si="0"/>
        <v>25</v>
      </c>
    </row>
    <row r="18" spans="1:9" x14ac:dyDescent="0.25">
      <c r="A18" s="2"/>
      <c r="B18" s="1"/>
      <c r="C18" s="1"/>
      <c r="D18" s="1"/>
      <c r="E18" s="1"/>
      <c r="F18" s="1"/>
      <c r="G18" s="1"/>
      <c r="H18" s="1"/>
      <c r="I18" s="51">
        <f t="shared" si="0"/>
        <v>0</v>
      </c>
    </row>
    <row r="21" spans="1:9" ht="15.75" x14ac:dyDescent="0.25">
      <c r="A21" s="48" t="s">
        <v>94</v>
      </c>
      <c r="B21" s="46"/>
      <c r="C21" s="46"/>
      <c r="D21" s="47"/>
    </row>
    <row r="22" spans="1:9" x14ac:dyDescent="0.25">
      <c r="A22" s="44"/>
      <c r="B22" s="45" t="s">
        <v>82</v>
      </c>
      <c r="C22" s="45" t="s">
        <v>83</v>
      </c>
      <c r="D22" s="45" t="s">
        <v>89</v>
      </c>
      <c r="E22" s="45" t="s">
        <v>84</v>
      </c>
      <c r="F22" s="45" t="s">
        <v>85</v>
      </c>
      <c r="G22" s="45" t="s">
        <v>86</v>
      </c>
      <c r="H22" s="45" t="s">
        <v>87</v>
      </c>
      <c r="I22" s="50" t="s">
        <v>88</v>
      </c>
    </row>
    <row r="23" spans="1:9" x14ac:dyDescent="0.25">
      <c r="A23" s="44"/>
      <c r="B23" s="45" t="s">
        <v>90</v>
      </c>
      <c r="C23" s="45" t="s">
        <v>91</v>
      </c>
      <c r="D23" s="45" t="s">
        <v>92</v>
      </c>
      <c r="E23" s="45" t="s">
        <v>93</v>
      </c>
      <c r="F23" s="45"/>
      <c r="G23" s="45"/>
      <c r="H23" s="45"/>
      <c r="I23" s="51"/>
    </row>
    <row r="24" spans="1:9" x14ac:dyDescent="0.25">
      <c r="A24" s="2" t="s">
        <v>7</v>
      </c>
      <c r="B24" s="1">
        <f>'BERCHIDDA OLBIA NUOTO'!M22</f>
        <v>660</v>
      </c>
      <c r="C24" s="1">
        <f>'CAGLIARI NL SPORT DH'!C34</f>
        <v>610</v>
      </c>
      <c r="D24" s="1">
        <f>'SAN GAVINO '!C36</f>
        <v>647</v>
      </c>
      <c r="E24" s="1"/>
      <c r="F24" s="1"/>
      <c r="G24" s="1"/>
      <c r="H24" s="1"/>
      <c r="I24" s="51">
        <f>SUM(B24:H24)</f>
        <v>1917</v>
      </c>
    </row>
    <row r="25" spans="1:9" x14ac:dyDescent="0.25">
      <c r="A25" s="2" t="s">
        <v>8</v>
      </c>
      <c r="B25" s="1"/>
      <c r="C25" s="1">
        <f>'CAGLIARI NL SPORT DH'!C35</f>
        <v>340</v>
      </c>
      <c r="D25" s="1">
        <f>'SAN GAVINO '!C37</f>
        <v>370</v>
      </c>
      <c r="E25" s="1"/>
      <c r="F25" s="1"/>
      <c r="G25" s="1"/>
      <c r="H25" s="1"/>
      <c r="I25" s="51">
        <f t="shared" ref="I25:I35" si="1">SUM(B25:H25)</f>
        <v>710</v>
      </c>
    </row>
    <row r="26" spans="1:9" x14ac:dyDescent="0.25">
      <c r="A26" s="2" t="s">
        <v>13</v>
      </c>
      <c r="B26" s="1"/>
      <c r="C26" s="1"/>
      <c r="D26" s="1"/>
      <c r="E26" s="1"/>
      <c r="F26" s="1"/>
      <c r="G26" s="1"/>
      <c r="H26" s="1"/>
      <c r="I26" s="51">
        <f t="shared" si="1"/>
        <v>0</v>
      </c>
    </row>
    <row r="27" spans="1:9" x14ac:dyDescent="0.25">
      <c r="A27" s="2" t="s">
        <v>18</v>
      </c>
      <c r="B27" s="1"/>
      <c r="C27" s="1">
        <f>'CAGLIARI NL SPORT DH'!C37</f>
        <v>90</v>
      </c>
      <c r="D27" s="1">
        <f>'SAN GAVINO '!C39</f>
        <v>90</v>
      </c>
      <c r="E27" s="1"/>
      <c r="F27" s="1"/>
      <c r="G27" s="1"/>
      <c r="H27" s="1"/>
      <c r="I27" s="51">
        <f t="shared" si="1"/>
        <v>180</v>
      </c>
    </row>
    <row r="28" spans="1:9" x14ac:dyDescent="0.25">
      <c r="A28" s="2" t="s">
        <v>23</v>
      </c>
      <c r="B28" s="1"/>
      <c r="C28" s="1"/>
      <c r="D28" s="1"/>
      <c r="E28" s="1"/>
      <c r="F28" s="1"/>
      <c r="G28" s="1"/>
      <c r="H28" s="1"/>
      <c r="I28" s="51">
        <f t="shared" si="1"/>
        <v>0</v>
      </c>
    </row>
    <row r="29" spans="1:9" x14ac:dyDescent="0.25">
      <c r="A29" s="2" t="s">
        <v>37</v>
      </c>
      <c r="B29" s="1"/>
      <c r="C29" s="1">
        <f>'CAGLIARI NL SPORT DH'!C36</f>
        <v>100</v>
      </c>
      <c r="D29" s="1">
        <f>'SAN GAVINO '!C38</f>
        <v>100</v>
      </c>
      <c r="E29" s="1"/>
      <c r="F29" s="1"/>
      <c r="G29" s="1"/>
      <c r="H29" s="1"/>
      <c r="I29" s="51">
        <f t="shared" si="1"/>
        <v>200</v>
      </c>
    </row>
    <row r="30" spans="1:9" x14ac:dyDescent="0.25">
      <c r="A30" s="2" t="s">
        <v>22</v>
      </c>
      <c r="B30" s="1">
        <f>'BERCHIDDA OLBIA NUOTO'!M23</f>
        <v>110</v>
      </c>
      <c r="C30" s="1">
        <f>'CAGLIARI NL SPORT DH'!C38</f>
        <v>70</v>
      </c>
      <c r="D30" s="1">
        <f>'SAN GAVINO '!C40</f>
        <v>20</v>
      </c>
      <c r="E30" s="1"/>
      <c r="F30" s="1"/>
      <c r="G30" s="1"/>
      <c r="H30" s="1"/>
      <c r="I30" s="51">
        <f t="shared" si="1"/>
        <v>200</v>
      </c>
    </row>
    <row r="31" spans="1:9" x14ac:dyDescent="0.25">
      <c r="A31" s="2" t="s">
        <v>24</v>
      </c>
      <c r="B31" s="1"/>
      <c r="C31" s="1"/>
      <c r="D31" s="1"/>
      <c r="E31" s="1"/>
      <c r="F31" s="1"/>
      <c r="G31" s="1"/>
      <c r="H31" s="1"/>
      <c r="I31" s="51">
        <f t="shared" si="1"/>
        <v>0</v>
      </c>
    </row>
    <row r="32" spans="1:9" x14ac:dyDescent="0.25">
      <c r="A32" s="2" t="s">
        <v>26</v>
      </c>
      <c r="B32" s="1"/>
      <c r="C32" s="1"/>
      <c r="D32" s="1"/>
      <c r="E32" s="1"/>
      <c r="F32" s="1"/>
      <c r="G32" s="1"/>
      <c r="H32" s="1"/>
      <c r="I32" s="51">
        <f t="shared" si="1"/>
        <v>0</v>
      </c>
    </row>
    <row r="33" spans="1:9" x14ac:dyDescent="0.25">
      <c r="A33" s="2" t="s">
        <v>15</v>
      </c>
      <c r="B33" s="1">
        <f>'BERCHIDDA OLBIA NUOTO'!M24</f>
        <v>80</v>
      </c>
      <c r="C33" s="1"/>
      <c r="D33" s="1"/>
      <c r="E33" s="1"/>
      <c r="F33" s="1"/>
      <c r="G33" s="1"/>
      <c r="H33" s="1"/>
      <c r="I33" s="51">
        <f t="shared" si="1"/>
        <v>80</v>
      </c>
    </row>
    <row r="34" spans="1:9" x14ac:dyDescent="0.25">
      <c r="A34" s="2" t="s">
        <v>53</v>
      </c>
      <c r="B34" s="1"/>
      <c r="C34" s="1"/>
      <c r="D34" s="1"/>
      <c r="E34" s="1"/>
      <c r="F34" s="1"/>
      <c r="G34" s="1"/>
      <c r="H34" s="1"/>
      <c r="I34" s="51">
        <f t="shared" si="1"/>
        <v>0</v>
      </c>
    </row>
    <row r="35" spans="1:9" x14ac:dyDescent="0.25">
      <c r="A35" s="2"/>
      <c r="B35" s="1"/>
      <c r="C35" s="1"/>
      <c r="D35" s="1"/>
      <c r="E35" s="1"/>
      <c r="F35" s="1"/>
      <c r="G35" s="1"/>
      <c r="H35" s="1"/>
      <c r="I35" s="51">
        <f t="shared" si="1"/>
        <v>0</v>
      </c>
    </row>
    <row r="36" spans="1:9" x14ac:dyDescent="0.25">
      <c r="A36" s="52" t="s">
        <v>95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X21" sqref="X21"/>
    </sheetView>
  </sheetViews>
  <sheetFormatPr defaultRowHeight="15" x14ac:dyDescent="0.25"/>
  <cols>
    <col min="1" max="1" width="3.5703125" customWidth="1"/>
    <col min="2" max="2" width="8.28515625" customWidth="1"/>
    <col min="3" max="3" width="3.7109375" customWidth="1"/>
    <col min="4" max="4" width="9.28515625" customWidth="1"/>
    <col min="5" max="5" width="7" customWidth="1"/>
    <col min="6" max="6" width="10.28515625" customWidth="1"/>
    <col min="7" max="7" width="4.140625" customWidth="1"/>
    <col min="9" max="9" width="5.5703125" customWidth="1"/>
    <col min="10" max="10" width="10.140625" customWidth="1"/>
    <col min="11" max="11" width="5.28515625" customWidth="1"/>
    <col min="12" max="12" width="10.85546875" customWidth="1"/>
    <col min="13" max="13" width="5.85546875" customWidth="1"/>
    <col min="14" max="14" width="10.85546875" customWidth="1"/>
    <col min="15" max="15" width="5.5703125" customWidth="1"/>
    <col min="16" max="16" width="11.28515625" customWidth="1"/>
    <col min="17" max="17" width="4.85546875" customWidth="1"/>
    <col min="18" max="18" width="4" customWidth="1"/>
  </cols>
  <sheetData>
    <row r="1" spans="1:18" x14ac:dyDescent="0.25">
      <c r="B1" t="s">
        <v>21</v>
      </c>
    </row>
    <row r="2" spans="1:18" ht="21" x14ac:dyDescent="0.35">
      <c r="B2" s="3" t="s">
        <v>78</v>
      </c>
    </row>
    <row r="3" spans="1:18" x14ac:dyDescent="0.25">
      <c r="B3" t="s">
        <v>12</v>
      </c>
    </row>
    <row r="5" spans="1:18" x14ac:dyDescent="0.25">
      <c r="B5" s="71" t="s">
        <v>0</v>
      </c>
      <c r="C5" s="71"/>
      <c r="D5" s="71"/>
      <c r="E5" s="71"/>
      <c r="F5" s="72" t="s">
        <v>3</v>
      </c>
      <c r="G5" s="72"/>
      <c r="H5" s="72"/>
      <c r="I5" s="72"/>
      <c r="J5" s="71" t="s">
        <v>4</v>
      </c>
      <c r="K5" s="71"/>
      <c r="L5" s="71"/>
      <c r="M5" s="71"/>
      <c r="N5" s="72" t="s">
        <v>5</v>
      </c>
      <c r="O5" s="72"/>
      <c r="P5" s="72"/>
      <c r="Q5" s="72"/>
    </row>
    <row r="6" spans="1:18" x14ac:dyDescent="0.25">
      <c r="B6" s="1" t="s">
        <v>1</v>
      </c>
      <c r="C6" s="1" t="s">
        <v>6</v>
      </c>
      <c r="D6" s="1" t="s">
        <v>2</v>
      </c>
      <c r="E6" s="1" t="s">
        <v>6</v>
      </c>
      <c r="F6" s="1" t="s">
        <v>1</v>
      </c>
      <c r="G6" s="1" t="s">
        <v>6</v>
      </c>
      <c r="H6" s="1" t="s">
        <v>2</v>
      </c>
      <c r="I6" s="1" t="s">
        <v>6</v>
      </c>
      <c r="J6" s="1" t="s">
        <v>1</v>
      </c>
      <c r="K6" s="1" t="s">
        <v>6</v>
      </c>
      <c r="L6" s="1" t="s">
        <v>2</v>
      </c>
      <c r="M6" s="1" t="s">
        <v>6</v>
      </c>
      <c r="N6" s="1" t="s">
        <v>1</v>
      </c>
      <c r="O6" s="1" t="s">
        <v>6</v>
      </c>
      <c r="P6" s="1" t="s">
        <v>2</v>
      </c>
      <c r="Q6" s="1" t="s">
        <v>6</v>
      </c>
    </row>
    <row r="7" spans="1:18" x14ac:dyDescent="0.25">
      <c r="A7">
        <v>1</v>
      </c>
      <c r="B7" s="2"/>
      <c r="C7" s="2"/>
      <c r="D7" s="2"/>
      <c r="E7" s="2"/>
      <c r="F7" s="5" t="s">
        <v>13</v>
      </c>
      <c r="G7" s="2">
        <v>100</v>
      </c>
      <c r="H7" s="5" t="s">
        <v>18</v>
      </c>
      <c r="I7" s="2">
        <v>100</v>
      </c>
      <c r="J7" s="5" t="s">
        <v>7</v>
      </c>
      <c r="K7" s="5">
        <v>100</v>
      </c>
      <c r="L7" s="5" t="s">
        <v>7</v>
      </c>
      <c r="M7" s="5">
        <v>100</v>
      </c>
      <c r="N7" s="5" t="s">
        <v>15</v>
      </c>
      <c r="O7" s="2">
        <v>100</v>
      </c>
      <c r="P7" s="5" t="s">
        <v>7</v>
      </c>
      <c r="Q7" s="5">
        <v>100</v>
      </c>
      <c r="R7">
        <v>1</v>
      </c>
    </row>
    <row r="8" spans="1:18" x14ac:dyDescent="0.25">
      <c r="A8">
        <v>2</v>
      </c>
      <c r="B8" s="2"/>
      <c r="C8" s="2"/>
      <c r="D8" s="2"/>
      <c r="E8" s="2"/>
      <c r="F8" s="5" t="s">
        <v>14</v>
      </c>
      <c r="G8" s="2">
        <v>90</v>
      </c>
      <c r="H8" s="5" t="s">
        <v>18</v>
      </c>
      <c r="I8" s="2">
        <v>90</v>
      </c>
      <c r="J8" s="5" t="s">
        <v>7</v>
      </c>
      <c r="K8" s="5">
        <v>90</v>
      </c>
      <c r="L8" s="5" t="s">
        <v>9</v>
      </c>
      <c r="M8" s="5">
        <v>90</v>
      </c>
      <c r="N8" s="5" t="s">
        <v>14</v>
      </c>
      <c r="O8" s="2">
        <v>90</v>
      </c>
      <c r="P8" s="5" t="s">
        <v>7</v>
      </c>
      <c r="Q8" s="5">
        <v>90</v>
      </c>
      <c r="R8">
        <v>2</v>
      </c>
    </row>
    <row r="9" spans="1:18" x14ac:dyDescent="0.25">
      <c r="A9">
        <v>3</v>
      </c>
      <c r="B9" s="2"/>
      <c r="C9" s="2"/>
      <c r="D9" s="2"/>
      <c r="E9" s="2"/>
      <c r="F9" s="5" t="s">
        <v>13</v>
      </c>
      <c r="G9" s="2">
        <v>80</v>
      </c>
      <c r="H9" s="5" t="s">
        <v>7</v>
      </c>
      <c r="I9" s="2">
        <v>80</v>
      </c>
      <c r="J9" s="5" t="s">
        <v>14</v>
      </c>
      <c r="K9" s="5">
        <v>80</v>
      </c>
      <c r="L9" s="5" t="s">
        <v>7</v>
      </c>
      <c r="M9" s="5">
        <v>80</v>
      </c>
      <c r="N9" s="5" t="s">
        <v>15</v>
      </c>
      <c r="O9" s="2">
        <v>80</v>
      </c>
      <c r="P9" s="5" t="s">
        <v>14</v>
      </c>
      <c r="Q9" s="5">
        <v>80</v>
      </c>
      <c r="R9">
        <v>3</v>
      </c>
    </row>
    <row r="10" spans="1:18" x14ac:dyDescent="0.25">
      <c r="A10">
        <v>4</v>
      </c>
      <c r="B10" s="2"/>
      <c r="C10" s="2"/>
      <c r="D10" s="2"/>
      <c r="E10" s="2"/>
      <c r="F10" s="5" t="s">
        <v>15</v>
      </c>
      <c r="G10" s="2">
        <v>60</v>
      </c>
      <c r="H10" s="5"/>
      <c r="I10" s="2"/>
      <c r="J10" s="5" t="s">
        <v>16</v>
      </c>
      <c r="K10" s="5">
        <v>60</v>
      </c>
      <c r="L10" s="5" t="s">
        <v>10</v>
      </c>
      <c r="M10" s="5">
        <v>60</v>
      </c>
      <c r="N10" s="5" t="s">
        <v>7</v>
      </c>
      <c r="O10" s="2">
        <v>60</v>
      </c>
      <c r="P10" s="5" t="s">
        <v>14</v>
      </c>
      <c r="Q10" s="5">
        <v>60</v>
      </c>
      <c r="R10">
        <v>4</v>
      </c>
    </row>
    <row r="11" spans="1:18" x14ac:dyDescent="0.25">
      <c r="A11">
        <v>5</v>
      </c>
      <c r="B11" s="2"/>
      <c r="C11" s="2"/>
      <c r="D11" s="2"/>
      <c r="E11" s="2"/>
      <c r="F11" s="5" t="s">
        <v>7</v>
      </c>
      <c r="G11" s="2">
        <v>50</v>
      </c>
      <c r="H11" s="5"/>
      <c r="I11" s="2"/>
      <c r="J11" s="5" t="s">
        <v>16</v>
      </c>
      <c r="K11" s="5">
        <v>50</v>
      </c>
      <c r="L11" s="5" t="s">
        <v>10</v>
      </c>
      <c r="M11" s="5">
        <v>50</v>
      </c>
      <c r="N11" s="5" t="s">
        <v>14</v>
      </c>
      <c r="O11" s="2">
        <v>50</v>
      </c>
      <c r="P11" s="5" t="s">
        <v>10</v>
      </c>
      <c r="Q11" s="5">
        <v>50</v>
      </c>
      <c r="R11">
        <v>5</v>
      </c>
    </row>
    <row r="12" spans="1:18" x14ac:dyDescent="0.25">
      <c r="A12">
        <v>6</v>
      </c>
      <c r="B12" s="2"/>
      <c r="C12" s="2"/>
      <c r="D12" s="2"/>
      <c r="E12" s="2"/>
      <c r="F12" s="8"/>
      <c r="G12" s="2"/>
      <c r="H12" s="2"/>
      <c r="I12" s="2"/>
      <c r="J12" s="5" t="s">
        <v>13</v>
      </c>
      <c r="K12" s="5">
        <v>40</v>
      </c>
      <c r="L12" s="5"/>
      <c r="M12" s="5"/>
      <c r="N12" s="5" t="s">
        <v>14</v>
      </c>
      <c r="O12" s="2">
        <v>40</v>
      </c>
      <c r="P12" s="5" t="s">
        <v>14</v>
      </c>
      <c r="Q12" s="5">
        <v>40</v>
      </c>
      <c r="R12">
        <v>6</v>
      </c>
    </row>
    <row r="13" spans="1:18" x14ac:dyDescent="0.25">
      <c r="A13">
        <v>7</v>
      </c>
      <c r="B13" s="2"/>
      <c r="C13" s="2"/>
      <c r="D13" s="2"/>
      <c r="E13" s="2"/>
      <c r="F13" s="8"/>
      <c r="G13" s="4"/>
      <c r="H13" s="2"/>
      <c r="I13" s="2"/>
      <c r="J13" s="5" t="s">
        <v>7</v>
      </c>
      <c r="K13" s="5">
        <v>30</v>
      </c>
      <c r="L13" s="5"/>
      <c r="M13" s="5"/>
      <c r="N13" s="5" t="s">
        <v>15</v>
      </c>
      <c r="O13" s="2">
        <v>30</v>
      </c>
      <c r="P13" s="5" t="s">
        <v>9</v>
      </c>
      <c r="Q13" s="5">
        <v>30</v>
      </c>
      <c r="R13">
        <v>7</v>
      </c>
    </row>
    <row r="14" spans="1:18" x14ac:dyDescent="0.25">
      <c r="A14">
        <v>8</v>
      </c>
      <c r="B14" s="2"/>
      <c r="C14" s="2"/>
      <c r="D14" s="2"/>
      <c r="E14" s="2"/>
      <c r="F14" s="5"/>
      <c r="G14" s="2"/>
      <c r="H14" s="2"/>
      <c r="I14" s="2"/>
      <c r="J14" s="5" t="s">
        <v>17</v>
      </c>
      <c r="K14" s="5">
        <v>20</v>
      </c>
      <c r="L14" s="5"/>
      <c r="M14" s="5"/>
      <c r="N14" s="5" t="s">
        <v>7</v>
      </c>
      <c r="O14" s="2">
        <v>20</v>
      </c>
      <c r="P14" s="5"/>
      <c r="Q14" s="5"/>
      <c r="R14">
        <v>8</v>
      </c>
    </row>
    <row r="15" spans="1:18" x14ac:dyDescent="0.25">
      <c r="A15">
        <v>9</v>
      </c>
      <c r="B15" s="2"/>
      <c r="C15" s="2"/>
      <c r="D15" s="2"/>
      <c r="E15" s="2"/>
      <c r="F15" s="2"/>
      <c r="G15" s="2"/>
      <c r="H15" s="2"/>
      <c r="I15" s="2"/>
      <c r="J15" s="5" t="s">
        <v>14</v>
      </c>
      <c r="K15" s="5">
        <v>15</v>
      </c>
      <c r="L15" s="5"/>
      <c r="M15" s="5"/>
      <c r="N15" s="5" t="s">
        <v>7</v>
      </c>
      <c r="O15" s="2">
        <v>15</v>
      </c>
      <c r="P15" s="5"/>
      <c r="Q15" s="5"/>
      <c r="R15">
        <v>9</v>
      </c>
    </row>
    <row r="16" spans="1:18" x14ac:dyDescent="0.25">
      <c r="A16">
        <v>10</v>
      </c>
      <c r="B16" s="2"/>
      <c r="C16" s="2"/>
      <c r="D16" s="2"/>
      <c r="E16" s="2"/>
      <c r="F16" s="2"/>
      <c r="G16" s="2"/>
      <c r="H16" s="2"/>
      <c r="I16" s="2"/>
      <c r="J16" s="5" t="s">
        <v>17</v>
      </c>
      <c r="K16" s="5">
        <v>12</v>
      </c>
      <c r="L16" s="5"/>
      <c r="M16" s="5"/>
      <c r="N16" s="5" t="s">
        <v>14</v>
      </c>
      <c r="O16" s="2">
        <v>12</v>
      </c>
      <c r="P16" s="5"/>
      <c r="Q16" s="5"/>
      <c r="R16">
        <v>10</v>
      </c>
    </row>
    <row r="17" spans="1:18" x14ac:dyDescent="0.25">
      <c r="A17">
        <v>11</v>
      </c>
      <c r="B17" s="2"/>
      <c r="C17" s="2"/>
      <c r="D17" s="2"/>
      <c r="E17" s="2"/>
      <c r="F17" s="2"/>
      <c r="G17" s="2"/>
      <c r="H17" s="2"/>
      <c r="I17" s="2"/>
      <c r="J17" s="5" t="s">
        <v>17</v>
      </c>
      <c r="K17" s="5">
        <v>9</v>
      </c>
      <c r="L17" s="5"/>
      <c r="M17" s="5"/>
      <c r="O17" s="2"/>
      <c r="P17" s="5"/>
      <c r="Q17" s="5"/>
      <c r="R17">
        <v>11</v>
      </c>
    </row>
    <row r="18" spans="1:18" x14ac:dyDescent="0.25">
      <c r="A18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5"/>
      <c r="Q18" s="2"/>
      <c r="R18">
        <v>12</v>
      </c>
    </row>
    <row r="19" spans="1:18" x14ac:dyDescent="0.25">
      <c r="A19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>
        <v>13</v>
      </c>
    </row>
    <row r="20" spans="1:18" x14ac:dyDescent="0.25">
      <c r="A20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>
        <v>14</v>
      </c>
    </row>
    <row r="21" spans="1:18" ht="15.75" x14ac:dyDescent="0.25">
      <c r="C21" s="9"/>
      <c r="D21" s="73" t="s">
        <v>67</v>
      </c>
      <c r="E21" s="74"/>
      <c r="F21" s="75"/>
      <c r="G21" s="6"/>
      <c r="H21" s="34" t="s">
        <v>43</v>
      </c>
      <c r="I21" s="35"/>
      <c r="J21" s="35"/>
      <c r="K21" s="35"/>
      <c r="L21" s="34" t="s">
        <v>68</v>
      </c>
      <c r="M21" s="35"/>
      <c r="N21" s="35"/>
      <c r="O21" s="35"/>
    </row>
    <row r="22" spans="1:18" x14ac:dyDescent="0.25">
      <c r="C22" s="9">
        <v>1</v>
      </c>
      <c r="D22" s="10" t="s">
        <v>7</v>
      </c>
      <c r="E22" s="11">
        <f>G11+I9+K7+K8+K13+M7+M9+O10+O14+O15+Q7+Q8</f>
        <v>815</v>
      </c>
      <c r="F22" s="12"/>
      <c r="G22" s="6"/>
      <c r="H22" s="21" t="s">
        <v>7</v>
      </c>
      <c r="I22" s="21">
        <v>100</v>
      </c>
      <c r="J22" s="21" t="s">
        <v>7</v>
      </c>
      <c r="K22" s="21">
        <v>100</v>
      </c>
      <c r="L22" s="21" t="s">
        <v>7</v>
      </c>
      <c r="M22" s="21">
        <f>I22+I23+I26+I27+K22+K23+K24+K25+K26</f>
        <v>660</v>
      </c>
      <c r="N22" s="21"/>
      <c r="O22" s="21"/>
    </row>
    <row r="23" spans="1:18" x14ac:dyDescent="0.25">
      <c r="C23" s="9">
        <v>2</v>
      </c>
      <c r="D23" s="10" t="s">
        <v>11</v>
      </c>
      <c r="E23" s="11">
        <f>G10+K14+K16+K17+M10+O9+O13+Q11+M11+O7</f>
        <v>471</v>
      </c>
      <c r="F23" s="13"/>
      <c r="G23" s="6"/>
      <c r="H23" s="21" t="s">
        <v>7</v>
      </c>
      <c r="I23" s="21">
        <v>90</v>
      </c>
      <c r="J23" s="21" t="s">
        <v>7</v>
      </c>
      <c r="K23" s="21">
        <v>90</v>
      </c>
      <c r="L23" s="21" t="s">
        <v>49</v>
      </c>
      <c r="M23" s="21">
        <f>I24+I28</f>
        <v>110</v>
      </c>
      <c r="N23" s="21"/>
      <c r="O23" s="21"/>
    </row>
    <row r="24" spans="1:18" x14ac:dyDescent="0.25">
      <c r="C24" s="9">
        <v>3</v>
      </c>
      <c r="D24" s="10" t="s">
        <v>8</v>
      </c>
      <c r="E24" s="11">
        <f>G8+K9+K15+O8+O11+O16+Q9+Q10+Q12+O12</f>
        <v>557</v>
      </c>
      <c r="F24" s="12"/>
      <c r="G24" s="6"/>
      <c r="H24" s="21" t="s">
        <v>49</v>
      </c>
      <c r="I24" s="21">
        <v>80</v>
      </c>
      <c r="J24" s="21" t="s">
        <v>7</v>
      </c>
      <c r="K24" s="21">
        <v>80</v>
      </c>
      <c r="L24" s="21" t="s">
        <v>17</v>
      </c>
      <c r="M24" s="21">
        <f>I25+I29</f>
        <v>80</v>
      </c>
      <c r="N24" s="21"/>
      <c r="O24" s="21"/>
    </row>
    <row r="25" spans="1:18" x14ac:dyDescent="0.25">
      <c r="C25" s="9">
        <v>4</v>
      </c>
      <c r="D25" s="10" t="s">
        <v>19</v>
      </c>
      <c r="E25" s="11">
        <f>G7+G9+K12+M8+Q13</f>
        <v>340</v>
      </c>
      <c r="F25" s="12"/>
      <c r="G25" s="6"/>
      <c r="H25" s="21" t="s">
        <v>65</v>
      </c>
      <c r="I25" s="21">
        <v>60</v>
      </c>
      <c r="J25" s="21" t="s">
        <v>7</v>
      </c>
      <c r="K25" s="21">
        <v>60</v>
      </c>
      <c r="L25" s="21"/>
      <c r="M25" s="21"/>
      <c r="N25" s="21"/>
      <c r="O25" s="21"/>
    </row>
    <row r="26" spans="1:18" x14ac:dyDescent="0.25">
      <c r="C26" s="9">
        <v>5</v>
      </c>
      <c r="D26" s="10" t="s">
        <v>16</v>
      </c>
      <c r="E26" s="11">
        <f>I7+I8+K10+K11</f>
        <v>300</v>
      </c>
      <c r="F26" s="12"/>
      <c r="G26" s="6"/>
      <c r="H26" s="21" t="s">
        <v>7</v>
      </c>
      <c r="I26" s="21">
        <v>50</v>
      </c>
      <c r="J26" s="21" t="s">
        <v>7</v>
      </c>
      <c r="K26" s="21">
        <v>50</v>
      </c>
      <c r="L26" s="21"/>
      <c r="M26" s="21"/>
      <c r="N26" s="21"/>
      <c r="O26" s="21"/>
    </row>
    <row r="27" spans="1:18" x14ac:dyDescent="0.25">
      <c r="C27" s="9"/>
      <c r="D27" s="10"/>
      <c r="E27" s="11"/>
      <c r="F27" s="12"/>
      <c r="G27" s="6"/>
      <c r="H27" s="21" t="s">
        <v>7</v>
      </c>
      <c r="I27" s="21">
        <v>40</v>
      </c>
      <c r="J27" s="21"/>
      <c r="K27" s="21"/>
      <c r="L27" s="21"/>
      <c r="M27" s="21"/>
      <c r="N27" s="21"/>
      <c r="O27" s="21"/>
    </row>
    <row r="28" spans="1:18" x14ac:dyDescent="0.25">
      <c r="C28" s="9"/>
      <c r="D28" s="10"/>
      <c r="E28" s="11"/>
      <c r="F28" s="12"/>
      <c r="G28" s="6"/>
      <c r="H28" s="21" t="s">
        <v>49</v>
      </c>
      <c r="I28" s="21">
        <v>30</v>
      </c>
      <c r="J28" s="21"/>
      <c r="K28" s="21"/>
      <c r="L28" s="21"/>
      <c r="M28" s="21"/>
      <c r="N28" s="21"/>
      <c r="O28" s="21"/>
    </row>
    <row r="29" spans="1:18" x14ac:dyDescent="0.25">
      <c r="C29" s="9"/>
      <c r="D29" s="14"/>
      <c r="E29" s="14"/>
      <c r="F29" s="12"/>
      <c r="G29" s="6">
        <f t="shared" ref="G29" si="0">SUM(G22:G28)</f>
        <v>0</v>
      </c>
      <c r="H29" s="21" t="s">
        <v>65</v>
      </c>
      <c r="I29" s="21">
        <v>20</v>
      </c>
      <c r="J29" s="21"/>
      <c r="K29" s="21"/>
      <c r="L29" s="21"/>
      <c r="M29" s="21"/>
      <c r="N29" s="21"/>
      <c r="O29" s="21"/>
    </row>
    <row r="30" spans="1:18" x14ac:dyDescent="0.25"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mergeCells count="5">
    <mergeCell ref="B5:E5"/>
    <mergeCell ref="F5:I5"/>
    <mergeCell ref="J5:M5"/>
    <mergeCell ref="N5:Q5"/>
    <mergeCell ref="D21:F2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7" workbookViewId="0">
      <selection activeCell="Z26" sqref="Z26"/>
    </sheetView>
  </sheetViews>
  <sheetFormatPr defaultRowHeight="15" x14ac:dyDescent="0.25"/>
  <cols>
    <col min="1" max="1" width="3.140625" customWidth="1"/>
    <col min="2" max="2" width="9" customWidth="1"/>
    <col min="3" max="3" width="6.28515625" customWidth="1"/>
    <col min="4" max="4" width="9.28515625" customWidth="1"/>
    <col min="5" max="5" width="5" customWidth="1"/>
    <col min="6" max="6" width="10.28515625" customWidth="1"/>
    <col min="7" max="7" width="4.140625" customWidth="1"/>
    <col min="9" max="9" width="4.140625" customWidth="1"/>
    <col min="10" max="10" width="10.140625" customWidth="1"/>
    <col min="11" max="11" width="4" customWidth="1"/>
    <col min="12" max="12" width="10.85546875" customWidth="1"/>
    <col min="13" max="13" width="4.140625" customWidth="1"/>
    <col min="14" max="14" width="10.85546875" customWidth="1"/>
    <col min="15" max="15" width="5.5703125" customWidth="1"/>
    <col min="16" max="16" width="9.7109375" customWidth="1"/>
    <col min="17" max="17" width="4.85546875" customWidth="1"/>
    <col min="18" max="18" width="4" customWidth="1"/>
  </cols>
  <sheetData>
    <row r="1" spans="1:18" x14ac:dyDescent="0.25">
      <c r="B1" t="s">
        <v>20</v>
      </c>
    </row>
    <row r="2" spans="1:18" ht="21" x14ac:dyDescent="0.35">
      <c r="B2" s="3" t="s">
        <v>52</v>
      </c>
    </row>
    <row r="3" spans="1:18" x14ac:dyDescent="0.25">
      <c r="B3" t="s">
        <v>32</v>
      </c>
    </row>
    <row r="4" spans="1:18" x14ac:dyDescent="0.25">
      <c r="B4" s="71" t="s">
        <v>0</v>
      </c>
      <c r="C4" s="71"/>
      <c r="D4" s="71"/>
      <c r="E4" s="71"/>
      <c r="F4" s="72" t="s">
        <v>3</v>
      </c>
      <c r="G4" s="72"/>
      <c r="H4" s="72"/>
      <c r="I4" s="72"/>
      <c r="J4" s="71" t="s">
        <v>4</v>
      </c>
      <c r="K4" s="71"/>
      <c r="L4" s="71"/>
      <c r="M4" s="71"/>
      <c r="N4" s="72" t="s">
        <v>5</v>
      </c>
      <c r="O4" s="72"/>
      <c r="P4" s="72"/>
      <c r="Q4" s="72"/>
    </row>
    <row r="5" spans="1:18" x14ac:dyDescent="0.25">
      <c r="B5" s="1" t="s">
        <v>1</v>
      </c>
      <c r="C5" s="1" t="s">
        <v>6</v>
      </c>
      <c r="D5" s="1" t="s">
        <v>2</v>
      </c>
      <c r="E5" s="1" t="s">
        <v>6</v>
      </c>
      <c r="F5" s="1" t="s">
        <v>1</v>
      </c>
      <c r="G5" s="1" t="s">
        <v>6</v>
      </c>
      <c r="H5" s="1" t="s">
        <v>2</v>
      </c>
      <c r="I5" s="1" t="s">
        <v>6</v>
      </c>
      <c r="J5" s="1" t="s">
        <v>1</v>
      </c>
      <c r="K5" s="1" t="s">
        <v>6</v>
      </c>
      <c r="L5" s="1" t="s">
        <v>2</v>
      </c>
      <c r="M5" s="1" t="s">
        <v>6</v>
      </c>
      <c r="N5" s="1" t="s">
        <v>1</v>
      </c>
      <c r="O5" s="1" t="s">
        <v>6</v>
      </c>
      <c r="P5" s="1" t="s">
        <v>2</v>
      </c>
      <c r="Q5" s="1" t="s">
        <v>6</v>
      </c>
    </row>
    <row r="6" spans="1:18" x14ac:dyDescent="0.25">
      <c r="A6">
        <v>1</v>
      </c>
      <c r="B6" s="5" t="s">
        <v>26</v>
      </c>
      <c r="C6" s="2">
        <v>5</v>
      </c>
      <c r="D6" s="5" t="s">
        <v>22</v>
      </c>
      <c r="E6" s="2">
        <v>5</v>
      </c>
      <c r="F6" s="5" t="s">
        <v>7</v>
      </c>
      <c r="G6" s="2">
        <v>100</v>
      </c>
      <c r="H6" s="5" t="s">
        <v>23</v>
      </c>
      <c r="I6" s="2">
        <v>100</v>
      </c>
      <c r="J6" s="5" t="s">
        <v>7</v>
      </c>
      <c r="K6" s="5">
        <v>100</v>
      </c>
      <c r="L6" s="5" t="s">
        <v>7</v>
      </c>
      <c r="M6" s="5">
        <v>100</v>
      </c>
      <c r="N6" s="5" t="s">
        <v>29</v>
      </c>
      <c r="O6" s="2">
        <v>100</v>
      </c>
      <c r="P6" s="5" t="s">
        <v>7</v>
      </c>
      <c r="Q6" s="5">
        <v>100</v>
      </c>
      <c r="R6">
        <v>1</v>
      </c>
    </row>
    <row r="7" spans="1:18" x14ac:dyDescent="0.25">
      <c r="A7">
        <v>2</v>
      </c>
      <c r="B7" s="5" t="s">
        <v>26</v>
      </c>
      <c r="C7" s="2">
        <v>5</v>
      </c>
      <c r="D7" s="2"/>
      <c r="E7" s="2"/>
      <c r="F7" s="5" t="s">
        <v>13</v>
      </c>
      <c r="G7" s="2">
        <v>90</v>
      </c>
      <c r="H7" s="5" t="s">
        <v>7</v>
      </c>
      <c r="I7" s="2">
        <v>90</v>
      </c>
      <c r="J7" s="5" t="s">
        <v>16</v>
      </c>
      <c r="K7" s="5">
        <v>90</v>
      </c>
      <c r="L7" s="5" t="s">
        <v>7</v>
      </c>
      <c r="M7" s="5">
        <v>90</v>
      </c>
      <c r="N7" s="5" t="s">
        <v>14</v>
      </c>
      <c r="O7" s="2">
        <v>90</v>
      </c>
      <c r="P7" s="5" t="s">
        <v>14</v>
      </c>
      <c r="Q7" s="5">
        <v>90</v>
      </c>
      <c r="R7">
        <v>2</v>
      </c>
    </row>
    <row r="8" spans="1:18" x14ac:dyDescent="0.25">
      <c r="A8">
        <v>3</v>
      </c>
      <c r="B8" s="5" t="s">
        <v>26</v>
      </c>
      <c r="C8" s="2">
        <v>5</v>
      </c>
      <c r="D8" s="2"/>
      <c r="E8" s="2"/>
      <c r="F8" s="5" t="s">
        <v>7</v>
      </c>
      <c r="G8" s="2">
        <v>80</v>
      </c>
      <c r="H8" s="5" t="s">
        <v>16</v>
      </c>
      <c r="I8" s="2">
        <v>80</v>
      </c>
      <c r="J8" s="5" t="s">
        <v>14</v>
      </c>
      <c r="K8" s="5">
        <v>80</v>
      </c>
      <c r="L8" s="5" t="s">
        <v>9</v>
      </c>
      <c r="M8" s="5">
        <v>80</v>
      </c>
      <c r="N8" s="5" t="s">
        <v>30</v>
      </c>
      <c r="O8" s="2">
        <v>80</v>
      </c>
      <c r="P8" s="5" t="s">
        <v>7</v>
      </c>
      <c r="Q8" s="5">
        <v>80</v>
      </c>
      <c r="R8">
        <v>3</v>
      </c>
    </row>
    <row r="9" spans="1:18" x14ac:dyDescent="0.25">
      <c r="A9">
        <v>4</v>
      </c>
      <c r="B9" s="5" t="s">
        <v>27</v>
      </c>
      <c r="C9" s="2">
        <v>5</v>
      </c>
      <c r="D9" s="2"/>
      <c r="E9" s="2"/>
      <c r="F9" s="5" t="s">
        <v>14</v>
      </c>
      <c r="G9" s="2">
        <v>60</v>
      </c>
      <c r="H9" s="5" t="s">
        <v>16</v>
      </c>
      <c r="I9" s="2">
        <v>60</v>
      </c>
      <c r="J9" s="5" t="s">
        <v>23</v>
      </c>
      <c r="K9" s="5">
        <v>60</v>
      </c>
      <c r="L9" s="5" t="s">
        <v>7</v>
      </c>
      <c r="M9" s="5">
        <v>60</v>
      </c>
      <c r="N9" s="5" t="s">
        <v>9</v>
      </c>
      <c r="O9" s="2">
        <v>60</v>
      </c>
      <c r="P9" s="5"/>
      <c r="Q9" s="5"/>
      <c r="R9">
        <v>4</v>
      </c>
    </row>
    <row r="10" spans="1:18" x14ac:dyDescent="0.25">
      <c r="A10">
        <v>5</v>
      </c>
      <c r="B10" s="5" t="s">
        <v>26</v>
      </c>
      <c r="C10" s="2">
        <v>5</v>
      </c>
      <c r="D10" s="2"/>
      <c r="E10" s="2"/>
      <c r="F10" s="5" t="s">
        <v>13</v>
      </c>
      <c r="G10" s="2">
        <v>50</v>
      </c>
      <c r="H10" s="5" t="s">
        <v>24</v>
      </c>
      <c r="I10" s="2">
        <v>50</v>
      </c>
      <c r="J10" s="5" t="s">
        <v>29</v>
      </c>
      <c r="K10" s="5">
        <v>50</v>
      </c>
      <c r="L10" s="5" t="s">
        <v>25</v>
      </c>
      <c r="M10" s="5">
        <v>50</v>
      </c>
      <c r="N10" s="5" t="s">
        <v>14</v>
      </c>
      <c r="O10" s="2">
        <v>50</v>
      </c>
      <c r="P10" s="5"/>
      <c r="Q10" s="5"/>
      <c r="R10">
        <v>5</v>
      </c>
    </row>
    <row r="11" spans="1:18" x14ac:dyDescent="0.25">
      <c r="A11">
        <v>6</v>
      </c>
      <c r="B11" s="5"/>
      <c r="C11" s="2"/>
      <c r="D11" s="2"/>
      <c r="E11" s="2"/>
      <c r="F11" s="8" t="s">
        <v>16</v>
      </c>
      <c r="G11" s="2">
        <v>40</v>
      </c>
      <c r="H11" s="5" t="s">
        <v>23</v>
      </c>
      <c r="I11" s="2">
        <v>40</v>
      </c>
      <c r="J11" s="5" t="s">
        <v>22</v>
      </c>
      <c r="K11" s="5">
        <v>40</v>
      </c>
      <c r="L11" s="5"/>
      <c r="M11" s="5"/>
      <c r="N11" s="5" t="s">
        <v>14</v>
      </c>
      <c r="O11" s="2">
        <v>40</v>
      </c>
      <c r="P11" s="5"/>
      <c r="Q11" s="5"/>
      <c r="R11">
        <v>6</v>
      </c>
    </row>
    <row r="12" spans="1:18" x14ac:dyDescent="0.25">
      <c r="A12">
        <v>7</v>
      </c>
      <c r="B12" s="5"/>
      <c r="C12" s="2"/>
      <c r="D12" s="2"/>
      <c r="E12" s="2"/>
      <c r="F12" s="8" t="s">
        <v>22</v>
      </c>
      <c r="G12" s="4">
        <v>30</v>
      </c>
      <c r="H12" s="5" t="s">
        <v>22</v>
      </c>
      <c r="I12" s="2">
        <v>30</v>
      </c>
      <c r="J12" s="5" t="s">
        <v>16</v>
      </c>
      <c r="K12" s="5">
        <v>30</v>
      </c>
      <c r="L12" s="5"/>
      <c r="M12" s="5"/>
      <c r="N12" s="5" t="s">
        <v>7</v>
      </c>
      <c r="O12" s="2">
        <v>30</v>
      </c>
      <c r="P12" s="5"/>
      <c r="Q12" s="5"/>
      <c r="R12">
        <v>7</v>
      </c>
    </row>
    <row r="13" spans="1:18" x14ac:dyDescent="0.25">
      <c r="A13">
        <v>8</v>
      </c>
      <c r="B13" s="5"/>
      <c r="C13" s="2"/>
      <c r="D13" s="2"/>
      <c r="E13" s="2"/>
      <c r="F13" s="5" t="s">
        <v>14</v>
      </c>
      <c r="G13" s="2">
        <v>20</v>
      </c>
      <c r="H13" s="2"/>
      <c r="I13" s="2"/>
      <c r="J13" s="5" t="s">
        <v>13</v>
      </c>
      <c r="K13" s="5">
        <v>20</v>
      </c>
      <c r="L13" s="5"/>
      <c r="M13" s="5"/>
      <c r="N13" s="5" t="s">
        <v>7</v>
      </c>
      <c r="O13" s="2">
        <v>20</v>
      </c>
      <c r="P13" s="5"/>
      <c r="Q13" s="5"/>
      <c r="R13">
        <v>8</v>
      </c>
    </row>
    <row r="14" spans="1:18" x14ac:dyDescent="0.25">
      <c r="A14">
        <v>9</v>
      </c>
      <c r="B14" s="2"/>
      <c r="C14" s="2"/>
      <c r="D14" s="2"/>
      <c r="E14" s="2"/>
      <c r="F14" s="2" t="s">
        <v>7</v>
      </c>
      <c r="G14" s="2">
        <v>15</v>
      </c>
      <c r="H14" s="2"/>
      <c r="I14" s="2"/>
      <c r="J14" s="5" t="s">
        <v>7</v>
      </c>
      <c r="K14" s="5">
        <v>15</v>
      </c>
      <c r="L14" s="5"/>
      <c r="M14" s="5"/>
      <c r="N14" s="5" t="s">
        <v>14</v>
      </c>
      <c r="O14" s="2">
        <v>15</v>
      </c>
      <c r="P14" s="5"/>
      <c r="Q14" s="5"/>
      <c r="R14">
        <v>9</v>
      </c>
    </row>
    <row r="15" spans="1:18" x14ac:dyDescent="0.25">
      <c r="A15">
        <v>10</v>
      </c>
      <c r="B15" s="2"/>
      <c r="C15" s="2"/>
      <c r="D15" s="2"/>
      <c r="E15" s="2"/>
      <c r="F15" s="5" t="s">
        <v>28</v>
      </c>
      <c r="G15" s="2">
        <v>12</v>
      </c>
      <c r="H15" s="2"/>
      <c r="I15" s="2"/>
      <c r="J15" s="5" t="s">
        <v>14</v>
      </c>
      <c r="K15" s="5">
        <v>12</v>
      </c>
      <c r="L15" s="5"/>
      <c r="M15" s="5"/>
      <c r="N15" s="5" t="s">
        <v>26</v>
      </c>
      <c r="O15" s="2">
        <v>12</v>
      </c>
      <c r="P15" s="5"/>
      <c r="Q15" s="5"/>
      <c r="R15">
        <v>10</v>
      </c>
    </row>
    <row r="16" spans="1:18" x14ac:dyDescent="0.25">
      <c r="A16">
        <v>11</v>
      </c>
      <c r="B16" s="2"/>
      <c r="C16" s="2"/>
      <c r="D16" s="2"/>
      <c r="E16" s="2"/>
      <c r="F16" s="2" t="s">
        <v>13</v>
      </c>
      <c r="G16" s="2">
        <v>9</v>
      </c>
      <c r="H16" s="2"/>
      <c r="I16" s="2"/>
      <c r="J16" s="5" t="s">
        <v>46</v>
      </c>
      <c r="K16" s="5">
        <v>9</v>
      </c>
      <c r="L16" s="5"/>
      <c r="M16" s="5"/>
      <c r="N16" s="5" t="s">
        <v>7</v>
      </c>
      <c r="O16" s="2">
        <v>9</v>
      </c>
      <c r="P16" s="5"/>
      <c r="Q16" s="5"/>
      <c r="R16">
        <v>11</v>
      </c>
    </row>
    <row r="17" spans="1:18" x14ac:dyDescent="0.25">
      <c r="A17">
        <v>12</v>
      </c>
      <c r="B17" s="2"/>
      <c r="C17" s="2"/>
      <c r="D17" s="2"/>
      <c r="E17" s="2"/>
      <c r="F17" s="2" t="s">
        <v>23</v>
      </c>
      <c r="G17" s="2">
        <v>8</v>
      </c>
      <c r="H17" s="2"/>
      <c r="I17" s="2"/>
      <c r="J17" s="2" t="s">
        <v>62</v>
      </c>
      <c r="K17" s="2">
        <v>8</v>
      </c>
      <c r="L17" s="5"/>
      <c r="M17" s="2"/>
      <c r="N17" s="2" t="s">
        <v>30</v>
      </c>
      <c r="O17" s="2">
        <v>8</v>
      </c>
      <c r="P17" s="5"/>
      <c r="Q17" s="2"/>
      <c r="R17">
        <v>12</v>
      </c>
    </row>
    <row r="18" spans="1:18" x14ac:dyDescent="0.25">
      <c r="A18">
        <v>13</v>
      </c>
      <c r="B18" s="2"/>
      <c r="C18" s="2"/>
      <c r="D18" s="2"/>
      <c r="E18" s="2"/>
      <c r="G18" s="2"/>
      <c r="H18" s="2"/>
      <c r="I18" s="2"/>
      <c r="J18" s="2" t="s">
        <v>23</v>
      </c>
      <c r="K18" s="2">
        <v>7</v>
      </c>
      <c r="L18" s="2"/>
      <c r="M18" s="2"/>
      <c r="N18" s="2" t="s">
        <v>23</v>
      </c>
      <c r="O18" s="2">
        <v>7</v>
      </c>
      <c r="P18" s="2"/>
      <c r="Q18" s="2"/>
      <c r="R18">
        <v>13</v>
      </c>
    </row>
    <row r="19" spans="1:18" x14ac:dyDescent="0.25">
      <c r="B19" s="2"/>
      <c r="C19" s="2"/>
      <c r="D19" s="2"/>
      <c r="E19" s="2"/>
      <c r="G19" s="2"/>
      <c r="H19" s="2"/>
      <c r="I19" s="2"/>
      <c r="J19" s="2" t="s">
        <v>23</v>
      </c>
      <c r="K19" s="2">
        <v>6</v>
      </c>
      <c r="L19" s="2"/>
      <c r="M19" s="2"/>
      <c r="N19" s="2"/>
      <c r="O19" s="2"/>
      <c r="P19" s="2"/>
      <c r="Q19" s="2"/>
      <c r="R19">
        <v>14</v>
      </c>
    </row>
    <row r="20" spans="1:18" x14ac:dyDescent="0.25">
      <c r="A20">
        <v>14</v>
      </c>
      <c r="B20" s="2"/>
      <c r="C20" s="2"/>
      <c r="D20" s="2"/>
      <c r="E20" s="2"/>
      <c r="F20" s="20"/>
      <c r="G20" s="2"/>
      <c r="H20" s="2"/>
      <c r="I20" s="2"/>
      <c r="J20" s="22" t="s">
        <v>23</v>
      </c>
      <c r="K20" s="22">
        <v>5</v>
      </c>
      <c r="L20" s="22"/>
      <c r="M20" s="22"/>
      <c r="N20" s="22"/>
      <c r="O20" s="22"/>
      <c r="P20" s="22"/>
      <c r="Q20" s="22"/>
      <c r="R20">
        <v>15</v>
      </c>
    </row>
    <row r="21" spans="1:18" ht="15.75" x14ac:dyDescent="0.25">
      <c r="A21" s="28"/>
      <c r="B21" s="26" t="s">
        <v>61</v>
      </c>
      <c r="C21" s="15"/>
      <c r="D21" s="16"/>
      <c r="E21" s="2"/>
      <c r="F21" s="34" t="s">
        <v>43</v>
      </c>
      <c r="G21" s="35"/>
      <c r="H21" s="35"/>
      <c r="I21" s="35"/>
      <c r="J21" s="36" t="s">
        <v>69</v>
      </c>
      <c r="K21" s="37"/>
      <c r="L21" s="37"/>
      <c r="M21" s="37"/>
      <c r="N21" s="36" t="s">
        <v>70</v>
      </c>
      <c r="O21" s="37"/>
      <c r="P21" s="37"/>
      <c r="Q21" s="37"/>
    </row>
    <row r="22" spans="1:18" x14ac:dyDescent="0.25">
      <c r="A22" s="28"/>
      <c r="B22" s="10" t="s">
        <v>7</v>
      </c>
      <c r="C22" s="11">
        <f>G6+G8+G14+I7+K6+K14+M6+M7+O12+O13+Q6+Q8+M9+O16</f>
        <v>889</v>
      </c>
      <c r="D22" s="17"/>
      <c r="E22" s="2"/>
      <c r="F22" s="1" t="s">
        <v>44</v>
      </c>
      <c r="G22" s="23" t="s">
        <v>6</v>
      </c>
      <c r="H22" s="23" t="s">
        <v>2</v>
      </c>
      <c r="I22" s="23" t="s">
        <v>6</v>
      </c>
      <c r="J22" s="1" t="s">
        <v>44</v>
      </c>
      <c r="K22" s="23" t="s">
        <v>6</v>
      </c>
      <c r="L22" s="23" t="s">
        <v>2</v>
      </c>
      <c r="M22" s="23" t="s">
        <v>6</v>
      </c>
      <c r="N22" s="1" t="s">
        <v>44</v>
      </c>
      <c r="O22" s="23" t="s">
        <v>6</v>
      </c>
      <c r="P22" s="23" t="s">
        <v>2</v>
      </c>
      <c r="Q22" s="23" t="s">
        <v>6</v>
      </c>
    </row>
    <row r="23" spans="1:18" x14ac:dyDescent="0.25">
      <c r="A23" s="28"/>
      <c r="B23" s="10"/>
      <c r="C23" s="11"/>
      <c r="D23" s="17"/>
      <c r="E23" s="2"/>
      <c r="F23" s="2" t="s">
        <v>7</v>
      </c>
      <c r="G23" s="21">
        <v>100</v>
      </c>
      <c r="H23" s="21" t="s">
        <v>7</v>
      </c>
      <c r="I23" s="21">
        <v>100</v>
      </c>
      <c r="J23" s="21" t="s">
        <v>46</v>
      </c>
      <c r="K23" s="21">
        <v>100</v>
      </c>
      <c r="L23" s="21"/>
      <c r="M23" s="21"/>
      <c r="N23" s="21" t="s">
        <v>14</v>
      </c>
      <c r="O23" s="21">
        <v>100</v>
      </c>
      <c r="P23" s="22"/>
      <c r="Q23" s="22"/>
    </row>
    <row r="24" spans="1:18" x14ac:dyDescent="0.25">
      <c r="A24" s="28"/>
      <c r="B24" s="10" t="s">
        <v>8</v>
      </c>
      <c r="C24" s="11">
        <f>C9+G9+G13+K8+K15+O10+O11+O14+Q7+O7</f>
        <v>462</v>
      </c>
      <c r="D24" s="17"/>
      <c r="E24" s="2"/>
      <c r="F24" s="2" t="s">
        <v>7</v>
      </c>
      <c r="G24" s="21">
        <v>90</v>
      </c>
      <c r="H24" s="21" t="s">
        <v>7</v>
      </c>
      <c r="I24" s="21">
        <v>90</v>
      </c>
      <c r="J24" s="21" t="s">
        <v>7</v>
      </c>
      <c r="K24" s="21">
        <v>90</v>
      </c>
      <c r="L24" s="21"/>
      <c r="M24" s="21"/>
      <c r="N24" s="21" t="s">
        <v>16</v>
      </c>
      <c r="O24" s="21">
        <v>90</v>
      </c>
      <c r="P24" s="22"/>
      <c r="Q24" s="22"/>
    </row>
    <row r="25" spans="1:18" x14ac:dyDescent="0.25">
      <c r="A25" s="28"/>
      <c r="B25" s="10" t="s">
        <v>19</v>
      </c>
      <c r="C25" s="11">
        <f>G7+G10+K13+M8+O9+G16</f>
        <v>309</v>
      </c>
      <c r="D25" s="17"/>
      <c r="E25" s="2"/>
      <c r="F25" s="2" t="s">
        <v>8</v>
      </c>
      <c r="G25" s="21">
        <v>80</v>
      </c>
      <c r="H25" s="21" t="s">
        <v>7</v>
      </c>
      <c r="I25" s="21">
        <v>80</v>
      </c>
      <c r="J25" s="21"/>
      <c r="K25" s="21"/>
      <c r="L25" s="21"/>
      <c r="M25" s="21"/>
      <c r="N25" s="21"/>
      <c r="O25" s="21"/>
      <c r="P25" s="22"/>
      <c r="Q25" s="22"/>
    </row>
    <row r="26" spans="1:18" x14ac:dyDescent="0.25">
      <c r="A26" s="28"/>
      <c r="B26" s="10" t="s">
        <v>16</v>
      </c>
      <c r="C26" s="11">
        <f>G11+I8+I9+K7+K12</f>
        <v>300</v>
      </c>
      <c r="D26" s="17"/>
      <c r="E26" s="2"/>
      <c r="F26" s="2" t="s">
        <v>8</v>
      </c>
      <c r="G26" s="21">
        <v>60</v>
      </c>
      <c r="H26" s="21" t="s">
        <v>7</v>
      </c>
      <c r="I26" s="21">
        <v>60</v>
      </c>
      <c r="J26" s="21"/>
      <c r="K26" s="21"/>
      <c r="L26" s="21"/>
      <c r="M26" s="21"/>
      <c r="N26" s="21"/>
      <c r="O26" s="21"/>
      <c r="P26" s="22"/>
      <c r="Q26" s="22"/>
    </row>
    <row r="27" spans="1:18" x14ac:dyDescent="0.25">
      <c r="A27" s="28"/>
      <c r="B27" s="10" t="s">
        <v>23</v>
      </c>
      <c r="C27" s="11">
        <f>I6+I11+K9+M10+G17+K18+K19+K20+O18</f>
        <v>283</v>
      </c>
      <c r="D27" s="10"/>
      <c r="E27" s="2"/>
      <c r="F27" s="2" t="s">
        <v>8</v>
      </c>
      <c r="G27" s="21">
        <v>50</v>
      </c>
      <c r="H27" s="21" t="s">
        <v>8</v>
      </c>
      <c r="I27" s="21">
        <v>50</v>
      </c>
      <c r="J27" s="21"/>
      <c r="K27" s="21"/>
      <c r="L27" s="21"/>
      <c r="M27" s="21"/>
      <c r="N27" s="21"/>
      <c r="O27" s="21"/>
      <c r="P27" s="22"/>
      <c r="Q27" s="22"/>
    </row>
    <row r="28" spans="1:18" x14ac:dyDescent="0.25">
      <c r="A28" s="28"/>
      <c r="B28" s="10" t="s">
        <v>37</v>
      </c>
      <c r="C28" s="11">
        <f>K10+O6+K16</f>
        <v>159</v>
      </c>
      <c r="D28" s="10"/>
      <c r="E28" s="2"/>
      <c r="F28" s="2" t="s">
        <v>22</v>
      </c>
      <c r="G28" s="21">
        <v>40</v>
      </c>
      <c r="H28" s="21"/>
      <c r="I28" s="21"/>
      <c r="J28" s="21"/>
      <c r="K28" s="21"/>
      <c r="L28" s="21"/>
      <c r="M28" s="21"/>
      <c r="N28" s="21"/>
      <c r="O28" s="21"/>
      <c r="P28" s="22"/>
      <c r="Q28" s="22"/>
    </row>
    <row r="29" spans="1:18" x14ac:dyDescent="0.25">
      <c r="A29" s="28"/>
      <c r="B29" s="10" t="s">
        <v>22</v>
      </c>
      <c r="C29" s="11">
        <f>E6+G12+I12+K11</f>
        <v>105</v>
      </c>
      <c r="D29" s="10"/>
      <c r="E29" s="2"/>
      <c r="F29" s="2" t="s">
        <v>22</v>
      </c>
      <c r="G29" s="21">
        <v>30</v>
      </c>
      <c r="H29" s="21"/>
      <c r="I29" s="21"/>
      <c r="J29" s="21"/>
      <c r="K29" s="21"/>
      <c r="L29" s="21"/>
      <c r="M29" s="21"/>
      <c r="N29" s="21"/>
      <c r="O29" s="21"/>
      <c r="P29" s="22"/>
      <c r="Q29" s="22"/>
    </row>
    <row r="30" spans="1:18" x14ac:dyDescent="0.25">
      <c r="A30" s="28"/>
      <c r="B30" s="10" t="s">
        <v>31</v>
      </c>
      <c r="C30" s="14">
        <f>O8+I10+O17</f>
        <v>138</v>
      </c>
      <c r="D30" s="10"/>
      <c r="E30" s="2"/>
      <c r="F30" s="2"/>
      <c r="G30" s="2"/>
      <c r="H30" s="21"/>
      <c r="I30" s="21"/>
      <c r="J30" s="21"/>
      <c r="K30" s="21"/>
      <c r="L30" s="21"/>
      <c r="M30" s="21"/>
      <c r="N30" s="21"/>
      <c r="O30" s="21"/>
      <c r="P30" s="22"/>
      <c r="Q30" s="22"/>
    </row>
    <row r="31" spans="1:18" x14ac:dyDescent="0.25">
      <c r="A31" s="28"/>
      <c r="B31" s="10" t="s">
        <v>26</v>
      </c>
      <c r="C31" s="14">
        <f>C6+C7+C8+C10+G15+O15+K17</f>
        <v>52</v>
      </c>
      <c r="D31" s="10"/>
      <c r="E31" s="2"/>
      <c r="F31" s="2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22"/>
    </row>
    <row r="32" spans="1:18" x14ac:dyDescent="0.25">
      <c r="F32" s="41" t="s">
        <v>73</v>
      </c>
      <c r="N32" s="42" t="s">
        <v>74</v>
      </c>
    </row>
    <row r="33" spans="2:17" x14ac:dyDescent="0.25">
      <c r="B33" s="38" t="s">
        <v>51</v>
      </c>
      <c r="C33" s="39"/>
      <c r="D33" s="39"/>
      <c r="F33" s="10" t="s">
        <v>71</v>
      </c>
      <c r="G33" s="14"/>
      <c r="H33" s="14"/>
      <c r="I33" s="14"/>
      <c r="N33" s="10" t="s">
        <v>72</v>
      </c>
      <c r="O33" s="14"/>
      <c r="P33" s="14"/>
      <c r="Q33" s="14"/>
    </row>
    <row r="34" spans="2:17" x14ac:dyDescent="0.25">
      <c r="B34" s="14" t="s">
        <v>7</v>
      </c>
      <c r="C34" s="14">
        <f>G23+G24+I23+I24+I25+I26+K24</f>
        <v>610</v>
      </c>
      <c r="D34" s="14"/>
      <c r="F34" s="2" t="s">
        <v>7</v>
      </c>
      <c r="G34" s="2"/>
      <c r="H34" s="27">
        <f>'BERCHIDDA OLBIA NUOTO'!E22+'CAGLIARI NL SPORT DH'!C22</f>
        <v>1704</v>
      </c>
      <c r="I34" s="2"/>
      <c r="N34" s="2" t="s">
        <v>7</v>
      </c>
      <c r="O34" s="2"/>
      <c r="P34" s="27">
        <f>H34+C34</f>
        <v>2314</v>
      </c>
      <c r="Q34" s="2"/>
    </row>
    <row r="35" spans="2:17" x14ac:dyDescent="0.25">
      <c r="B35" s="14" t="s">
        <v>8</v>
      </c>
      <c r="C35" s="14">
        <f>G25+G26+G27+I27+O23</f>
        <v>340</v>
      </c>
      <c r="D35" s="14"/>
      <c r="F35" s="2" t="s">
        <v>8</v>
      </c>
      <c r="G35" s="2"/>
      <c r="H35" s="27">
        <f>'BERCHIDDA OLBIA NUOTO'!E24+'CAGLIARI NL SPORT DH'!C24</f>
        <v>1019</v>
      </c>
      <c r="I35" s="2"/>
      <c r="N35" s="2" t="s">
        <v>8</v>
      </c>
      <c r="O35" s="2"/>
      <c r="P35" s="27">
        <f>H35+C35</f>
        <v>1359</v>
      </c>
      <c r="Q35" s="2"/>
    </row>
    <row r="36" spans="2:17" x14ac:dyDescent="0.25">
      <c r="B36" s="14" t="s">
        <v>46</v>
      </c>
      <c r="C36" s="14">
        <f>K23</f>
        <v>100</v>
      </c>
      <c r="D36" s="14"/>
      <c r="F36" s="2" t="s">
        <v>13</v>
      </c>
      <c r="G36" s="2"/>
      <c r="H36" s="27">
        <f>'BERCHIDDA OLBIA NUOTO'!E25+'CAGLIARI NL SPORT DH'!C25</f>
        <v>649</v>
      </c>
      <c r="I36" s="2"/>
      <c r="N36" s="2" t="s">
        <v>16</v>
      </c>
      <c r="O36" s="2"/>
      <c r="P36" s="27">
        <f>H37+C37</f>
        <v>690</v>
      </c>
      <c r="Q36" s="2"/>
    </row>
    <row r="37" spans="2:17" x14ac:dyDescent="0.25">
      <c r="B37" s="14" t="s">
        <v>48</v>
      </c>
      <c r="C37" s="14">
        <f>O24</f>
        <v>90</v>
      </c>
      <c r="D37" s="14"/>
      <c r="F37" s="2" t="s">
        <v>18</v>
      </c>
      <c r="G37" s="2"/>
      <c r="H37" s="27">
        <f>'BERCHIDDA OLBIA NUOTO'!E26+'CAGLIARI NL SPORT DH'!C26</f>
        <v>600</v>
      </c>
      <c r="I37" s="2"/>
      <c r="N37" s="2" t="s">
        <v>13</v>
      </c>
      <c r="O37" s="2"/>
      <c r="P37" s="27">
        <f>H36</f>
        <v>649</v>
      </c>
      <c r="Q37" s="2"/>
    </row>
    <row r="38" spans="2:17" x14ac:dyDescent="0.25">
      <c r="B38" s="14" t="s">
        <v>49</v>
      </c>
      <c r="C38" s="14">
        <f>G28+G29</f>
        <v>70</v>
      </c>
      <c r="D38" s="14"/>
      <c r="F38" s="2" t="s">
        <v>23</v>
      </c>
      <c r="G38" s="2"/>
      <c r="H38" s="27">
        <f>'CAGLIARI NL SPORT DH'!C27</f>
        <v>283</v>
      </c>
      <c r="I38" s="2"/>
      <c r="N38" s="2" t="s">
        <v>23</v>
      </c>
      <c r="O38" s="2"/>
      <c r="P38" s="27">
        <f>H38</f>
        <v>283</v>
      </c>
      <c r="Q38" s="2"/>
    </row>
    <row r="39" spans="2:17" x14ac:dyDescent="0.25">
      <c r="B39" s="29"/>
      <c r="C39" s="29"/>
      <c r="D39" s="29"/>
      <c r="F39" s="2" t="s">
        <v>37</v>
      </c>
      <c r="G39" s="2"/>
      <c r="H39" s="27">
        <f>C28</f>
        <v>159</v>
      </c>
      <c r="I39" s="2"/>
      <c r="N39" s="2" t="s">
        <v>37</v>
      </c>
      <c r="O39" s="2"/>
      <c r="P39" s="27">
        <f>H39+C36</f>
        <v>259</v>
      </c>
      <c r="Q39" s="2"/>
    </row>
    <row r="40" spans="2:17" x14ac:dyDescent="0.25">
      <c r="F40" s="2" t="s">
        <v>22</v>
      </c>
      <c r="G40" s="2"/>
      <c r="H40" s="27">
        <f>'CAGLIARI NL SPORT DH'!C29</f>
        <v>105</v>
      </c>
      <c r="I40" s="2"/>
      <c r="N40" s="2" t="s">
        <v>22</v>
      </c>
      <c r="O40" s="2"/>
      <c r="P40" s="27">
        <f>H40+C38</f>
        <v>175</v>
      </c>
      <c r="Q40" s="2"/>
    </row>
    <row r="41" spans="2:17" x14ac:dyDescent="0.25">
      <c r="F41" s="2" t="s">
        <v>24</v>
      </c>
      <c r="G41" s="2"/>
      <c r="H41" s="2">
        <f>C30</f>
        <v>138</v>
      </c>
      <c r="I41" s="2"/>
      <c r="N41" s="2" t="s">
        <v>24</v>
      </c>
      <c r="O41" s="2"/>
      <c r="P41" s="2">
        <f>H41</f>
        <v>138</v>
      </c>
      <c r="Q41" s="2"/>
    </row>
    <row r="42" spans="2:17" x14ac:dyDescent="0.25">
      <c r="F42" s="2" t="s">
        <v>26</v>
      </c>
      <c r="G42" s="2"/>
      <c r="H42" s="2">
        <f>'CAGLIARI NL SPORT DH'!C31</f>
        <v>52</v>
      </c>
      <c r="I42" s="2"/>
      <c r="N42" s="2" t="s">
        <v>26</v>
      </c>
      <c r="O42" s="2"/>
      <c r="P42" s="2">
        <f>H42</f>
        <v>52</v>
      </c>
      <c r="Q42" s="2"/>
    </row>
    <row r="43" spans="2:17" x14ac:dyDescent="0.25">
      <c r="F43" s="2"/>
      <c r="G43" s="2"/>
      <c r="H43" s="2"/>
      <c r="I43" s="2"/>
      <c r="N43" s="2"/>
      <c r="O43" s="2"/>
      <c r="P43" s="2"/>
      <c r="Q43" s="2"/>
    </row>
    <row r="44" spans="2:17" x14ac:dyDescent="0.25">
      <c r="F44" s="2"/>
      <c r="G44" s="2"/>
      <c r="H44" s="2"/>
      <c r="I44" s="2"/>
      <c r="N44" s="2"/>
      <c r="O44" s="2"/>
      <c r="P44" s="2"/>
      <c r="Q44" s="2"/>
    </row>
    <row r="45" spans="2:17" x14ac:dyDescent="0.25">
      <c r="F45" s="2"/>
      <c r="G45" s="2"/>
      <c r="H45" s="2"/>
      <c r="I45" s="2"/>
      <c r="N45" s="2"/>
      <c r="O45" s="2"/>
      <c r="P45" s="2"/>
      <c r="Q45" s="2"/>
    </row>
    <row r="46" spans="2:17" x14ac:dyDescent="0.25">
      <c r="F46" s="2"/>
      <c r="G46" s="2"/>
      <c r="H46" s="2"/>
      <c r="I46" s="2"/>
      <c r="N46" s="2"/>
      <c r="O46" s="2"/>
      <c r="P46" s="2"/>
      <c r="Q46" s="2"/>
    </row>
  </sheetData>
  <mergeCells count="4">
    <mergeCell ref="N4:Q4"/>
    <mergeCell ref="B4:E4"/>
    <mergeCell ref="F4:I4"/>
    <mergeCell ref="J4:M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D36" sqref="D36"/>
    </sheetView>
  </sheetViews>
  <sheetFormatPr defaultRowHeight="15" x14ac:dyDescent="0.25"/>
  <cols>
    <col min="1" max="1" width="3.140625" customWidth="1"/>
    <col min="2" max="2" width="10.140625" customWidth="1"/>
    <col min="3" max="3" width="6.7109375" customWidth="1"/>
    <col min="4" max="4" width="9.28515625" customWidth="1"/>
    <col min="5" max="5" width="5" customWidth="1"/>
    <col min="6" max="6" width="10.28515625" customWidth="1"/>
    <col min="7" max="7" width="5.7109375" customWidth="1"/>
    <col min="8" max="8" width="10.140625" customWidth="1"/>
    <col min="9" max="9" width="6.140625" customWidth="1"/>
    <col min="10" max="10" width="10.140625" customWidth="1"/>
    <col min="11" max="11" width="4" customWidth="1"/>
    <col min="12" max="12" width="10.85546875" customWidth="1"/>
    <col min="13" max="13" width="4.140625" customWidth="1"/>
    <col min="14" max="14" width="12.85546875" customWidth="1"/>
    <col min="15" max="15" width="5.5703125" customWidth="1"/>
    <col min="16" max="16" width="11.28515625" customWidth="1"/>
    <col min="17" max="17" width="6.28515625" customWidth="1"/>
    <col min="18" max="18" width="4" customWidth="1"/>
  </cols>
  <sheetData>
    <row r="1" spans="1:18" x14ac:dyDescent="0.25">
      <c r="B1" t="s">
        <v>34</v>
      </c>
    </row>
    <row r="2" spans="1:18" ht="21" x14ac:dyDescent="0.35">
      <c r="B2" s="3" t="s">
        <v>79</v>
      </c>
    </row>
    <row r="3" spans="1:18" x14ac:dyDescent="0.25">
      <c r="B3" t="s">
        <v>33</v>
      </c>
    </row>
    <row r="5" spans="1:18" x14ac:dyDescent="0.25">
      <c r="B5" s="71" t="s">
        <v>0</v>
      </c>
      <c r="C5" s="71"/>
      <c r="D5" s="71"/>
      <c r="E5" s="71"/>
      <c r="F5" s="72" t="s">
        <v>3</v>
      </c>
      <c r="G5" s="72"/>
      <c r="H5" s="72"/>
      <c r="I5" s="72"/>
      <c r="J5" s="71" t="s">
        <v>4</v>
      </c>
      <c r="K5" s="71"/>
      <c r="L5" s="71"/>
      <c r="M5" s="71"/>
      <c r="N5" s="72" t="s">
        <v>5</v>
      </c>
      <c r="O5" s="72"/>
      <c r="P5" s="72"/>
      <c r="Q5" s="72"/>
    </row>
    <row r="6" spans="1:18" x14ac:dyDescent="0.25">
      <c r="B6" s="1" t="s">
        <v>1</v>
      </c>
      <c r="C6" s="1" t="s">
        <v>6</v>
      </c>
      <c r="D6" s="1" t="s">
        <v>2</v>
      </c>
      <c r="E6" s="1" t="s">
        <v>6</v>
      </c>
      <c r="F6" s="1" t="s">
        <v>1</v>
      </c>
      <c r="G6" s="1" t="s">
        <v>6</v>
      </c>
      <c r="H6" s="1" t="s">
        <v>2</v>
      </c>
      <c r="I6" s="1" t="s">
        <v>6</v>
      </c>
      <c r="J6" s="1" t="s">
        <v>1</v>
      </c>
      <c r="K6" s="1" t="s">
        <v>6</v>
      </c>
      <c r="L6" s="1" t="s">
        <v>2</v>
      </c>
      <c r="M6" s="1" t="s">
        <v>6</v>
      </c>
      <c r="N6" s="1" t="s">
        <v>1</v>
      </c>
      <c r="O6" s="1" t="s">
        <v>6</v>
      </c>
      <c r="P6" s="1" t="s">
        <v>2</v>
      </c>
      <c r="Q6" s="1" t="s">
        <v>6</v>
      </c>
    </row>
    <row r="7" spans="1:18" x14ac:dyDescent="0.25">
      <c r="A7">
        <v>1</v>
      </c>
      <c r="B7" s="5" t="s">
        <v>63</v>
      </c>
      <c r="C7" s="2">
        <v>0</v>
      </c>
      <c r="D7" s="5" t="s">
        <v>22</v>
      </c>
      <c r="E7" s="2">
        <v>5</v>
      </c>
      <c r="F7" s="5" t="s">
        <v>7</v>
      </c>
      <c r="G7" s="2">
        <v>100</v>
      </c>
      <c r="H7" s="5" t="s">
        <v>7</v>
      </c>
      <c r="I7" s="2">
        <v>100</v>
      </c>
      <c r="J7" s="5" t="s">
        <v>7</v>
      </c>
      <c r="K7" s="5">
        <v>100</v>
      </c>
      <c r="L7" s="5" t="s">
        <v>7</v>
      </c>
      <c r="M7" s="5">
        <v>100</v>
      </c>
      <c r="N7" s="5" t="s">
        <v>29</v>
      </c>
      <c r="O7" s="2">
        <v>100</v>
      </c>
      <c r="P7" s="5" t="s">
        <v>7</v>
      </c>
      <c r="Q7" s="5">
        <v>100</v>
      </c>
      <c r="R7">
        <v>1</v>
      </c>
    </row>
    <row r="8" spans="1:18" x14ac:dyDescent="0.25">
      <c r="A8">
        <v>2</v>
      </c>
      <c r="B8" s="5" t="s">
        <v>62</v>
      </c>
      <c r="C8" s="2">
        <v>5</v>
      </c>
      <c r="D8" s="5" t="s">
        <v>22</v>
      </c>
      <c r="E8" s="2">
        <v>5</v>
      </c>
      <c r="F8" s="5" t="s">
        <v>7</v>
      </c>
      <c r="G8" s="2">
        <v>90</v>
      </c>
      <c r="H8" s="5" t="s">
        <v>24</v>
      </c>
      <c r="I8" s="2">
        <v>90</v>
      </c>
      <c r="J8" s="5" t="s">
        <v>16</v>
      </c>
      <c r="K8" s="5">
        <v>90</v>
      </c>
      <c r="L8" s="5" t="s">
        <v>7</v>
      </c>
      <c r="M8" s="5">
        <v>90</v>
      </c>
      <c r="N8" s="5" t="s">
        <v>30</v>
      </c>
      <c r="O8" s="2">
        <v>90</v>
      </c>
      <c r="P8" s="5" t="s">
        <v>14</v>
      </c>
      <c r="Q8" s="5">
        <v>90</v>
      </c>
      <c r="R8">
        <v>2</v>
      </c>
    </row>
    <row r="9" spans="1:18" x14ac:dyDescent="0.25">
      <c r="A9">
        <v>3</v>
      </c>
      <c r="B9" s="5" t="s">
        <v>64</v>
      </c>
      <c r="C9" s="2">
        <v>5</v>
      </c>
      <c r="D9" s="2" t="s">
        <v>35</v>
      </c>
      <c r="E9" s="2">
        <v>5</v>
      </c>
      <c r="F9" s="5" t="s">
        <v>22</v>
      </c>
      <c r="G9" s="2">
        <v>80</v>
      </c>
      <c r="H9" s="5" t="s">
        <v>16</v>
      </c>
      <c r="I9" s="2">
        <v>80</v>
      </c>
      <c r="J9" s="5" t="s">
        <v>29</v>
      </c>
      <c r="K9" s="5">
        <v>80</v>
      </c>
      <c r="L9" s="5" t="s">
        <v>9</v>
      </c>
      <c r="M9" s="5">
        <v>80</v>
      </c>
      <c r="N9" s="5" t="s">
        <v>9</v>
      </c>
      <c r="O9" s="2">
        <v>80</v>
      </c>
      <c r="P9" s="5" t="s">
        <v>38</v>
      </c>
      <c r="Q9" s="5">
        <v>80</v>
      </c>
      <c r="R9">
        <v>3</v>
      </c>
    </row>
    <row r="10" spans="1:18" x14ac:dyDescent="0.25">
      <c r="A10">
        <v>4</v>
      </c>
      <c r="B10" s="5" t="s">
        <v>22</v>
      </c>
      <c r="C10" s="2">
        <v>5</v>
      </c>
      <c r="D10" s="2"/>
      <c r="E10" s="2"/>
      <c r="F10" s="5" t="s">
        <v>14</v>
      </c>
      <c r="G10" s="2">
        <v>60</v>
      </c>
      <c r="H10" s="5" t="s">
        <v>36</v>
      </c>
      <c r="I10" s="2">
        <v>60</v>
      </c>
      <c r="J10" s="5" t="s">
        <v>29</v>
      </c>
      <c r="K10" s="5">
        <v>60</v>
      </c>
      <c r="L10" s="5" t="s">
        <v>7</v>
      </c>
      <c r="M10" s="5">
        <v>60</v>
      </c>
      <c r="N10" s="5" t="s">
        <v>7</v>
      </c>
      <c r="O10" s="2">
        <v>60</v>
      </c>
      <c r="P10" s="5" t="s">
        <v>7</v>
      </c>
      <c r="Q10" s="5">
        <v>60</v>
      </c>
      <c r="R10">
        <v>4</v>
      </c>
    </row>
    <row r="11" spans="1:18" x14ac:dyDescent="0.25">
      <c r="A11">
        <v>5</v>
      </c>
      <c r="B11" s="5" t="s">
        <v>22</v>
      </c>
      <c r="C11" s="2">
        <v>5</v>
      </c>
      <c r="D11" s="2"/>
      <c r="E11" s="2"/>
      <c r="F11" s="5" t="s">
        <v>39</v>
      </c>
      <c r="G11" s="2">
        <v>50</v>
      </c>
      <c r="H11" s="5" t="s">
        <v>36</v>
      </c>
      <c r="I11" s="2">
        <v>50</v>
      </c>
      <c r="J11" s="5" t="s">
        <v>7</v>
      </c>
      <c r="K11" s="5">
        <v>50</v>
      </c>
      <c r="L11" s="5" t="s">
        <v>37</v>
      </c>
      <c r="M11" s="5">
        <v>50</v>
      </c>
      <c r="N11" s="5" t="s">
        <v>14</v>
      </c>
      <c r="O11" s="2">
        <v>50</v>
      </c>
      <c r="P11" s="5"/>
      <c r="Q11" s="5"/>
      <c r="R11">
        <v>5</v>
      </c>
    </row>
    <row r="12" spans="1:18" x14ac:dyDescent="0.25">
      <c r="A12">
        <v>6</v>
      </c>
      <c r="B12" s="5" t="s">
        <v>22</v>
      </c>
      <c r="C12" s="2">
        <v>5</v>
      </c>
      <c r="D12" s="2"/>
      <c r="E12" s="2"/>
      <c r="F12" s="8" t="s">
        <v>40</v>
      </c>
      <c r="G12" s="2">
        <v>40</v>
      </c>
      <c r="H12" s="5" t="s">
        <v>36</v>
      </c>
      <c r="I12" s="2">
        <v>40</v>
      </c>
      <c r="J12" s="5" t="s">
        <v>14</v>
      </c>
      <c r="K12" s="5">
        <v>40</v>
      </c>
      <c r="L12" s="5"/>
      <c r="M12" s="5"/>
      <c r="N12" s="5" t="s">
        <v>14</v>
      </c>
      <c r="O12" s="2">
        <v>40</v>
      </c>
      <c r="P12" s="5"/>
      <c r="Q12" s="5"/>
      <c r="R12">
        <v>6</v>
      </c>
    </row>
    <row r="13" spans="1:18" x14ac:dyDescent="0.25">
      <c r="A13">
        <v>7</v>
      </c>
      <c r="B13" s="5"/>
      <c r="C13" s="2"/>
      <c r="D13" s="2"/>
      <c r="E13" s="2"/>
      <c r="F13" s="8" t="s">
        <v>7</v>
      </c>
      <c r="G13" s="4">
        <v>30</v>
      </c>
      <c r="H13" s="5"/>
      <c r="I13" s="2"/>
      <c r="J13" s="5" t="s">
        <v>15</v>
      </c>
      <c r="K13" s="5">
        <v>30</v>
      </c>
      <c r="L13" s="5"/>
      <c r="M13" s="5"/>
      <c r="N13" s="5" t="s">
        <v>14</v>
      </c>
      <c r="O13" s="2">
        <v>30</v>
      </c>
      <c r="P13" s="5"/>
      <c r="Q13" s="5"/>
      <c r="R13">
        <v>7</v>
      </c>
    </row>
    <row r="14" spans="1:18" x14ac:dyDescent="0.25">
      <c r="A14">
        <v>8</v>
      </c>
      <c r="B14" s="5"/>
      <c r="C14" s="2"/>
      <c r="D14" s="2"/>
      <c r="E14" s="2"/>
      <c r="F14" s="5" t="s">
        <v>14</v>
      </c>
      <c r="G14" s="2">
        <v>20</v>
      </c>
      <c r="H14" s="2"/>
      <c r="I14" s="2"/>
      <c r="J14" s="5" t="s">
        <v>22</v>
      </c>
      <c r="K14" s="5">
        <v>20</v>
      </c>
      <c r="L14" s="5"/>
      <c r="M14" s="5"/>
      <c r="N14" s="5" t="s">
        <v>41</v>
      </c>
      <c r="O14" s="2">
        <v>20</v>
      </c>
      <c r="P14" s="5"/>
      <c r="Q14" s="5"/>
      <c r="R14">
        <v>8</v>
      </c>
    </row>
    <row r="15" spans="1:18" x14ac:dyDescent="0.25">
      <c r="A15">
        <v>9</v>
      </c>
      <c r="B15" s="2"/>
      <c r="C15" s="2"/>
      <c r="D15" s="2"/>
      <c r="E15" s="2"/>
      <c r="F15" s="2" t="s">
        <v>22</v>
      </c>
      <c r="G15" s="2">
        <v>15</v>
      </c>
      <c r="H15" s="2"/>
      <c r="I15" s="2"/>
      <c r="J15" s="5" t="s">
        <v>22</v>
      </c>
      <c r="K15" s="5">
        <v>15</v>
      </c>
      <c r="L15" s="5"/>
      <c r="M15" s="5"/>
      <c r="N15" s="5" t="s">
        <v>29</v>
      </c>
      <c r="O15" s="2">
        <v>15</v>
      </c>
      <c r="P15" s="5"/>
      <c r="Q15" s="5"/>
      <c r="R15">
        <v>9</v>
      </c>
    </row>
    <row r="16" spans="1:18" x14ac:dyDescent="0.25">
      <c r="A16">
        <v>10</v>
      </c>
      <c r="B16" s="2"/>
      <c r="C16" s="2"/>
      <c r="D16" s="2"/>
      <c r="E16" s="2"/>
      <c r="F16" s="5" t="s">
        <v>22</v>
      </c>
      <c r="G16" s="2">
        <v>12</v>
      </c>
      <c r="H16" s="2"/>
      <c r="I16" s="2"/>
      <c r="J16" s="5" t="s">
        <v>22</v>
      </c>
      <c r="K16" s="5">
        <v>12</v>
      </c>
      <c r="L16" s="5"/>
      <c r="M16" s="5"/>
      <c r="N16" s="5" t="s">
        <v>7</v>
      </c>
      <c r="O16" s="2">
        <v>12</v>
      </c>
      <c r="P16" s="5"/>
      <c r="Q16" s="5"/>
      <c r="R16">
        <v>10</v>
      </c>
    </row>
    <row r="17" spans="1:18" x14ac:dyDescent="0.25">
      <c r="A17">
        <v>11</v>
      </c>
      <c r="B17" s="2"/>
      <c r="C17" s="2"/>
      <c r="D17" s="2"/>
      <c r="E17" s="2"/>
      <c r="F17" s="2"/>
      <c r="G17" s="2"/>
      <c r="H17" s="2"/>
      <c r="I17" s="2"/>
      <c r="J17" s="5"/>
      <c r="K17" s="5"/>
      <c r="L17" s="5"/>
      <c r="M17" s="5"/>
      <c r="N17" s="5" t="s">
        <v>7</v>
      </c>
      <c r="O17" s="2">
        <v>9</v>
      </c>
      <c r="P17" s="5"/>
      <c r="Q17" s="5"/>
      <c r="R17">
        <v>11</v>
      </c>
    </row>
    <row r="18" spans="1:18" x14ac:dyDescent="0.25">
      <c r="A18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 t="s">
        <v>30</v>
      </c>
      <c r="O18" s="2">
        <v>8</v>
      </c>
      <c r="P18" s="5"/>
      <c r="Q18" s="2"/>
      <c r="R18">
        <v>12</v>
      </c>
    </row>
    <row r="19" spans="1:18" x14ac:dyDescent="0.25">
      <c r="A19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 t="s">
        <v>42</v>
      </c>
      <c r="O19" s="2">
        <v>7</v>
      </c>
      <c r="P19" s="2"/>
      <c r="Q19" s="2"/>
      <c r="R19">
        <v>13</v>
      </c>
    </row>
    <row r="20" spans="1:18" x14ac:dyDescent="0.25">
      <c r="A20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 t="s">
        <v>22</v>
      </c>
      <c r="O20" s="2">
        <v>6</v>
      </c>
      <c r="P20" s="2"/>
      <c r="Q20" s="2"/>
      <c r="R20">
        <v>14</v>
      </c>
    </row>
    <row r="21" spans="1:18" ht="15.75" x14ac:dyDescent="0.25">
      <c r="A21" s="28"/>
      <c r="B21" s="26" t="s">
        <v>50</v>
      </c>
      <c r="C21" s="18"/>
      <c r="D21" s="19"/>
      <c r="E21" s="2"/>
      <c r="F21" s="34" t="s">
        <v>76</v>
      </c>
      <c r="G21" s="35"/>
      <c r="H21" s="35"/>
      <c r="I21" s="35"/>
      <c r="J21" s="36" t="s">
        <v>69</v>
      </c>
      <c r="K21" s="37"/>
      <c r="L21" s="37"/>
      <c r="M21" s="37"/>
      <c r="N21" s="36" t="s">
        <v>70</v>
      </c>
      <c r="O21" s="37"/>
      <c r="P21" s="37"/>
      <c r="Q21" s="37"/>
    </row>
    <row r="22" spans="1:18" x14ac:dyDescent="0.25">
      <c r="A22" s="28"/>
      <c r="B22" s="10" t="s">
        <v>7</v>
      </c>
      <c r="C22" s="11">
        <f>G7+G8+G13+I7+K7+K11+M7+M8+M10+O10+O16+O17+Q7+Q10</f>
        <v>961</v>
      </c>
      <c r="D22" s="17"/>
      <c r="E22" s="2"/>
      <c r="F22" s="1" t="s">
        <v>44</v>
      </c>
      <c r="G22" s="23" t="s">
        <v>6</v>
      </c>
      <c r="H22" s="23" t="s">
        <v>2</v>
      </c>
      <c r="I22" s="23" t="s">
        <v>6</v>
      </c>
      <c r="J22" s="1" t="s">
        <v>44</v>
      </c>
      <c r="K22" s="23" t="s">
        <v>6</v>
      </c>
      <c r="L22" s="23" t="s">
        <v>2</v>
      </c>
      <c r="M22" s="23" t="s">
        <v>6</v>
      </c>
      <c r="N22" s="1" t="s">
        <v>44</v>
      </c>
      <c r="O22" s="23" t="s">
        <v>6</v>
      </c>
      <c r="P22" s="23" t="s">
        <v>2</v>
      </c>
      <c r="Q22" s="23" t="s">
        <v>6</v>
      </c>
    </row>
    <row r="23" spans="1:18" x14ac:dyDescent="0.25">
      <c r="A23" s="28"/>
      <c r="B23" s="10"/>
      <c r="C23" s="11"/>
      <c r="D23" s="17"/>
      <c r="E23" s="2"/>
      <c r="F23" s="2" t="s">
        <v>7</v>
      </c>
      <c r="G23" s="21">
        <v>100</v>
      </c>
      <c r="H23" s="21" t="s">
        <v>7</v>
      </c>
      <c r="I23" s="21">
        <v>100</v>
      </c>
      <c r="J23" s="21" t="s">
        <v>46</v>
      </c>
      <c r="K23" s="21">
        <v>100</v>
      </c>
      <c r="L23" s="21"/>
      <c r="M23" s="21"/>
      <c r="N23" s="21" t="s">
        <v>14</v>
      </c>
      <c r="O23" s="21">
        <v>100</v>
      </c>
      <c r="P23" s="22"/>
      <c r="Q23" s="22"/>
    </row>
    <row r="24" spans="1:18" x14ac:dyDescent="0.25">
      <c r="A24" s="28"/>
      <c r="B24" s="10" t="s">
        <v>8</v>
      </c>
      <c r="C24" s="11">
        <f>G10+G14+K12+O11+O12+O13+Q8</f>
        <v>330</v>
      </c>
      <c r="D24" s="17"/>
      <c r="E24" s="2"/>
      <c r="F24" s="2" t="s">
        <v>7</v>
      </c>
      <c r="G24" s="21">
        <v>90</v>
      </c>
      <c r="H24" s="21" t="s">
        <v>7</v>
      </c>
      <c r="I24" s="21">
        <v>90</v>
      </c>
      <c r="J24" s="21" t="s">
        <v>7</v>
      </c>
      <c r="K24" s="21">
        <v>90</v>
      </c>
      <c r="L24" s="21"/>
      <c r="M24" s="21"/>
      <c r="N24" s="21" t="s">
        <v>16</v>
      </c>
      <c r="O24" s="21">
        <v>90</v>
      </c>
      <c r="P24" s="22"/>
      <c r="Q24" s="22"/>
    </row>
    <row r="25" spans="1:18" x14ac:dyDescent="0.25">
      <c r="A25" s="28"/>
      <c r="B25" s="10" t="s">
        <v>19</v>
      </c>
      <c r="C25" s="11">
        <f>G12+M9+O9</f>
        <v>200</v>
      </c>
      <c r="D25" s="17"/>
      <c r="E25" s="2"/>
      <c r="F25" s="2" t="s">
        <v>8</v>
      </c>
      <c r="G25" s="21">
        <v>80</v>
      </c>
      <c r="H25" s="21" t="s">
        <v>8</v>
      </c>
      <c r="I25" s="21">
        <v>80</v>
      </c>
      <c r="J25" s="21"/>
      <c r="K25" s="21"/>
      <c r="L25" s="21"/>
      <c r="M25" s="21"/>
      <c r="N25" s="21" t="s">
        <v>7</v>
      </c>
      <c r="O25" s="21">
        <v>80</v>
      </c>
      <c r="P25" s="22"/>
      <c r="Q25" s="22"/>
    </row>
    <row r="26" spans="1:18" x14ac:dyDescent="0.25">
      <c r="A26" s="28"/>
      <c r="B26" s="10" t="s">
        <v>16</v>
      </c>
      <c r="C26" s="11">
        <f>K8+I9</f>
        <v>170</v>
      </c>
      <c r="D26" s="17"/>
      <c r="E26" s="2"/>
      <c r="F26" s="2" t="s">
        <v>8</v>
      </c>
      <c r="G26" s="21">
        <v>60</v>
      </c>
      <c r="H26" s="21"/>
      <c r="I26" s="21"/>
      <c r="J26" s="21"/>
      <c r="K26" s="21"/>
      <c r="L26" s="21"/>
      <c r="M26" s="21"/>
      <c r="N26" s="21"/>
      <c r="O26" s="21"/>
      <c r="P26" s="22"/>
      <c r="Q26" s="22"/>
    </row>
    <row r="27" spans="1:18" x14ac:dyDescent="0.25">
      <c r="A27" s="28"/>
      <c r="B27" s="10" t="s">
        <v>23</v>
      </c>
      <c r="C27" s="11"/>
      <c r="D27" s="10"/>
      <c r="E27" s="2"/>
      <c r="F27" s="2" t="s">
        <v>8</v>
      </c>
      <c r="G27" s="21">
        <v>50</v>
      </c>
      <c r="H27" s="21"/>
      <c r="I27" s="21"/>
      <c r="J27" s="21"/>
      <c r="K27" s="21"/>
      <c r="L27" s="21"/>
      <c r="M27" s="21"/>
      <c r="N27" s="21"/>
      <c r="O27" s="21"/>
      <c r="P27" s="22"/>
      <c r="Q27" s="22"/>
    </row>
    <row r="28" spans="1:18" x14ac:dyDescent="0.25">
      <c r="A28" s="28"/>
      <c r="B28" s="10" t="s">
        <v>37</v>
      </c>
      <c r="C28" s="11">
        <f>K9+K10+M11+O7+O15</f>
        <v>305</v>
      </c>
      <c r="D28" s="10"/>
      <c r="E28" s="2"/>
      <c r="F28" s="2" t="s">
        <v>7</v>
      </c>
      <c r="G28" s="21">
        <v>40</v>
      </c>
      <c r="H28" s="21"/>
      <c r="I28" s="21"/>
      <c r="J28" s="21"/>
      <c r="K28" s="21"/>
      <c r="L28" s="21"/>
      <c r="M28" s="21"/>
      <c r="N28" s="21"/>
      <c r="O28" s="21"/>
      <c r="P28" s="22"/>
      <c r="Q28" s="22"/>
    </row>
    <row r="29" spans="1:18" x14ac:dyDescent="0.25">
      <c r="A29" s="28"/>
      <c r="B29" s="10" t="s">
        <v>22</v>
      </c>
      <c r="C29" s="11">
        <f>E7+E8+G9+G15+G16+I10+I11+I12+K14+K15+K16+O20+C10+C11+C12</f>
        <v>335</v>
      </c>
      <c r="D29" s="10"/>
      <c r="E29" s="2"/>
      <c r="F29" s="2" t="s">
        <v>7</v>
      </c>
      <c r="G29" s="21">
        <v>30</v>
      </c>
      <c r="H29" s="21"/>
      <c r="I29" s="21"/>
      <c r="J29" s="21"/>
      <c r="K29" s="21"/>
      <c r="L29" s="21"/>
      <c r="M29" s="21"/>
      <c r="N29" s="21"/>
      <c r="O29" s="21"/>
      <c r="P29" s="22"/>
      <c r="Q29" s="22"/>
    </row>
    <row r="30" spans="1:18" x14ac:dyDescent="0.25">
      <c r="A30" s="28"/>
      <c r="B30" s="10" t="s">
        <v>31</v>
      </c>
      <c r="C30" s="14">
        <f>I8+O8+O18+Q9</f>
        <v>268</v>
      </c>
      <c r="D30" s="10"/>
      <c r="E30" s="2"/>
      <c r="F30" s="2" t="s">
        <v>22</v>
      </c>
      <c r="G30" s="2">
        <v>20</v>
      </c>
      <c r="H30" s="21"/>
      <c r="I30" s="21"/>
      <c r="J30" s="21"/>
      <c r="K30" s="21"/>
      <c r="L30" s="21"/>
      <c r="M30" s="21"/>
      <c r="N30" s="21"/>
      <c r="O30" s="21"/>
      <c r="P30" s="22"/>
      <c r="Q30" s="22"/>
    </row>
    <row r="31" spans="1:18" x14ac:dyDescent="0.25">
      <c r="A31" s="28"/>
      <c r="B31" s="10" t="s">
        <v>26</v>
      </c>
      <c r="C31" s="14">
        <f>G11+O19+C8</f>
        <v>62</v>
      </c>
      <c r="D31" s="10"/>
      <c r="E31" s="2"/>
      <c r="F31" s="2" t="s">
        <v>7</v>
      </c>
      <c r="G31" s="21">
        <v>15</v>
      </c>
      <c r="H31" s="21"/>
      <c r="I31" s="21"/>
      <c r="J31" s="21"/>
      <c r="K31" s="21"/>
      <c r="L31" s="21"/>
      <c r="M31" s="21"/>
      <c r="N31" s="21"/>
      <c r="O31" s="21"/>
      <c r="P31" s="22"/>
      <c r="Q31" s="22"/>
    </row>
    <row r="32" spans="1:18" x14ac:dyDescent="0.25">
      <c r="A32" s="28"/>
      <c r="B32" s="10" t="s">
        <v>17</v>
      </c>
      <c r="C32" s="14">
        <f>K13</f>
        <v>30</v>
      </c>
      <c r="D32" s="10"/>
      <c r="E32" s="30"/>
      <c r="F32" s="2" t="s">
        <v>7</v>
      </c>
      <c r="G32" s="21">
        <v>12</v>
      </c>
      <c r="H32" s="21"/>
      <c r="I32" s="21"/>
      <c r="J32" s="21"/>
      <c r="K32" s="21"/>
      <c r="L32" s="21"/>
      <c r="M32" s="21"/>
      <c r="N32" s="21"/>
      <c r="O32" s="21"/>
      <c r="P32" s="22"/>
      <c r="Q32" s="22"/>
    </row>
    <row r="33" spans="1:17" x14ac:dyDescent="0.25">
      <c r="A33" s="28"/>
      <c r="B33" s="10" t="s">
        <v>53</v>
      </c>
      <c r="C33" s="14">
        <f>O14+E9</f>
        <v>25</v>
      </c>
      <c r="D33" s="10"/>
      <c r="E33" s="30"/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2"/>
    </row>
    <row r="34" spans="1:17" x14ac:dyDescent="0.25">
      <c r="B34" s="38" t="s">
        <v>81</v>
      </c>
      <c r="C34" s="39"/>
      <c r="D34" s="39"/>
      <c r="F34" s="43" t="s">
        <v>74</v>
      </c>
      <c r="N34" s="42" t="s">
        <v>74</v>
      </c>
    </row>
    <row r="35" spans="1:17" x14ac:dyDescent="0.25">
      <c r="B35" s="38"/>
      <c r="C35" s="39" t="s">
        <v>80</v>
      </c>
      <c r="D35" s="39" t="s">
        <v>74</v>
      </c>
      <c r="F35" s="10" t="s">
        <v>75</v>
      </c>
      <c r="G35" s="14"/>
      <c r="H35" s="14"/>
      <c r="I35" s="14"/>
      <c r="N35" s="10" t="s">
        <v>54</v>
      </c>
      <c r="O35" s="14"/>
      <c r="P35" s="14"/>
      <c r="Q35" s="14"/>
    </row>
    <row r="36" spans="1:17" x14ac:dyDescent="0.25">
      <c r="B36" s="14" t="s">
        <v>7</v>
      </c>
      <c r="C36" s="14">
        <f>G23+G24+G28+G29+G31+I23+I24+K24+O25+G32</f>
        <v>647</v>
      </c>
      <c r="D36" s="40">
        <f>'CAGLIARI NL SPORT DH'!C34+'SAN GAVINO '!C36+'BERCHIDDA OLBIA NUOTO'!M22</f>
        <v>1917</v>
      </c>
      <c r="F36" s="2" t="s">
        <v>7</v>
      </c>
      <c r="G36" s="2"/>
      <c r="H36" s="27">
        <f>'BERCHIDDA OLBIA NUOTO'!E22+'CAGLIARI NL SPORT DH'!C22+'SAN GAVINO '!C22</f>
        <v>2665</v>
      </c>
      <c r="I36" s="2"/>
      <c r="N36" s="2" t="s">
        <v>7</v>
      </c>
      <c r="O36" s="2"/>
      <c r="P36" s="27">
        <f>H36+D36</f>
        <v>4582</v>
      </c>
      <c r="Q36" s="2"/>
    </row>
    <row r="37" spans="1:17" x14ac:dyDescent="0.25">
      <c r="B37" s="14" t="s">
        <v>8</v>
      </c>
      <c r="C37" s="14">
        <f>G25+G26+G27+I25+O23</f>
        <v>370</v>
      </c>
      <c r="D37" s="40">
        <f>'CAGLIARI NL SPORT DH'!C35+'SAN GAVINO '!C37</f>
        <v>710</v>
      </c>
      <c r="F37" s="2" t="s">
        <v>8</v>
      </c>
      <c r="G37" s="2"/>
      <c r="H37" s="27">
        <f>'BERCHIDDA OLBIA NUOTO'!E24+'CAGLIARI NL SPORT DH'!C24+'SAN GAVINO '!C24</f>
        <v>1349</v>
      </c>
      <c r="I37" s="2"/>
      <c r="N37" s="2" t="s">
        <v>8</v>
      </c>
      <c r="O37" s="2"/>
      <c r="P37" s="27">
        <f>H37+D37</f>
        <v>2059</v>
      </c>
      <c r="Q37" s="2"/>
    </row>
    <row r="38" spans="1:17" x14ac:dyDescent="0.25">
      <c r="B38" s="14" t="s">
        <v>46</v>
      </c>
      <c r="C38" s="14">
        <f>K23</f>
        <v>100</v>
      </c>
      <c r="D38" s="40">
        <f>'CAGLIARI NL SPORT DH'!C36+'SAN GAVINO '!C38</f>
        <v>200</v>
      </c>
      <c r="F38" s="2" t="s">
        <v>13</v>
      </c>
      <c r="G38" s="2"/>
      <c r="H38" s="27">
        <f>'BERCHIDDA OLBIA NUOTO'!E25+'CAGLIARI NL SPORT DH'!C25+'SAN GAVINO '!C25</f>
        <v>849</v>
      </c>
      <c r="I38" s="2"/>
      <c r="N38" s="2" t="s">
        <v>16</v>
      </c>
      <c r="O38" s="2"/>
      <c r="P38" s="27">
        <f>H39+D39</f>
        <v>950</v>
      </c>
      <c r="Q38" s="2"/>
    </row>
    <row r="39" spans="1:17" x14ac:dyDescent="0.25">
      <c r="B39" s="14" t="s">
        <v>48</v>
      </c>
      <c r="C39" s="14">
        <f>O24</f>
        <v>90</v>
      </c>
      <c r="D39" s="40">
        <f>'CAGLIARI NL SPORT DH'!C37+'SAN GAVINO '!C39</f>
        <v>180</v>
      </c>
      <c r="F39" s="2" t="s">
        <v>18</v>
      </c>
      <c r="G39" s="2"/>
      <c r="H39" s="27">
        <f>'BERCHIDDA OLBIA NUOTO'!E26+'CAGLIARI NL SPORT DH'!C26+'SAN GAVINO '!C26</f>
        <v>770</v>
      </c>
      <c r="I39" s="2"/>
      <c r="N39" s="2" t="s">
        <v>13</v>
      </c>
      <c r="O39" s="2"/>
      <c r="P39" s="27">
        <f>H38</f>
        <v>849</v>
      </c>
      <c r="Q39" s="2"/>
    </row>
    <row r="40" spans="1:17" x14ac:dyDescent="0.25">
      <c r="B40" s="14" t="s">
        <v>49</v>
      </c>
      <c r="C40" s="14">
        <f>G30</f>
        <v>20</v>
      </c>
      <c r="D40" s="40">
        <f>'CAGLIARI NL SPORT DH'!C38+'SAN GAVINO '!C40+'BERCHIDDA OLBIA NUOTO'!M23</f>
        <v>200</v>
      </c>
      <c r="F40" s="2" t="s">
        <v>23</v>
      </c>
      <c r="G40" s="2"/>
      <c r="H40" s="27">
        <f>'CAGLIARI NL SPORT DH'!C27</f>
        <v>283</v>
      </c>
      <c r="I40" s="2"/>
      <c r="N40" s="2" t="s">
        <v>23</v>
      </c>
      <c r="O40" s="2"/>
      <c r="P40" s="27">
        <f>H40</f>
        <v>283</v>
      </c>
      <c r="Q40" s="2"/>
    </row>
    <row r="41" spans="1:17" x14ac:dyDescent="0.25">
      <c r="B41" s="49" t="s">
        <v>17</v>
      </c>
      <c r="C41" s="14"/>
      <c r="D41" s="40">
        <f>'BERCHIDDA OLBIA NUOTO'!M24</f>
        <v>80</v>
      </c>
      <c r="F41" s="2" t="s">
        <v>37</v>
      </c>
      <c r="G41" s="2"/>
      <c r="H41" s="27">
        <f>'CAGLIARI NL SPORT DH'!C28+'SAN GAVINO '!C28</f>
        <v>464</v>
      </c>
      <c r="I41" s="2"/>
      <c r="N41" s="2" t="s">
        <v>37</v>
      </c>
      <c r="O41" s="2"/>
      <c r="P41" s="27">
        <f>H41+D38</f>
        <v>664</v>
      </c>
      <c r="Q41" s="2"/>
    </row>
    <row r="42" spans="1:17" x14ac:dyDescent="0.25">
      <c r="F42" s="2" t="s">
        <v>22</v>
      </c>
      <c r="G42" s="2"/>
      <c r="H42" s="27">
        <f>'CAGLIARI NL SPORT DH'!C29+'SAN GAVINO '!C29</f>
        <v>440</v>
      </c>
      <c r="I42" s="2"/>
      <c r="N42" s="2" t="s">
        <v>22</v>
      </c>
      <c r="O42" s="2"/>
      <c r="P42" s="27">
        <f>H42+D40</f>
        <v>640</v>
      </c>
      <c r="Q42" s="2"/>
    </row>
    <row r="43" spans="1:17" x14ac:dyDescent="0.25">
      <c r="F43" s="2" t="s">
        <v>24</v>
      </c>
      <c r="G43" s="2"/>
      <c r="H43" s="2">
        <f>'CAGLIARI NL SPORT DH'!C30+'SAN GAVINO '!C30</f>
        <v>406</v>
      </c>
      <c r="I43" s="2"/>
      <c r="N43" s="2" t="s">
        <v>24</v>
      </c>
      <c r="O43" s="2"/>
      <c r="P43" s="2">
        <f>H43</f>
        <v>406</v>
      </c>
      <c r="Q43" s="2"/>
    </row>
    <row r="44" spans="1:17" x14ac:dyDescent="0.25">
      <c r="F44" s="2" t="s">
        <v>26</v>
      </c>
      <c r="G44" s="2"/>
      <c r="H44" s="2">
        <f>'CAGLIARI NL SPORT DH'!C31+'SAN GAVINO '!C31</f>
        <v>114</v>
      </c>
      <c r="I44" s="2"/>
      <c r="N44" s="2" t="s">
        <v>26</v>
      </c>
      <c r="O44" s="2"/>
      <c r="P44" s="2">
        <f>H44</f>
        <v>114</v>
      </c>
      <c r="Q44" s="2"/>
    </row>
    <row r="45" spans="1:17" x14ac:dyDescent="0.25">
      <c r="F45" s="2" t="s">
        <v>11</v>
      </c>
      <c r="G45" s="2"/>
      <c r="H45" s="2">
        <f>'BERCHIDDA OLBIA NUOTO'!E23+'SAN GAVINO '!C32</f>
        <v>501</v>
      </c>
      <c r="I45" s="2"/>
      <c r="N45" s="2" t="s">
        <v>11</v>
      </c>
      <c r="O45" s="2"/>
      <c r="P45" s="2">
        <f>H45</f>
        <v>501</v>
      </c>
      <c r="Q45" s="2"/>
    </row>
    <row r="46" spans="1:17" x14ac:dyDescent="0.25">
      <c r="F46" s="2" t="s">
        <v>53</v>
      </c>
      <c r="G46" s="2"/>
      <c r="H46" s="2">
        <f>'SAN GAVINO '!C33</f>
        <v>25</v>
      </c>
      <c r="I46" s="2"/>
      <c r="N46" s="2" t="s">
        <v>53</v>
      </c>
      <c r="O46" s="2"/>
      <c r="P46" s="2">
        <f>H46</f>
        <v>25</v>
      </c>
      <c r="Q46" s="2"/>
    </row>
    <row r="47" spans="1:17" x14ac:dyDescent="0.25">
      <c r="F47" s="2"/>
      <c r="G47" s="2"/>
      <c r="H47" s="2"/>
      <c r="I47" s="2"/>
      <c r="N47" s="2"/>
      <c r="O47" s="2"/>
      <c r="P47" s="2"/>
      <c r="Q47" s="2"/>
    </row>
    <row r="48" spans="1:17" x14ac:dyDescent="0.25">
      <c r="F48" s="2"/>
      <c r="G48" s="2"/>
      <c r="H48" s="2"/>
      <c r="I48" s="2"/>
      <c r="N48" s="2"/>
      <c r="O48" s="2"/>
      <c r="P48" s="2"/>
      <c r="Q48" s="2"/>
    </row>
  </sheetData>
  <mergeCells count="4">
    <mergeCell ref="B5:E5"/>
    <mergeCell ref="F5:I5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D32" sqref="D32"/>
    </sheetView>
  </sheetViews>
  <sheetFormatPr defaultRowHeight="15" x14ac:dyDescent="0.25"/>
  <cols>
    <col min="1" max="1" width="3.140625" customWidth="1"/>
    <col min="2" max="2" width="10.140625" customWidth="1"/>
    <col min="3" max="3" width="6.7109375" customWidth="1"/>
    <col min="4" max="4" width="9.28515625" customWidth="1"/>
    <col min="5" max="5" width="5" customWidth="1"/>
    <col min="6" max="6" width="11.140625" customWidth="1"/>
    <col min="7" max="7" width="5.28515625" customWidth="1"/>
    <col min="9" max="9" width="6" customWidth="1"/>
    <col min="10" max="10" width="10.140625" customWidth="1"/>
    <col min="11" max="11" width="4" customWidth="1"/>
    <col min="12" max="12" width="10.85546875" customWidth="1"/>
    <col min="13" max="13" width="4.140625" customWidth="1"/>
    <col min="14" max="14" width="12.7109375" customWidth="1"/>
    <col min="15" max="15" width="5.5703125" customWidth="1"/>
    <col min="16" max="16" width="12.140625" customWidth="1"/>
    <col min="17" max="17" width="6.5703125" customWidth="1"/>
    <col min="18" max="18" width="4" customWidth="1"/>
  </cols>
  <sheetData>
    <row r="1" spans="1:18" x14ac:dyDescent="0.25">
      <c r="B1" t="s">
        <v>56</v>
      </c>
    </row>
    <row r="2" spans="1:18" ht="21" x14ac:dyDescent="0.35">
      <c r="B2" s="3" t="s">
        <v>57</v>
      </c>
    </row>
    <row r="3" spans="1:18" x14ac:dyDescent="0.25">
      <c r="B3" t="s">
        <v>55</v>
      </c>
    </row>
    <row r="5" spans="1:18" x14ac:dyDescent="0.25">
      <c r="B5" s="71" t="s">
        <v>0</v>
      </c>
      <c r="C5" s="71"/>
      <c r="D5" s="71"/>
      <c r="E5" s="71"/>
      <c r="F5" s="72" t="s">
        <v>3</v>
      </c>
      <c r="G5" s="72"/>
      <c r="H5" s="72"/>
      <c r="I5" s="72"/>
      <c r="J5" s="71" t="s">
        <v>4</v>
      </c>
      <c r="K5" s="71"/>
      <c r="L5" s="71"/>
      <c r="M5" s="71"/>
      <c r="N5" s="72" t="s">
        <v>5</v>
      </c>
      <c r="O5" s="72"/>
      <c r="P5" s="72"/>
      <c r="Q5" s="72"/>
    </row>
    <row r="6" spans="1:18" x14ac:dyDescent="0.25">
      <c r="B6" s="1" t="s">
        <v>1</v>
      </c>
      <c r="C6" s="1" t="s">
        <v>6</v>
      </c>
      <c r="D6" s="1" t="s">
        <v>2</v>
      </c>
      <c r="E6" s="1" t="s">
        <v>6</v>
      </c>
      <c r="F6" s="1" t="s">
        <v>1</v>
      </c>
      <c r="G6" s="1" t="s">
        <v>6</v>
      </c>
      <c r="H6" s="1" t="s">
        <v>2</v>
      </c>
      <c r="I6" s="1" t="s">
        <v>6</v>
      </c>
      <c r="J6" s="1" t="s">
        <v>1</v>
      </c>
      <c r="K6" s="1" t="s">
        <v>6</v>
      </c>
      <c r="L6" s="1" t="s">
        <v>2</v>
      </c>
      <c r="M6" s="1" t="s">
        <v>6</v>
      </c>
      <c r="N6" s="1" t="s">
        <v>1</v>
      </c>
      <c r="O6" s="1" t="s">
        <v>6</v>
      </c>
      <c r="P6" s="1" t="s">
        <v>2</v>
      </c>
      <c r="Q6" s="1" t="s">
        <v>6</v>
      </c>
    </row>
    <row r="7" spans="1:18" x14ac:dyDescent="0.25">
      <c r="A7">
        <v>1</v>
      </c>
      <c r="B7" s="5" t="s">
        <v>14</v>
      </c>
      <c r="C7" s="1">
        <v>5</v>
      </c>
      <c r="D7" s="5" t="s">
        <v>22</v>
      </c>
      <c r="E7" s="1">
        <v>5</v>
      </c>
      <c r="F7" s="5" t="s">
        <v>7</v>
      </c>
      <c r="G7" s="2">
        <v>100</v>
      </c>
      <c r="H7" s="5" t="s">
        <v>16</v>
      </c>
      <c r="I7" s="2">
        <v>100</v>
      </c>
      <c r="J7" s="5" t="s">
        <v>7</v>
      </c>
      <c r="K7" s="5">
        <v>100</v>
      </c>
      <c r="L7" s="5" t="s">
        <v>7</v>
      </c>
      <c r="M7" s="5">
        <v>100</v>
      </c>
      <c r="N7" s="5" t="s">
        <v>29</v>
      </c>
      <c r="O7" s="2">
        <v>100</v>
      </c>
      <c r="P7" s="5" t="s">
        <v>7</v>
      </c>
      <c r="Q7" s="5">
        <v>100</v>
      </c>
      <c r="R7">
        <v>1</v>
      </c>
    </row>
    <row r="8" spans="1:18" x14ac:dyDescent="0.25">
      <c r="A8">
        <v>2</v>
      </c>
      <c r="B8" s="5"/>
      <c r="C8" s="2"/>
      <c r="D8" s="5"/>
      <c r="E8" s="2"/>
      <c r="F8" s="5" t="s">
        <v>7</v>
      </c>
      <c r="G8" s="2">
        <v>90</v>
      </c>
      <c r="H8" s="5" t="s">
        <v>16</v>
      </c>
      <c r="I8" s="2">
        <v>90</v>
      </c>
      <c r="J8" s="5" t="s">
        <v>16</v>
      </c>
      <c r="K8" s="5">
        <v>90</v>
      </c>
      <c r="L8" s="5" t="s">
        <v>9</v>
      </c>
      <c r="M8" s="5">
        <v>90</v>
      </c>
      <c r="N8" s="5" t="s">
        <v>9</v>
      </c>
      <c r="O8" s="2">
        <v>90</v>
      </c>
      <c r="P8" s="5" t="s">
        <v>14</v>
      </c>
      <c r="Q8" s="5">
        <v>90</v>
      </c>
      <c r="R8">
        <v>2</v>
      </c>
    </row>
    <row r="9" spans="1:18" x14ac:dyDescent="0.25">
      <c r="A9">
        <v>3</v>
      </c>
      <c r="B9" s="5"/>
      <c r="C9" s="2"/>
      <c r="D9" s="2"/>
      <c r="E9" s="2"/>
      <c r="F9" s="5" t="s">
        <v>14</v>
      </c>
      <c r="G9" s="2">
        <v>80</v>
      </c>
      <c r="H9" s="5" t="s">
        <v>22</v>
      </c>
      <c r="I9" s="2">
        <v>80</v>
      </c>
      <c r="J9" s="5" t="s">
        <v>14</v>
      </c>
      <c r="K9" s="5">
        <v>80</v>
      </c>
      <c r="L9" s="5" t="s">
        <v>7</v>
      </c>
      <c r="M9" s="5">
        <v>80</v>
      </c>
      <c r="N9" s="5" t="s">
        <v>7</v>
      </c>
      <c r="O9" s="2">
        <v>80</v>
      </c>
      <c r="P9" s="5" t="s">
        <v>14</v>
      </c>
      <c r="Q9" s="5">
        <v>80</v>
      </c>
      <c r="R9">
        <v>3</v>
      </c>
    </row>
    <row r="10" spans="1:18" x14ac:dyDescent="0.25">
      <c r="A10">
        <v>4</v>
      </c>
      <c r="B10" s="5"/>
      <c r="C10" s="2"/>
      <c r="D10" s="2"/>
      <c r="E10" s="2"/>
      <c r="F10" s="5" t="s">
        <v>58</v>
      </c>
      <c r="G10" s="2">
        <v>60</v>
      </c>
      <c r="H10" s="5" t="s">
        <v>7</v>
      </c>
      <c r="I10" s="2">
        <v>60</v>
      </c>
      <c r="J10" s="5" t="s">
        <v>29</v>
      </c>
      <c r="K10" s="5">
        <v>60</v>
      </c>
      <c r="L10" s="5"/>
      <c r="M10" s="5"/>
      <c r="N10" s="5" t="s">
        <v>14</v>
      </c>
      <c r="O10" s="2">
        <v>60</v>
      </c>
      <c r="P10" s="5" t="s">
        <v>14</v>
      </c>
      <c r="Q10" s="5">
        <v>60</v>
      </c>
      <c r="R10">
        <v>4</v>
      </c>
    </row>
    <row r="11" spans="1:18" x14ac:dyDescent="0.25">
      <c r="A11">
        <v>5</v>
      </c>
      <c r="B11" s="5"/>
      <c r="C11" s="2"/>
      <c r="D11" s="2"/>
      <c r="E11" s="2"/>
      <c r="F11" s="5" t="s">
        <v>14</v>
      </c>
      <c r="G11" s="2">
        <v>50</v>
      </c>
      <c r="H11" s="5"/>
      <c r="I11" s="2"/>
      <c r="J11" s="5" t="s">
        <v>16</v>
      </c>
      <c r="K11" s="5">
        <v>50</v>
      </c>
      <c r="L11" s="5"/>
      <c r="M11" s="5"/>
      <c r="N11" s="5" t="s">
        <v>14</v>
      </c>
      <c r="O11" s="2">
        <v>50</v>
      </c>
      <c r="P11" s="5"/>
      <c r="Q11" s="5"/>
      <c r="R11">
        <v>5</v>
      </c>
    </row>
    <row r="12" spans="1:18" x14ac:dyDescent="0.25">
      <c r="A12">
        <v>6</v>
      </c>
      <c r="B12" s="5"/>
      <c r="C12" s="2"/>
      <c r="D12" s="2"/>
      <c r="E12" s="2"/>
      <c r="F12" s="8" t="s">
        <v>14</v>
      </c>
      <c r="G12" s="2">
        <v>40</v>
      </c>
      <c r="H12" s="5"/>
      <c r="I12" s="2"/>
      <c r="J12" s="5" t="s">
        <v>7</v>
      </c>
      <c r="K12" s="5">
        <v>40</v>
      </c>
      <c r="L12" s="5"/>
      <c r="M12" s="5"/>
      <c r="N12" s="5" t="s">
        <v>14</v>
      </c>
      <c r="O12" s="2">
        <v>40</v>
      </c>
      <c r="P12" s="5"/>
      <c r="Q12" s="5"/>
      <c r="R12">
        <v>6</v>
      </c>
    </row>
    <row r="13" spans="1:18" x14ac:dyDescent="0.25">
      <c r="A13">
        <v>7</v>
      </c>
      <c r="B13" s="5"/>
      <c r="C13" s="2"/>
      <c r="D13" s="2"/>
      <c r="E13" s="2"/>
      <c r="F13" s="8" t="s">
        <v>14</v>
      </c>
      <c r="G13" s="4">
        <v>30</v>
      </c>
      <c r="H13" s="5"/>
      <c r="I13" s="2"/>
      <c r="J13" s="5" t="s">
        <v>14</v>
      </c>
      <c r="K13" s="5">
        <v>30</v>
      </c>
      <c r="L13" s="5"/>
      <c r="M13" s="5"/>
      <c r="N13" s="5" t="s">
        <v>29</v>
      </c>
      <c r="O13" s="2">
        <v>30</v>
      </c>
      <c r="P13" s="5"/>
      <c r="Q13" s="5"/>
      <c r="R13">
        <v>7</v>
      </c>
    </row>
    <row r="14" spans="1:18" x14ac:dyDescent="0.25">
      <c r="A14">
        <v>8</v>
      </c>
      <c r="B14" s="5"/>
      <c r="C14" s="2"/>
      <c r="D14" s="2"/>
      <c r="E14" s="2"/>
      <c r="F14" s="5"/>
      <c r="G14" s="2"/>
      <c r="H14" s="2"/>
      <c r="I14" s="2"/>
      <c r="J14" s="5" t="s">
        <v>7</v>
      </c>
      <c r="K14" s="5">
        <v>20</v>
      </c>
      <c r="L14" s="5"/>
      <c r="M14" s="5"/>
      <c r="N14" s="5" t="s">
        <v>7</v>
      </c>
      <c r="O14" s="2">
        <v>20</v>
      </c>
      <c r="P14" s="5"/>
      <c r="Q14" s="5"/>
      <c r="R14">
        <v>8</v>
      </c>
    </row>
    <row r="15" spans="1:18" x14ac:dyDescent="0.25">
      <c r="A15">
        <v>9</v>
      </c>
      <c r="B15" s="2"/>
      <c r="C15" s="2"/>
      <c r="D15" s="2"/>
      <c r="E15" s="2"/>
      <c r="F15" s="2"/>
      <c r="G15" s="2"/>
      <c r="H15" s="2"/>
      <c r="I15" s="2"/>
      <c r="J15" s="5" t="s">
        <v>14</v>
      </c>
      <c r="K15" s="5">
        <v>15</v>
      </c>
      <c r="L15" s="5"/>
      <c r="M15" s="5"/>
      <c r="N15" s="5" t="s">
        <v>14</v>
      </c>
      <c r="O15" s="2">
        <v>15</v>
      </c>
      <c r="P15" s="5"/>
      <c r="Q15" s="5"/>
      <c r="R15">
        <v>9</v>
      </c>
    </row>
    <row r="16" spans="1:18" x14ac:dyDescent="0.25">
      <c r="A16">
        <v>10</v>
      </c>
      <c r="B16" s="2"/>
      <c r="C16" s="2"/>
      <c r="D16" s="2"/>
      <c r="E16" s="2"/>
      <c r="F16" s="5"/>
      <c r="G16" s="2"/>
      <c r="H16" s="2"/>
      <c r="I16" s="2"/>
      <c r="J16" s="5" t="s">
        <v>22</v>
      </c>
      <c r="K16" s="5">
        <v>12</v>
      </c>
      <c r="L16" s="5"/>
      <c r="M16" s="5"/>
      <c r="N16" s="5" t="s">
        <v>42</v>
      </c>
      <c r="O16" s="2">
        <v>12</v>
      </c>
      <c r="P16" s="5"/>
      <c r="Q16" s="5"/>
      <c r="R16">
        <v>10</v>
      </c>
    </row>
    <row r="17" spans="1:18" x14ac:dyDescent="0.25">
      <c r="A17">
        <v>11</v>
      </c>
      <c r="B17" s="2"/>
      <c r="C17" s="2"/>
      <c r="D17" s="2"/>
      <c r="E17" s="2"/>
      <c r="F17" s="2"/>
      <c r="G17" s="2"/>
      <c r="H17" s="2"/>
      <c r="I17" s="2"/>
      <c r="J17" s="5" t="s">
        <v>14</v>
      </c>
      <c r="K17" s="33">
        <v>9</v>
      </c>
      <c r="L17" s="5"/>
      <c r="M17" s="5"/>
      <c r="N17" s="5" t="s">
        <v>14</v>
      </c>
      <c r="O17" s="2">
        <v>9</v>
      </c>
      <c r="P17" s="5"/>
      <c r="Q17" s="5"/>
      <c r="R17">
        <v>11</v>
      </c>
    </row>
    <row r="18" spans="1:18" x14ac:dyDescent="0.25">
      <c r="A18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5"/>
      <c r="Q18" s="2"/>
      <c r="R18">
        <v>12</v>
      </c>
    </row>
    <row r="19" spans="1:18" x14ac:dyDescent="0.25">
      <c r="A19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>
        <v>13</v>
      </c>
    </row>
    <row r="20" spans="1:18" x14ac:dyDescent="0.25">
      <c r="A20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>
        <v>14</v>
      </c>
    </row>
    <row r="21" spans="1:18" ht="15.75" x14ac:dyDescent="0.25">
      <c r="A21" s="28"/>
      <c r="B21" s="26" t="s">
        <v>60</v>
      </c>
      <c r="C21" s="24"/>
      <c r="D21" s="25"/>
      <c r="E21" s="2"/>
      <c r="F21" s="34" t="s">
        <v>43</v>
      </c>
      <c r="G21" s="35"/>
      <c r="H21" s="35"/>
      <c r="I21" s="35"/>
      <c r="J21" s="36" t="s">
        <v>45</v>
      </c>
      <c r="K21" s="37"/>
      <c r="L21" s="37"/>
      <c r="M21" s="37"/>
      <c r="N21" s="36" t="s">
        <v>47</v>
      </c>
      <c r="O21" s="37"/>
      <c r="P21" s="37"/>
      <c r="Q21" s="37"/>
    </row>
    <row r="22" spans="1:18" x14ac:dyDescent="0.25">
      <c r="A22" s="28"/>
      <c r="B22" s="10" t="s">
        <v>59</v>
      </c>
      <c r="C22" s="11">
        <f>G7+G8+I10+K7+K12+K14+M7+M9+O9+O14+Q7</f>
        <v>790</v>
      </c>
      <c r="D22" s="17"/>
      <c r="E22" s="2"/>
      <c r="F22" s="1"/>
      <c r="G22" s="23"/>
      <c r="H22" s="23"/>
      <c r="I22" s="23"/>
      <c r="J22" s="1"/>
      <c r="K22" s="23"/>
      <c r="L22" s="23"/>
      <c r="M22" s="23"/>
      <c r="N22" s="1"/>
      <c r="O22" s="23"/>
      <c r="P22" s="23"/>
      <c r="Q22" s="23"/>
    </row>
    <row r="23" spans="1:18" x14ac:dyDescent="0.25">
      <c r="A23" s="28"/>
      <c r="B23" s="10" t="s">
        <v>14</v>
      </c>
      <c r="C23" s="11">
        <f>C7+G9+G11+G12+G13+K9+K13+K15+K17+O10+O11+O12+O15+O17+Q8+Q9+Q10</f>
        <v>743</v>
      </c>
      <c r="D23" s="17"/>
      <c r="E23" s="2"/>
      <c r="F23" s="2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</row>
    <row r="24" spans="1:18" x14ac:dyDescent="0.25">
      <c r="A24" s="28"/>
      <c r="B24" s="10" t="s">
        <v>16</v>
      </c>
      <c r="C24" s="11">
        <f>I7+I8+K8+K11</f>
        <v>330</v>
      </c>
      <c r="D24" s="17"/>
      <c r="E24" s="2"/>
      <c r="F24" s="2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2"/>
    </row>
    <row r="25" spans="1:18" x14ac:dyDescent="0.25">
      <c r="A25" s="28"/>
      <c r="B25" s="10" t="s">
        <v>19</v>
      </c>
      <c r="C25" s="11">
        <f>G10+M8+O8</f>
        <v>240</v>
      </c>
      <c r="D25" s="17"/>
      <c r="E25" s="2"/>
      <c r="F25" s="2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2"/>
    </row>
    <row r="26" spans="1:18" x14ac:dyDescent="0.25">
      <c r="A26" s="28"/>
      <c r="B26" s="10" t="s">
        <v>22</v>
      </c>
      <c r="C26" s="11">
        <f>E7+I9+K16</f>
        <v>97</v>
      </c>
      <c r="D26" s="17"/>
      <c r="E26" s="2"/>
      <c r="F26" s="2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2"/>
    </row>
    <row r="27" spans="1:18" x14ac:dyDescent="0.25">
      <c r="A27" s="28"/>
      <c r="B27" s="10" t="s">
        <v>37</v>
      </c>
      <c r="C27" s="11">
        <f>K10+O13+O7</f>
        <v>190</v>
      </c>
      <c r="D27" s="10"/>
      <c r="E27" s="2"/>
      <c r="F27" s="2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</row>
    <row r="28" spans="1:18" x14ac:dyDescent="0.25">
      <c r="A28" s="28"/>
      <c r="B28" s="10" t="s">
        <v>26</v>
      </c>
      <c r="C28" s="14">
        <f>O16</f>
        <v>12</v>
      </c>
      <c r="D28" s="10"/>
      <c r="E28" s="2"/>
      <c r="F28" s="2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22"/>
    </row>
    <row r="29" spans="1:18" x14ac:dyDescent="0.25">
      <c r="A29" s="28"/>
      <c r="B29" s="10"/>
      <c r="C29" s="14"/>
      <c r="D29" s="1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2"/>
      <c r="Q29" s="32"/>
    </row>
    <row r="30" spans="1:18" x14ac:dyDescent="0.25">
      <c r="B30" s="38" t="s">
        <v>51</v>
      </c>
      <c r="C30" s="39"/>
      <c r="D30" s="39"/>
      <c r="F30" s="42" t="s">
        <v>74</v>
      </c>
      <c r="N30" s="42" t="s">
        <v>74</v>
      </c>
    </row>
    <row r="31" spans="1:18" x14ac:dyDescent="0.25">
      <c r="B31" s="38"/>
      <c r="C31" s="39" t="s">
        <v>80</v>
      </c>
      <c r="D31" s="39" t="s">
        <v>74</v>
      </c>
      <c r="F31" s="10" t="s">
        <v>77</v>
      </c>
      <c r="G31" s="14"/>
      <c r="H31" s="14"/>
      <c r="I31" s="14"/>
      <c r="N31" s="10" t="s">
        <v>66</v>
      </c>
      <c r="O31" s="14"/>
      <c r="P31" s="14"/>
      <c r="Q31" s="14"/>
    </row>
    <row r="32" spans="1:18" x14ac:dyDescent="0.25">
      <c r="B32" s="14" t="s">
        <v>7</v>
      </c>
      <c r="C32" s="14"/>
      <c r="D32" s="14">
        <v>1917</v>
      </c>
      <c r="F32" s="2" t="s">
        <v>7</v>
      </c>
      <c r="G32" s="2"/>
      <c r="H32" s="27">
        <f>'BERCHIDDA OLBIA NUOTO'!E22+'CAGLIARI NL SPORT DH'!C22+'SAN GAVINO '!C22+SASSARI!C22</f>
        <v>3455</v>
      </c>
      <c r="I32" s="2"/>
      <c r="N32" s="2" t="s">
        <v>7</v>
      </c>
      <c r="O32" s="2"/>
      <c r="P32" s="27">
        <f>H32+D32</f>
        <v>5372</v>
      </c>
      <c r="Q32" s="2"/>
    </row>
    <row r="33" spans="2:17" x14ac:dyDescent="0.25">
      <c r="B33" s="14" t="s">
        <v>8</v>
      </c>
      <c r="C33" s="14"/>
      <c r="D33" s="14">
        <v>710</v>
      </c>
      <c r="F33" s="2" t="s">
        <v>8</v>
      </c>
      <c r="G33" s="2"/>
      <c r="H33" s="27">
        <f>'BERCHIDDA OLBIA NUOTO'!E23+'CAGLIARI NL SPORT DH'!C24+'SAN GAVINO '!C24+SASSARI!C23</f>
        <v>2006</v>
      </c>
      <c r="I33" s="2"/>
      <c r="N33" s="2" t="s">
        <v>8</v>
      </c>
      <c r="O33" s="2"/>
      <c r="P33" s="27">
        <f>H33+D33</f>
        <v>2716</v>
      </c>
      <c r="Q33" s="2"/>
    </row>
    <row r="34" spans="2:17" x14ac:dyDescent="0.25">
      <c r="B34" s="14" t="s">
        <v>46</v>
      </c>
      <c r="C34" s="14"/>
      <c r="D34" s="14">
        <v>200</v>
      </c>
      <c r="F34" s="2" t="s">
        <v>13</v>
      </c>
      <c r="G34" s="2"/>
      <c r="H34" s="27">
        <f>'BERCHIDDA OLBIA NUOTO'!E25+'CAGLIARI NL SPORT DH'!C25+'SAN GAVINO '!C25+SASSARI!C25</f>
        <v>1089</v>
      </c>
      <c r="I34" s="2"/>
      <c r="N34" s="2" t="s">
        <v>16</v>
      </c>
      <c r="O34" s="2"/>
      <c r="P34" s="27">
        <f>H35+D35</f>
        <v>1280</v>
      </c>
      <c r="Q34" s="2"/>
    </row>
    <row r="35" spans="2:17" x14ac:dyDescent="0.25">
      <c r="B35" s="14" t="s">
        <v>48</v>
      </c>
      <c r="C35" s="14"/>
      <c r="D35" s="14">
        <v>180</v>
      </c>
      <c r="F35" s="2" t="s">
        <v>18</v>
      </c>
      <c r="G35" s="2"/>
      <c r="H35" s="27">
        <f>'BERCHIDDA OLBIA NUOTO'!E26+'CAGLIARI NL SPORT DH'!C26+'SAN GAVINO '!C26+SASSARI!C24</f>
        <v>1100</v>
      </c>
      <c r="I35" s="2"/>
      <c r="N35" s="2" t="s">
        <v>13</v>
      </c>
      <c r="O35" s="2"/>
      <c r="P35" s="27">
        <f>H34</f>
        <v>1089</v>
      </c>
      <c r="Q35" s="2"/>
    </row>
    <row r="36" spans="2:17" x14ac:dyDescent="0.25">
      <c r="B36" s="14" t="s">
        <v>49</v>
      </c>
      <c r="C36" s="14"/>
      <c r="D36" s="14">
        <v>200</v>
      </c>
      <c r="F36" s="2" t="s">
        <v>23</v>
      </c>
      <c r="G36" s="2"/>
      <c r="H36" s="27">
        <f>'CAGLIARI NL SPORT DH'!C27+'SAN GAVINO '!C27</f>
        <v>283</v>
      </c>
      <c r="I36" s="2"/>
      <c r="N36" s="2" t="s">
        <v>23</v>
      </c>
      <c r="O36" s="2"/>
      <c r="P36" s="27">
        <f>H36</f>
        <v>283</v>
      </c>
      <c r="Q36" s="2"/>
    </row>
    <row r="37" spans="2:17" x14ac:dyDescent="0.25">
      <c r="B37" s="49" t="s">
        <v>17</v>
      </c>
      <c r="C37" s="14"/>
      <c r="D37" s="14">
        <v>80</v>
      </c>
      <c r="F37" s="2" t="s">
        <v>37</v>
      </c>
      <c r="G37" s="2"/>
      <c r="H37" s="27">
        <f>'CAGLIARI NL SPORT DH'!C28+SASSARI!C27+'CAGLIARI NL SPORT DH'!C28+'SAN GAVINO '!C28+SASSARI!C27</f>
        <v>1003</v>
      </c>
      <c r="I37" s="2"/>
      <c r="N37" s="2" t="s">
        <v>37</v>
      </c>
      <c r="O37" s="2"/>
      <c r="P37" s="27">
        <f>H37+D34</f>
        <v>1203</v>
      </c>
      <c r="Q37" s="2"/>
    </row>
    <row r="38" spans="2:17" x14ac:dyDescent="0.25">
      <c r="F38" s="2" t="s">
        <v>22</v>
      </c>
      <c r="G38" s="2"/>
      <c r="H38" s="27">
        <f>'CAGLIARI NL SPORT DH'!C29+'SAN GAVINO '!C29+SASSARI!C26</f>
        <v>537</v>
      </c>
      <c r="I38" s="2"/>
      <c r="N38" s="2" t="s">
        <v>22</v>
      </c>
      <c r="O38" s="2"/>
      <c r="P38" s="27">
        <f>H38+D36</f>
        <v>737</v>
      </c>
      <c r="Q38" s="2"/>
    </row>
    <row r="39" spans="2:17" x14ac:dyDescent="0.25">
      <c r="F39" s="2" t="s">
        <v>24</v>
      </c>
      <c r="G39" s="2"/>
      <c r="H39" s="2">
        <f>'CAGLIARI NL SPORT DH'!C30+'SAN GAVINO '!C30</f>
        <v>406</v>
      </c>
      <c r="I39" s="2"/>
      <c r="N39" s="2" t="s">
        <v>24</v>
      </c>
      <c r="O39" s="2"/>
      <c r="P39" s="2">
        <f>H39</f>
        <v>406</v>
      </c>
      <c r="Q39" s="2"/>
    </row>
    <row r="40" spans="2:17" x14ac:dyDescent="0.25">
      <c r="F40" s="2" t="s">
        <v>26</v>
      </c>
      <c r="G40" s="2"/>
      <c r="H40" s="2">
        <f>'CAGLIARI NL SPORT DH'!C31+'SAN GAVINO '!C31+SASSARI!C28</f>
        <v>126</v>
      </c>
      <c r="I40" s="2"/>
      <c r="N40" s="2" t="s">
        <v>26</v>
      </c>
      <c r="O40" s="2"/>
      <c r="P40" s="2">
        <f>H40</f>
        <v>126</v>
      </c>
      <c r="Q40" s="2"/>
    </row>
    <row r="41" spans="2:17" x14ac:dyDescent="0.25">
      <c r="F41" s="2" t="s">
        <v>15</v>
      </c>
      <c r="G41" s="2"/>
      <c r="H41" s="2">
        <f>'BERCHIDDA OLBIA NUOTO'!E23+'SAN GAVINO '!C32</f>
        <v>501</v>
      </c>
      <c r="I41" s="2"/>
      <c r="N41" s="2" t="s">
        <v>15</v>
      </c>
      <c r="O41" s="2"/>
      <c r="P41" s="2">
        <f>H41</f>
        <v>501</v>
      </c>
      <c r="Q41" s="2"/>
    </row>
    <row r="42" spans="2:17" x14ac:dyDescent="0.25">
      <c r="F42" s="2" t="s">
        <v>53</v>
      </c>
      <c r="G42" s="2"/>
      <c r="H42" s="2">
        <f>'SAN GAVINO '!C33</f>
        <v>25</v>
      </c>
      <c r="I42" s="2"/>
      <c r="N42" s="2" t="s">
        <v>53</v>
      </c>
      <c r="O42" s="2"/>
      <c r="P42" s="2">
        <v>25</v>
      </c>
      <c r="Q42" s="2"/>
    </row>
    <row r="43" spans="2:17" x14ac:dyDescent="0.25">
      <c r="F43" s="2"/>
      <c r="G43" s="2"/>
      <c r="H43" s="2"/>
      <c r="I43" s="2"/>
      <c r="N43" s="2"/>
      <c r="O43" s="2"/>
      <c r="P43" s="2"/>
      <c r="Q43" s="2"/>
    </row>
    <row r="44" spans="2:17" x14ac:dyDescent="0.25">
      <c r="F44" s="2"/>
      <c r="G44" s="2"/>
      <c r="H44" s="2"/>
      <c r="I44" s="2"/>
      <c r="N44" s="2"/>
      <c r="O44" s="2"/>
      <c r="P44" s="2"/>
      <c r="Q44" s="2"/>
    </row>
  </sheetData>
  <mergeCells count="4">
    <mergeCell ref="B5:E5"/>
    <mergeCell ref="F5:I5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9" workbookViewId="0">
      <selection activeCell="C24" sqref="C24"/>
    </sheetView>
  </sheetViews>
  <sheetFormatPr defaultRowHeight="15" x14ac:dyDescent="0.25"/>
  <cols>
    <col min="1" max="1" width="3.140625" customWidth="1"/>
    <col min="2" max="2" width="10.140625" customWidth="1"/>
    <col min="3" max="3" width="6.7109375" customWidth="1"/>
    <col min="4" max="4" width="9.28515625" customWidth="1"/>
    <col min="5" max="5" width="5" customWidth="1"/>
    <col min="6" max="6" width="11.140625" customWidth="1"/>
    <col min="7" max="7" width="5.28515625" customWidth="1"/>
    <col min="9" max="9" width="6" customWidth="1"/>
    <col min="10" max="10" width="10.140625" customWidth="1"/>
    <col min="11" max="11" width="4" customWidth="1"/>
    <col min="12" max="12" width="10.85546875" customWidth="1"/>
    <col min="13" max="13" width="4.140625" customWidth="1"/>
    <col min="14" max="14" width="12.7109375" customWidth="1"/>
    <col min="15" max="15" width="5.5703125" customWidth="1"/>
    <col min="16" max="16" width="12.140625" customWidth="1"/>
    <col min="17" max="17" width="6.5703125" customWidth="1"/>
    <col min="18" max="18" width="4" customWidth="1"/>
  </cols>
  <sheetData>
    <row r="1" spans="1:18" x14ac:dyDescent="0.25">
      <c r="B1" t="s">
        <v>98</v>
      </c>
    </row>
    <row r="2" spans="1:18" ht="21" x14ac:dyDescent="0.35">
      <c r="B2" s="3" t="s">
        <v>100</v>
      </c>
    </row>
    <row r="3" spans="1:18" x14ac:dyDescent="0.25">
      <c r="B3" t="s">
        <v>99</v>
      </c>
    </row>
    <row r="5" spans="1:18" x14ac:dyDescent="0.25">
      <c r="B5" s="71" t="s">
        <v>0</v>
      </c>
      <c r="C5" s="71"/>
      <c r="D5" s="71"/>
      <c r="E5" s="71"/>
      <c r="F5" s="72" t="s">
        <v>3</v>
      </c>
      <c r="G5" s="72"/>
      <c r="H5" s="72"/>
      <c r="I5" s="72"/>
      <c r="J5" s="71" t="s">
        <v>4</v>
      </c>
      <c r="K5" s="71"/>
      <c r="L5" s="71"/>
      <c r="M5" s="71"/>
      <c r="N5" s="72" t="s">
        <v>5</v>
      </c>
      <c r="O5" s="72"/>
      <c r="P5" s="72"/>
      <c r="Q5" s="72"/>
    </row>
    <row r="6" spans="1:18" x14ac:dyDescent="0.25">
      <c r="B6" s="1" t="s">
        <v>1</v>
      </c>
      <c r="C6" s="1" t="s">
        <v>6</v>
      </c>
      <c r="D6" s="1" t="s">
        <v>2</v>
      </c>
      <c r="E6" s="1" t="s">
        <v>6</v>
      </c>
      <c r="F6" s="1" t="s">
        <v>1</v>
      </c>
      <c r="G6" s="1" t="s">
        <v>6</v>
      </c>
      <c r="H6" s="1" t="s">
        <v>2</v>
      </c>
      <c r="I6" s="1" t="s">
        <v>6</v>
      </c>
      <c r="J6" s="1" t="s">
        <v>1</v>
      </c>
      <c r="K6" s="1" t="s">
        <v>6</v>
      </c>
      <c r="L6" s="1" t="s">
        <v>2</v>
      </c>
      <c r="M6" s="1" t="s">
        <v>6</v>
      </c>
      <c r="N6" s="1" t="s">
        <v>1</v>
      </c>
      <c r="O6" s="1" t="s">
        <v>6</v>
      </c>
      <c r="P6" s="1" t="s">
        <v>2</v>
      </c>
      <c r="Q6" s="1" t="s">
        <v>6</v>
      </c>
    </row>
    <row r="7" spans="1:18" x14ac:dyDescent="0.25">
      <c r="A7">
        <v>1</v>
      </c>
      <c r="B7" s="5" t="s">
        <v>62</v>
      </c>
      <c r="C7" s="1">
        <v>5</v>
      </c>
      <c r="D7" s="5" t="s">
        <v>22</v>
      </c>
      <c r="E7" s="1">
        <v>5</v>
      </c>
      <c r="F7" s="5" t="s">
        <v>63</v>
      </c>
      <c r="G7" s="2"/>
      <c r="H7" s="5" t="s">
        <v>101</v>
      </c>
      <c r="I7" s="2">
        <v>100</v>
      </c>
      <c r="J7" s="56" t="s">
        <v>7</v>
      </c>
      <c r="K7" s="5">
        <v>100</v>
      </c>
      <c r="L7" s="56" t="s">
        <v>102</v>
      </c>
      <c r="M7" s="5">
        <v>100</v>
      </c>
      <c r="N7" s="5" t="s">
        <v>46</v>
      </c>
      <c r="O7" s="2">
        <v>100</v>
      </c>
      <c r="P7" s="5" t="s">
        <v>7</v>
      </c>
      <c r="Q7" s="5">
        <v>100</v>
      </c>
      <c r="R7">
        <v>1</v>
      </c>
    </row>
    <row r="8" spans="1:18" x14ac:dyDescent="0.25">
      <c r="A8">
        <v>2</v>
      </c>
      <c r="B8" s="5" t="s">
        <v>62</v>
      </c>
      <c r="C8" s="1">
        <v>5</v>
      </c>
      <c r="D8" s="5" t="s">
        <v>53</v>
      </c>
      <c r="E8" s="2">
        <v>5</v>
      </c>
      <c r="F8" s="5" t="s">
        <v>9</v>
      </c>
      <c r="G8" s="2">
        <v>100</v>
      </c>
      <c r="H8" s="5" t="s">
        <v>49</v>
      </c>
      <c r="I8" s="2">
        <v>90</v>
      </c>
      <c r="J8" s="56" t="s">
        <v>7</v>
      </c>
      <c r="K8" s="5">
        <v>90</v>
      </c>
      <c r="L8" s="56" t="s">
        <v>102</v>
      </c>
      <c r="M8" s="5">
        <v>90</v>
      </c>
      <c r="N8" s="5" t="s">
        <v>9</v>
      </c>
      <c r="O8" s="2">
        <v>90</v>
      </c>
      <c r="P8" s="5" t="s">
        <v>103</v>
      </c>
      <c r="Q8" s="5"/>
      <c r="R8">
        <v>2</v>
      </c>
    </row>
    <row r="9" spans="1:18" x14ac:dyDescent="0.25">
      <c r="A9">
        <v>3</v>
      </c>
      <c r="B9" s="5" t="s">
        <v>22</v>
      </c>
      <c r="C9" s="1">
        <v>5</v>
      </c>
      <c r="D9" s="2"/>
      <c r="E9" s="2"/>
      <c r="F9" s="5" t="s">
        <v>62</v>
      </c>
      <c r="G9" s="2">
        <v>90</v>
      </c>
      <c r="H9" s="5" t="s">
        <v>16</v>
      </c>
      <c r="I9" s="2">
        <v>80</v>
      </c>
      <c r="J9" s="5" t="s">
        <v>16</v>
      </c>
      <c r="K9" s="5">
        <v>80</v>
      </c>
      <c r="L9" s="5" t="s">
        <v>13</v>
      </c>
      <c r="M9" s="5">
        <v>80</v>
      </c>
      <c r="N9" s="5" t="s">
        <v>38</v>
      </c>
      <c r="O9" s="2">
        <v>80</v>
      </c>
      <c r="P9" s="5" t="s">
        <v>7</v>
      </c>
      <c r="Q9" s="5">
        <v>90</v>
      </c>
      <c r="R9">
        <v>3</v>
      </c>
    </row>
    <row r="10" spans="1:18" x14ac:dyDescent="0.25">
      <c r="A10">
        <v>4</v>
      </c>
      <c r="B10" s="5" t="s">
        <v>22</v>
      </c>
      <c r="C10" s="1">
        <v>5</v>
      </c>
      <c r="D10" s="2"/>
      <c r="E10" s="2"/>
      <c r="F10" s="5" t="s">
        <v>7</v>
      </c>
      <c r="G10" s="2">
        <v>80</v>
      </c>
      <c r="H10" s="5" t="s">
        <v>63</v>
      </c>
      <c r="I10" s="2"/>
      <c r="J10" s="5" t="s">
        <v>13</v>
      </c>
      <c r="K10" s="5">
        <v>60</v>
      </c>
      <c r="L10" s="5" t="s">
        <v>63</v>
      </c>
      <c r="M10" s="5"/>
      <c r="N10" s="5" t="s">
        <v>7</v>
      </c>
      <c r="O10" s="2">
        <v>60</v>
      </c>
      <c r="P10" s="5" t="s">
        <v>8</v>
      </c>
      <c r="Q10" s="5">
        <v>80</v>
      </c>
      <c r="R10">
        <v>4</v>
      </c>
    </row>
    <row r="11" spans="1:18" x14ac:dyDescent="0.25">
      <c r="A11">
        <v>5</v>
      </c>
      <c r="B11" s="5" t="s">
        <v>22</v>
      </c>
      <c r="C11" s="1">
        <v>5</v>
      </c>
      <c r="D11" s="2"/>
      <c r="E11" s="2"/>
      <c r="F11" s="5" t="s">
        <v>9</v>
      </c>
      <c r="G11" s="2">
        <v>60</v>
      </c>
      <c r="H11" s="5" t="s">
        <v>63</v>
      </c>
      <c r="I11" s="2"/>
      <c r="J11" s="5" t="s">
        <v>22</v>
      </c>
      <c r="K11" s="5">
        <v>50</v>
      </c>
      <c r="L11" s="5" t="s">
        <v>63</v>
      </c>
      <c r="M11" s="5"/>
      <c r="N11" s="5" t="s">
        <v>63</v>
      </c>
      <c r="O11" s="2"/>
      <c r="P11" s="5" t="s">
        <v>104</v>
      </c>
      <c r="Q11" s="5">
        <v>60</v>
      </c>
      <c r="R11">
        <v>5</v>
      </c>
    </row>
    <row r="12" spans="1:18" x14ac:dyDescent="0.25">
      <c r="A12">
        <v>6</v>
      </c>
      <c r="B12" s="5" t="s">
        <v>62</v>
      </c>
      <c r="C12" s="1">
        <v>5</v>
      </c>
      <c r="D12" s="2"/>
      <c r="E12" s="2"/>
      <c r="F12" s="8" t="s">
        <v>105</v>
      </c>
      <c r="G12" s="2">
        <v>50</v>
      </c>
      <c r="H12" s="5" t="s">
        <v>49</v>
      </c>
      <c r="I12" s="2">
        <v>60</v>
      </c>
      <c r="J12" s="5" t="s">
        <v>16</v>
      </c>
      <c r="K12" s="5">
        <v>40</v>
      </c>
      <c r="L12" s="5" t="s">
        <v>63</v>
      </c>
      <c r="M12" s="5"/>
      <c r="N12" s="5" t="s">
        <v>14</v>
      </c>
      <c r="O12" s="2">
        <v>50</v>
      </c>
      <c r="P12" s="5" t="s">
        <v>8</v>
      </c>
      <c r="Q12" s="5">
        <v>50</v>
      </c>
      <c r="R12">
        <v>6</v>
      </c>
    </row>
    <row r="13" spans="1:18" x14ac:dyDescent="0.25">
      <c r="A13">
        <v>7</v>
      </c>
      <c r="B13" s="5"/>
      <c r="C13" s="2"/>
      <c r="D13" s="2"/>
      <c r="E13" s="2"/>
      <c r="F13" s="8" t="s">
        <v>63</v>
      </c>
      <c r="G13" s="4"/>
      <c r="H13" s="5" t="s">
        <v>49</v>
      </c>
      <c r="I13" s="2">
        <v>50</v>
      </c>
      <c r="J13" s="5" t="s">
        <v>15</v>
      </c>
      <c r="K13" s="5">
        <v>30</v>
      </c>
      <c r="L13" s="5"/>
      <c r="M13" s="5"/>
      <c r="N13" s="5" t="s">
        <v>14</v>
      </c>
      <c r="O13" s="2">
        <v>40</v>
      </c>
      <c r="P13" s="5" t="s">
        <v>7</v>
      </c>
      <c r="Q13" s="5">
        <v>40</v>
      </c>
      <c r="R13">
        <v>7</v>
      </c>
    </row>
    <row r="14" spans="1:18" x14ac:dyDescent="0.25">
      <c r="A14">
        <v>8</v>
      </c>
      <c r="B14" s="5"/>
      <c r="C14" s="2"/>
      <c r="D14" s="2"/>
      <c r="E14" s="2"/>
      <c r="F14" s="5" t="s">
        <v>62</v>
      </c>
      <c r="G14" s="2">
        <v>40</v>
      </c>
      <c r="H14" s="2" t="s">
        <v>53</v>
      </c>
      <c r="I14" s="2">
        <v>40</v>
      </c>
      <c r="J14" s="5" t="s">
        <v>63</v>
      </c>
      <c r="K14" s="5"/>
      <c r="L14" s="5"/>
      <c r="M14" s="5"/>
      <c r="N14" s="5" t="s">
        <v>62</v>
      </c>
      <c r="O14" s="2">
        <v>30</v>
      </c>
      <c r="P14" s="5" t="s">
        <v>53</v>
      </c>
      <c r="Q14" s="5">
        <v>30</v>
      </c>
      <c r="R14">
        <v>8</v>
      </c>
    </row>
    <row r="15" spans="1:18" x14ac:dyDescent="0.25">
      <c r="A15">
        <v>9</v>
      </c>
      <c r="B15" s="2"/>
      <c r="C15" s="2"/>
      <c r="D15" s="2"/>
      <c r="E15" s="2"/>
      <c r="F15" s="2" t="s">
        <v>22</v>
      </c>
      <c r="G15" s="2">
        <v>30</v>
      </c>
      <c r="H15" s="2" t="s">
        <v>63</v>
      </c>
      <c r="I15" s="2"/>
      <c r="J15" s="5" t="s">
        <v>7</v>
      </c>
      <c r="K15" s="5">
        <v>20</v>
      </c>
      <c r="L15" s="5"/>
      <c r="M15" s="5"/>
      <c r="N15" s="5" t="s">
        <v>7</v>
      </c>
      <c r="O15" s="2">
        <v>20</v>
      </c>
      <c r="P15" s="5" t="s">
        <v>63</v>
      </c>
      <c r="Q15" s="5"/>
      <c r="R15">
        <v>9</v>
      </c>
    </row>
    <row r="16" spans="1:18" x14ac:dyDescent="0.25">
      <c r="A16">
        <v>10</v>
      </c>
      <c r="B16" s="2"/>
      <c r="C16" s="2"/>
      <c r="D16" s="2"/>
      <c r="E16" s="2"/>
      <c r="F16" s="5" t="s">
        <v>63</v>
      </c>
      <c r="G16" s="2"/>
      <c r="H16" s="2" t="s">
        <v>49</v>
      </c>
      <c r="I16" s="2">
        <v>30</v>
      </c>
      <c r="J16" s="5" t="s">
        <v>63</v>
      </c>
      <c r="K16" s="5"/>
      <c r="L16" s="5"/>
      <c r="M16" s="5"/>
      <c r="N16" s="5" t="s">
        <v>14</v>
      </c>
      <c r="O16" s="2">
        <v>15</v>
      </c>
      <c r="P16" s="61" t="s">
        <v>63</v>
      </c>
      <c r="Q16" s="5"/>
      <c r="R16">
        <v>10</v>
      </c>
    </row>
    <row r="17" spans="1:18" x14ac:dyDescent="0.25">
      <c r="A17">
        <v>11</v>
      </c>
      <c r="B17" s="2"/>
      <c r="C17" s="2"/>
      <c r="D17" s="2"/>
      <c r="E17" s="2"/>
      <c r="F17" s="2" t="s">
        <v>63</v>
      </c>
      <c r="G17" s="2"/>
      <c r="H17" s="2"/>
      <c r="I17" s="2"/>
      <c r="J17" s="5" t="s">
        <v>63</v>
      </c>
      <c r="K17" s="33"/>
      <c r="L17" s="5"/>
      <c r="M17" s="5"/>
      <c r="N17" s="5" t="s">
        <v>38</v>
      </c>
      <c r="O17" s="2">
        <v>12</v>
      </c>
      <c r="P17" s="5"/>
      <c r="Q17" s="5"/>
      <c r="R17">
        <v>11</v>
      </c>
    </row>
    <row r="18" spans="1:18" x14ac:dyDescent="0.25">
      <c r="A18">
        <v>12</v>
      </c>
      <c r="B18" s="2"/>
      <c r="C18" s="2"/>
      <c r="D18" s="2"/>
      <c r="E18" s="2"/>
      <c r="F18" s="2"/>
      <c r="G18" s="2"/>
      <c r="H18" s="2"/>
      <c r="I18" s="2"/>
      <c r="J18" s="2" t="s">
        <v>63</v>
      </c>
      <c r="K18" s="2"/>
      <c r="L18" s="5"/>
      <c r="M18" s="2"/>
      <c r="N18" s="2" t="s">
        <v>105</v>
      </c>
      <c r="O18" s="2">
        <v>9</v>
      </c>
      <c r="P18" s="5"/>
      <c r="Q18" s="2"/>
      <c r="R18">
        <v>12</v>
      </c>
    </row>
    <row r="19" spans="1:18" x14ac:dyDescent="0.25">
      <c r="A19">
        <v>13</v>
      </c>
      <c r="B19" s="2"/>
      <c r="C19" s="2"/>
      <c r="D19" s="2"/>
      <c r="E19" s="2"/>
      <c r="F19" s="2"/>
      <c r="G19" s="2"/>
      <c r="H19" s="2"/>
      <c r="I19" s="2"/>
      <c r="J19" s="2" t="s">
        <v>22</v>
      </c>
      <c r="K19" s="2">
        <v>15</v>
      </c>
      <c r="L19" s="2"/>
      <c r="M19" s="2"/>
      <c r="N19" s="2" t="s">
        <v>63</v>
      </c>
      <c r="O19" s="2"/>
      <c r="P19" s="2"/>
      <c r="Q19" s="2"/>
      <c r="R19">
        <v>13</v>
      </c>
    </row>
    <row r="20" spans="1:18" x14ac:dyDescent="0.25">
      <c r="A20">
        <v>14</v>
      </c>
      <c r="B20" s="2"/>
      <c r="C20" s="2"/>
      <c r="D20" s="2"/>
      <c r="E20" s="2"/>
      <c r="F20" s="2"/>
      <c r="G20" s="2"/>
      <c r="H20" s="2"/>
      <c r="I20" s="2"/>
      <c r="J20" s="2" t="s">
        <v>63</v>
      </c>
      <c r="K20" s="2"/>
      <c r="L20" s="2"/>
      <c r="M20" s="2"/>
      <c r="N20" s="2" t="s">
        <v>63</v>
      </c>
      <c r="O20" s="2"/>
      <c r="P20" s="2"/>
      <c r="Q20" s="2"/>
      <c r="R20">
        <v>14</v>
      </c>
    </row>
    <row r="21" spans="1:18" x14ac:dyDescent="0.25">
      <c r="B21" s="57"/>
      <c r="C21" s="58"/>
      <c r="D21" s="59"/>
      <c r="E21" s="2"/>
      <c r="F21" s="2"/>
      <c r="G21" s="2"/>
      <c r="H21" s="2"/>
      <c r="I21" s="2"/>
      <c r="J21" s="2"/>
      <c r="K21" s="2"/>
      <c r="L21" s="2"/>
      <c r="M21" s="2"/>
      <c r="N21" s="2" t="s">
        <v>63</v>
      </c>
      <c r="O21" s="2"/>
      <c r="P21" s="2"/>
      <c r="Q21" s="2"/>
    </row>
    <row r="22" spans="1:18" x14ac:dyDescent="0.25">
      <c r="B22" s="57"/>
      <c r="C22" s="58"/>
      <c r="D22" s="59"/>
      <c r="E22" s="2"/>
      <c r="F22" s="2"/>
      <c r="G22" s="2"/>
      <c r="H22" s="2"/>
      <c r="I22" s="2"/>
      <c r="J22" s="2"/>
      <c r="K22" s="2"/>
      <c r="L22" s="2"/>
      <c r="M22" s="2"/>
      <c r="N22" s="60" t="s">
        <v>14</v>
      </c>
      <c r="O22" s="2">
        <v>5</v>
      </c>
      <c r="P22" s="2"/>
      <c r="Q22" s="2"/>
    </row>
    <row r="23" spans="1:18" ht="15.75" x14ac:dyDescent="0.25">
      <c r="A23" s="28"/>
      <c r="B23" s="26" t="s">
        <v>60</v>
      </c>
      <c r="C23" s="54"/>
      <c r="D23" s="55"/>
      <c r="E23" s="2"/>
      <c r="F23" s="34" t="s">
        <v>43</v>
      </c>
      <c r="G23" s="35"/>
      <c r="H23" s="35"/>
      <c r="I23" s="35"/>
      <c r="J23" s="36" t="s">
        <v>45</v>
      </c>
      <c r="K23" s="37"/>
      <c r="L23" s="37"/>
      <c r="M23" s="37"/>
      <c r="N23" s="36" t="s">
        <v>47</v>
      </c>
      <c r="O23" s="37"/>
      <c r="P23" s="37"/>
      <c r="Q23" s="37"/>
    </row>
    <row r="24" spans="1:18" x14ac:dyDescent="0.25">
      <c r="A24" s="28"/>
      <c r="B24" s="10" t="s">
        <v>59</v>
      </c>
      <c r="C24" s="11">
        <f>G10+I7+K7+K8+K15+M7+M8+O10+O15+Q7+Q9+Q13</f>
        <v>890</v>
      </c>
      <c r="D24" s="17"/>
      <c r="E24" s="2"/>
      <c r="F24" s="63" t="s">
        <v>7</v>
      </c>
      <c r="G24" s="23">
        <v>100</v>
      </c>
      <c r="H24" s="65" t="s">
        <v>7</v>
      </c>
      <c r="I24" s="23">
        <v>100</v>
      </c>
      <c r="J24" s="66" t="s">
        <v>46</v>
      </c>
      <c r="K24" s="23">
        <v>100</v>
      </c>
      <c r="L24" s="23"/>
      <c r="M24" s="23"/>
      <c r="N24" s="63" t="s">
        <v>8</v>
      </c>
      <c r="O24" s="23">
        <v>100</v>
      </c>
      <c r="P24" s="23"/>
      <c r="Q24" s="23"/>
    </row>
    <row r="25" spans="1:18" x14ac:dyDescent="0.25">
      <c r="A25" s="28"/>
      <c r="B25" s="10" t="s">
        <v>14</v>
      </c>
      <c r="C25" s="11">
        <f>O12+O13+O16+Q10+Q12+O22</f>
        <v>240</v>
      </c>
      <c r="D25" s="17"/>
      <c r="E25" s="2"/>
      <c r="F25" s="64" t="s">
        <v>7</v>
      </c>
      <c r="G25" s="23">
        <v>90</v>
      </c>
      <c r="H25" s="65" t="s">
        <v>7</v>
      </c>
      <c r="I25" s="23">
        <v>90</v>
      </c>
      <c r="J25" s="21"/>
      <c r="K25" s="21"/>
      <c r="L25" s="21"/>
      <c r="M25" s="21"/>
      <c r="N25" s="65" t="s">
        <v>7</v>
      </c>
      <c r="O25" s="21">
        <v>90</v>
      </c>
      <c r="P25" s="22"/>
      <c r="Q25" s="22"/>
    </row>
    <row r="26" spans="1:18" x14ac:dyDescent="0.25">
      <c r="A26" s="28"/>
      <c r="B26" s="10" t="s">
        <v>16</v>
      </c>
      <c r="C26" s="11">
        <f>I9+K9+K12</f>
        <v>200</v>
      </c>
      <c r="D26" s="17"/>
      <c r="E26" s="2"/>
      <c r="F26" s="64" t="s">
        <v>8</v>
      </c>
      <c r="G26" s="23">
        <v>80</v>
      </c>
      <c r="H26" s="62" t="s">
        <v>7</v>
      </c>
      <c r="I26" s="23">
        <v>80</v>
      </c>
      <c r="J26" s="21"/>
      <c r="K26" s="21"/>
      <c r="L26" s="21"/>
      <c r="M26" s="21"/>
      <c r="N26" s="21" t="s">
        <v>16</v>
      </c>
      <c r="O26" s="21">
        <v>80</v>
      </c>
      <c r="P26" s="22"/>
      <c r="Q26" s="22"/>
    </row>
    <row r="27" spans="1:18" x14ac:dyDescent="0.25">
      <c r="A27" s="28"/>
      <c r="B27" s="10" t="s">
        <v>19</v>
      </c>
      <c r="C27" s="11">
        <f>G8+G11+K10+M9+O8</f>
        <v>390</v>
      </c>
      <c r="D27" s="17"/>
      <c r="E27" s="2"/>
      <c r="F27" s="2" t="s">
        <v>8</v>
      </c>
      <c r="G27" s="23">
        <v>60</v>
      </c>
      <c r="H27" s="62" t="s">
        <v>7</v>
      </c>
      <c r="I27" s="23">
        <v>60</v>
      </c>
      <c r="J27" s="21"/>
      <c r="K27" s="21"/>
      <c r="L27" s="21"/>
      <c r="M27" s="21"/>
      <c r="N27" s="21" t="s">
        <v>8</v>
      </c>
      <c r="O27" s="21">
        <v>70</v>
      </c>
      <c r="P27" s="22"/>
      <c r="Q27" s="22"/>
    </row>
    <row r="28" spans="1:18" x14ac:dyDescent="0.25">
      <c r="A28" s="28"/>
      <c r="B28" s="10" t="s">
        <v>22</v>
      </c>
      <c r="C28" s="11">
        <f>C9+C10+C11+E7+G15+I8+I12+I13+I16+K11+K19</f>
        <v>345</v>
      </c>
      <c r="D28" s="17"/>
      <c r="E28" s="2"/>
      <c r="F28" s="2" t="s">
        <v>8</v>
      </c>
      <c r="G28" s="23">
        <v>50</v>
      </c>
      <c r="H28" s="62" t="s">
        <v>8</v>
      </c>
      <c r="I28" s="23">
        <v>50</v>
      </c>
      <c r="J28" s="21"/>
      <c r="K28" s="21"/>
      <c r="L28" s="21"/>
      <c r="M28" s="21"/>
      <c r="N28" s="21"/>
      <c r="O28" s="21"/>
      <c r="P28" s="22"/>
      <c r="Q28" s="22"/>
    </row>
    <row r="29" spans="1:18" x14ac:dyDescent="0.25">
      <c r="A29" s="28"/>
      <c r="B29" s="10" t="s">
        <v>37</v>
      </c>
      <c r="C29" s="11">
        <f>O7</f>
        <v>100</v>
      </c>
      <c r="D29" s="10"/>
      <c r="E29" s="2"/>
      <c r="F29" s="2" t="s">
        <v>7</v>
      </c>
      <c r="G29" s="23">
        <v>40</v>
      </c>
      <c r="H29" s="21"/>
      <c r="I29" s="21"/>
      <c r="J29" s="21"/>
      <c r="K29" s="21"/>
      <c r="L29" s="21"/>
      <c r="M29" s="21"/>
      <c r="N29" s="21"/>
      <c r="O29" s="21"/>
      <c r="P29" s="22"/>
      <c r="Q29" s="22"/>
    </row>
    <row r="30" spans="1:18" x14ac:dyDescent="0.25">
      <c r="A30" s="28"/>
      <c r="B30" s="10" t="s">
        <v>26</v>
      </c>
      <c r="C30" s="14">
        <f>C7+C8+G9+O14</f>
        <v>130</v>
      </c>
      <c r="D30" s="10"/>
      <c r="E30" s="2"/>
      <c r="F30" s="2" t="s">
        <v>7</v>
      </c>
      <c r="G30" s="23">
        <v>30</v>
      </c>
      <c r="H30" s="21"/>
      <c r="I30" s="21"/>
      <c r="J30" s="21"/>
      <c r="K30" s="21"/>
      <c r="L30" s="21"/>
      <c r="M30" s="21"/>
      <c r="N30" s="21"/>
      <c r="O30" s="21"/>
      <c r="P30" s="22"/>
      <c r="Q30" s="22"/>
    </row>
    <row r="31" spans="1:18" x14ac:dyDescent="0.25">
      <c r="A31" s="28"/>
      <c r="B31" s="10" t="s">
        <v>53</v>
      </c>
      <c r="C31" s="14">
        <f>E8+G12+O18+Q14</f>
        <v>94</v>
      </c>
      <c r="D31" s="10"/>
      <c r="E31" s="30"/>
      <c r="F31" s="2" t="s">
        <v>7</v>
      </c>
      <c r="G31" s="23">
        <v>20</v>
      </c>
      <c r="H31" s="21"/>
      <c r="I31" s="21"/>
      <c r="J31" s="21"/>
      <c r="K31" s="21"/>
      <c r="L31" s="21"/>
      <c r="M31" s="21"/>
      <c r="N31" s="21"/>
      <c r="O31" s="21"/>
      <c r="P31" s="22"/>
      <c r="Q31" s="22"/>
    </row>
    <row r="32" spans="1:18" x14ac:dyDescent="0.25">
      <c r="A32" s="28"/>
      <c r="B32" s="10" t="s">
        <v>104</v>
      </c>
      <c r="C32" s="14">
        <f>O9+O17</f>
        <v>92</v>
      </c>
      <c r="D32" s="10"/>
      <c r="E32" s="30"/>
      <c r="F32" s="2" t="s">
        <v>22</v>
      </c>
      <c r="G32" s="23">
        <v>15</v>
      </c>
      <c r="H32" s="21"/>
      <c r="I32" s="21"/>
      <c r="J32" s="21"/>
      <c r="K32" s="21"/>
      <c r="L32" s="21"/>
      <c r="M32" s="21"/>
      <c r="N32" s="21"/>
      <c r="O32" s="21"/>
      <c r="P32" s="22"/>
      <c r="Q32" s="22"/>
    </row>
    <row r="33" spans="1:18" x14ac:dyDescent="0.25">
      <c r="A33" s="28"/>
      <c r="B33" s="10" t="s">
        <v>17</v>
      </c>
      <c r="C33" s="14">
        <f>K13</f>
        <v>30</v>
      </c>
      <c r="D33" s="10"/>
      <c r="E33" s="30"/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2"/>
    </row>
    <row r="34" spans="1:18" x14ac:dyDescent="0.25">
      <c r="B34" s="38" t="s">
        <v>51</v>
      </c>
      <c r="C34" s="39"/>
      <c r="D34" s="39"/>
      <c r="F34" s="42" t="s">
        <v>74</v>
      </c>
      <c r="N34" s="42" t="s">
        <v>74</v>
      </c>
    </row>
    <row r="35" spans="1:18" x14ac:dyDescent="0.25">
      <c r="B35" s="38"/>
      <c r="C35" s="39" t="s">
        <v>80</v>
      </c>
      <c r="D35" s="39" t="s">
        <v>74</v>
      </c>
      <c r="F35" s="10" t="s">
        <v>109</v>
      </c>
      <c r="G35" s="14"/>
      <c r="H35" s="14"/>
      <c r="I35" s="14"/>
      <c r="N35" s="10" t="s">
        <v>110</v>
      </c>
      <c r="O35" s="14"/>
      <c r="P35" s="14"/>
      <c r="Q35" s="14"/>
    </row>
    <row r="36" spans="1:18" x14ac:dyDescent="0.25">
      <c r="B36" s="14" t="s">
        <v>7</v>
      </c>
      <c r="C36" s="14">
        <f>G24+G25+G29+G30+G31+I24+I25+I26+I27+O25</f>
        <v>700</v>
      </c>
      <c r="D36" s="14">
        <f>1917+C36</f>
        <v>2617</v>
      </c>
      <c r="F36" s="2" t="s">
        <v>7</v>
      </c>
      <c r="G36" s="2"/>
      <c r="H36" s="27">
        <f>'BERCHIDDA OLBIA NUOTO'!E22+'CAGLIARI NL SPORT DH'!C22+'SAN GAVINO '!C22+'CAGLIARI S.ELIA'!C24+SASSARI!C22</f>
        <v>4345</v>
      </c>
      <c r="I36" s="2"/>
      <c r="N36" s="2" t="s">
        <v>7</v>
      </c>
      <c r="O36" s="2"/>
      <c r="P36" s="27">
        <f>H36+D36</f>
        <v>6962</v>
      </c>
      <c r="Q36" s="2"/>
      <c r="R36">
        <v>1</v>
      </c>
    </row>
    <row r="37" spans="1:18" x14ac:dyDescent="0.25">
      <c r="B37" s="14" t="s">
        <v>8</v>
      </c>
      <c r="C37" s="14">
        <f>G26+G27+G28+I28+O24+O27</f>
        <v>410</v>
      </c>
      <c r="D37" s="14">
        <f>710+C37</f>
        <v>1120</v>
      </c>
      <c r="F37" s="2" t="s">
        <v>8</v>
      </c>
      <c r="G37" s="2"/>
      <c r="H37" s="27">
        <f>'BERCHIDDA OLBIA NUOTO'!E23+'CAGLIARI NL SPORT DH'!C24+'SAN GAVINO '!C24+'CAGLIARI S.ELIA'!C25+SASSARI!C23</f>
        <v>2246</v>
      </c>
      <c r="I37" s="2"/>
      <c r="N37" s="2" t="s">
        <v>8</v>
      </c>
      <c r="O37" s="2"/>
      <c r="P37" s="27">
        <f>H37+D37</f>
        <v>3366</v>
      </c>
      <c r="Q37" s="2"/>
      <c r="R37">
        <v>2</v>
      </c>
    </row>
    <row r="38" spans="1:18" x14ac:dyDescent="0.25">
      <c r="B38" s="14" t="s">
        <v>46</v>
      </c>
      <c r="C38" s="14">
        <f>K24</f>
        <v>100</v>
      </c>
      <c r="D38" s="14">
        <f>200+C38</f>
        <v>300</v>
      </c>
      <c r="F38" s="2" t="s">
        <v>13</v>
      </c>
      <c r="G38" s="2"/>
      <c r="H38" s="27">
        <f>'BERCHIDDA OLBIA NUOTO'!E25+'CAGLIARI NL SPORT DH'!C25+'SAN GAVINO '!C25+'CAGLIARI S.ELIA'!C27+SASSARI!C25</f>
        <v>1479</v>
      </c>
      <c r="I38" s="2"/>
      <c r="N38" s="2" t="s">
        <v>16</v>
      </c>
      <c r="O38" s="2"/>
      <c r="P38" s="27">
        <f>H39+D39</f>
        <v>1560</v>
      </c>
      <c r="Q38" s="2"/>
      <c r="R38">
        <v>3</v>
      </c>
    </row>
    <row r="39" spans="1:18" x14ac:dyDescent="0.25">
      <c r="B39" s="14" t="s">
        <v>48</v>
      </c>
      <c r="C39" s="14">
        <f>O26</f>
        <v>80</v>
      </c>
      <c r="D39" s="14">
        <f>180+C39</f>
        <v>260</v>
      </c>
      <c r="F39" s="2" t="s">
        <v>18</v>
      </c>
      <c r="G39" s="2"/>
      <c r="H39" s="27">
        <f>'BERCHIDDA OLBIA NUOTO'!E26+'CAGLIARI NL SPORT DH'!C26+'SAN GAVINO '!C26+'CAGLIARI S.ELIA'!C26+SASSARI!C24</f>
        <v>1300</v>
      </c>
      <c r="I39" s="2"/>
      <c r="N39" s="2" t="s">
        <v>13</v>
      </c>
      <c r="O39" s="2"/>
      <c r="P39" s="27">
        <f>H38</f>
        <v>1479</v>
      </c>
      <c r="Q39" s="2"/>
      <c r="R39">
        <v>4</v>
      </c>
    </row>
    <row r="40" spans="1:18" x14ac:dyDescent="0.25">
      <c r="B40" s="14" t="s">
        <v>49</v>
      </c>
      <c r="C40" s="14">
        <f>G32</f>
        <v>15</v>
      </c>
      <c r="D40" s="14">
        <f>200+C40</f>
        <v>215</v>
      </c>
      <c r="F40" s="2" t="s">
        <v>23</v>
      </c>
      <c r="G40" s="2"/>
      <c r="H40" s="27">
        <f>'CAGLIARI NL SPORT DH'!C27+'SAN GAVINO '!C27</f>
        <v>283</v>
      </c>
      <c r="I40" s="2"/>
      <c r="N40" s="2" t="s">
        <v>23</v>
      </c>
      <c r="O40" s="2"/>
      <c r="P40" s="27">
        <f>H40</f>
        <v>283</v>
      </c>
      <c r="Q40" s="2"/>
    </row>
    <row r="41" spans="1:18" x14ac:dyDescent="0.25">
      <c r="B41" s="49" t="s">
        <v>17</v>
      </c>
      <c r="C41" s="14"/>
      <c r="D41" s="14">
        <f>80+C41</f>
        <v>80</v>
      </c>
      <c r="F41" s="2" t="s">
        <v>37</v>
      </c>
      <c r="G41" s="2"/>
      <c r="H41" s="27">
        <f>'CAGLIARI NL SPORT DH'!C28+'CAGLIARI S.ELIA'!C29+'CAGLIARI NL SPORT DH'!C28+'SAN GAVINO '!C28+'CAGLIARI S.ELIA'!C29+SASSARI!C27</f>
        <v>1013</v>
      </c>
      <c r="I41" s="2"/>
      <c r="N41" s="2" t="s">
        <v>37</v>
      </c>
      <c r="O41" s="2"/>
      <c r="P41" s="27">
        <f>H41+D38</f>
        <v>1313</v>
      </c>
      <c r="Q41" s="2"/>
      <c r="R41">
        <v>5</v>
      </c>
    </row>
    <row r="42" spans="1:18" x14ac:dyDescent="0.25">
      <c r="F42" s="2" t="s">
        <v>22</v>
      </c>
      <c r="G42" s="2"/>
      <c r="H42" s="27">
        <f>'CAGLIARI NL SPORT DH'!C29+'SAN GAVINO '!C29+'CAGLIARI S.ELIA'!C28+SASSARI!C26</f>
        <v>882</v>
      </c>
      <c r="I42" s="2"/>
      <c r="N42" s="2" t="s">
        <v>22</v>
      </c>
      <c r="O42" s="2"/>
      <c r="P42" s="27">
        <f>H42+D40</f>
        <v>1097</v>
      </c>
      <c r="Q42" s="2"/>
      <c r="R42">
        <v>6</v>
      </c>
    </row>
    <row r="43" spans="1:18" x14ac:dyDescent="0.25">
      <c r="F43" s="2" t="s">
        <v>24</v>
      </c>
      <c r="G43" s="2"/>
      <c r="H43" s="2">
        <f>'CAGLIARI NL SPORT DH'!C30+'SAN GAVINO '!C30</f>
        <v>406</v>
      </c>
      <c r="I43" s="2"/>
      <c r="N43" s="2" t="s">
        <v>24</v>
      </c>
      <c r="O43" s="2"/>
      <c r="P43" s="2">
        <f>H43</f>
        <v>406</v>
      </c>
      <c r="Q43" s="2"/>
    </row>
    <row r="44" spans="1:18" x14ac:dyDescent="0.25">
      <c r="F44" s="2" t="s">
        <v>26</v>
      </c>
      <c r="G44" s="2"/>
      <c r="H44" s="2">
        <f>'CAGLIARI NL SPORT DH'!C31+'SAN GAVINO '!C31+'CAGLIARI S.ELIA'!C30+SASSARI!C28</f>
        <v>256</v>
      </c>
      <c r="I44" s="2"/>
      <c r="N44" s="2" t="s">
        <v>26</v>
      </c>
      <c r="O44" s="2"/>
      <c r="P44" s="2">
        <f>H44</f>
        <v>256</v>
      </c>
      <c r="Q44" s="2"/>
    </row>
    <row r="45" spans="1:18" x14ac:dyDescent="0.25">
      <c r="F45" s="2" t="s">
        <v>15</v>
      </c>
      <c r="G45" s="2"/>
      <c r="H45" s="2">
        <f>'BERCHIDDA OLBIA NUOTO'!E23+'SAN GAVINO '!C32</f>
        <v>501</v>
      </c>
      <c r="I45" s="2"/>
      <c r="N45" s="2" t="s">
        <v>15</v>
      </c>
      <c r="O45" s="2"/>
      <c r="P45" s="2">
        <f>H45</f>
        <v>501</v>
      </c>
      <c r="Q45" s="2"/>
    </row>
    <row r="46" spans="1:18" x14ac:dyDescent="0.25">
      <c r="F46" s="2" t="s">
        <v>53</v>
      </c>
      <c r="G46" s="2"/>
      <c r="H46" s="2">
        <f>'SAN GAVINO '!C33</f>
        <v>25</v>
      </c>
      <c r="I46" s="2"/>
      <c r="N46" s="2" t="s">
        <v>53</v>
      </c>
      <c r="O46" s="2"/>
      <c r="P46" s="2">
        <v>25</v>
      </c>
      <c r="Q46" s="2"/>
    </row>
    <row r="47" spans="1:18" x14ac:dyDescent="0.25">
      <c r="F47" s="2"/>
      <c r="G47" s="2"/>
      <c r="H47" s="2"/>
      <c r="I47" s="2"/>
      <c r="N47" s="2"/>
      <c r="O47" s="2"/>
      <c r="P47" s="2"/>
      <c r="Q47" s="2"/>
    </row>
    <row r="48" spans="1:18" x14ac:dyDescent="0.25">
      <c r="F48" s="2"/>
      <c r="G48" s="2"/>
      <c r="H48" s="2"/>
      <c r="I48" s="2"/>
      <c r="N48" s="2"/>
      <c r="O48" s="2"/>
      <c r="P48" s="2"/>
      <c r="Q48" s="2"/>
    </row>
  </sheetData>
  <mergeCells count="4">
    <mergeCell ref="B5:E5"/>
    <mergeCell ref="F5:I5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22" workbookViewId="0">
      <selection activeCell="X48" sqref="X48"/>
    </sheetView>
  </sheetViews>
  <sheetFormatPr defaultRowHeight="15" x14ac:dyDescent="0.25"/>
  <cols>
    <col min="1" max="1" width="3.140625" customWidth="1"/>
    <col min="2" max="2" width="10.140625" customWidth="1"/>
    <col min="3" max="3" width="6.7109375" customWidth="1"/>
    <col min="4" max="4" width="9.28515625" customWidth="1"/>
    <col min="5" max="5" width="5" customWidth="1"/>
    <col min="6" max="6" width="11.140625" customWidth="1"/>
    <col min="7" max="7" width="5.28515625" customWidth="1"/>
    <col min="9" max="9" width="6" customWidth="1"/>
    <col min="10" max="10" width="10.140625" customWidth="1"/>
    <col min="11" max="11" width="4" customWidth="1"/>
    <col min="12" max="12" width="10.85546875" customWidth="1"/>
    <col min="13" max="13" width="4.140625" customWidth="1"/>
    <col min="14" max="14" width="12.7109375" customWidth="1"/>
    <col min="15" max="15" width="5.5703125" customWidth="1"/>
    <col min="16" max="16" width="12.140625" customWidth="1"/>
    <col min="17" max="17" width="6.5703125" customWidth="1"/>
    <col min="18" max="18" width="4" customWidth="1"/>
  </cols>
  <sheetData>
    <row r="1" spans="1:18" x14ac:dyDescent="0.25">
      <c r="B1" t="s">
        <v>108</v>
      </c>
    </row>
    <row r="2" spans="1:18" ht="21" x14ac:dyDescent="0.35">
      <c r="B2" s="3" t="s">
        <v>106</v>
      </c>
    </row>
    <row r="3" spans="1:18" x14ac:dyDescent="0.25">
      <c r="B3" t="s">
        <v>107</v>
      </c>
    </row>
    <row r="5" spans="1:18" x14ac:dyDescent="0.25">
      <c r="B5" s="71" t="s">
        <v>0</v>
      </c>
      <c r="C5" s="71"/>
      <c r="D5" s="71"/>
      <c r="E5" s="71"/>
      <c r="F5" s="72" t="s">
        <v>3</v>
      </c>
      <c r="G5" s="72"/>
      <c r="H5" s="72"/>
      <c r="I5" s="72"/>
      <c r="J5" s="71" t="s">
        <v>4</v>
      </c>
      <c r="K5" s="71"/>
      <c r="L5" s="71"/>
      <c r="M5" s="71"/>
      <c r="N5" s="72" t="s">
        <v>5</v>
      </c>
      <c r="O5" s="72"/>
      <c r="P5" s="72"/>
      <c r="Q5" s="72"/>
    </row>
    <row r="6" spans="1:18" x14ac:dyDescent="0.25">
      <c r="B6" s="1" t="s">
        <v>1</v>
      </c>
      <c r="C6" s="1" t="s">
        <v>6</v>
      </c>
      <c r="D6" s="1" t="s">
        <v>2</v>
      </c>
      <c r="E6" s="1" t="s">
        <v>6</v>
      </c>
      <c r="F6" s="1" t="s">
        <v>1</v>
      </c>
      <c r="G6" s="1" t="s">
        <v>6</v>
      </c>
      <c r="H6" s="1" t="s">
        <v>2</v>
      </c>
      <c r="I6" s="1" t="s">
        <v>6</v>
      </c>
      <c r="J6" s="1" t="s">
        <v>1</v>
      </c>
      <c r="K6" s="1" t="s">
        <v>6</v>
      </c>
      <c r="L6" s="1" t="s">
        <v>2</v>
      </c>
      <c r="M6" s="1" t="s">
        <v>6</v>
      </c>
      <c r="N6" s="1" t="s">
        <v>1</v>
      </c>
      <c r="O6" s="1" t="s">
        <v>6</v>
      </c>
      <c r="P6" s="1" t="s">
        <v>2</v>
      </c>
      <c r="Q6" s="1" t="s">
        <v>6</v>
      </c>
    </row>
    <row r="7" spans="1:18" x14ac:dyDescent="0.25">
      <c r="A7">
        <v>1</v>
      </c>
      <c r="B7" s="5" t="s">
        <v>62</v>
      </c>
      <c r="C7" s="1">
        <v>5</v>
      </c>
      <c r="D7" s="5" t="s">
        <v>63</v>
      </c>
      <c r="E7" s="1"/>
      <c r="F7" s="8" t="s">
        <v>7</v>
      </c>
      <c r="G7" s="2">
        <v>100</v>
      </c>
      <c r="H7" s="5" t="s">
        <v>101</v>
      </c>
      <c r="I7" s="2">
        <v>100</v>
      </c>
      <c r="J7" s="8" t="s">
        <v>7</v>
      </c>
      <c r="K7" s="5">
        <v>100</v>
      </c>
      <c r="L7" s="8" t="s">
        <v>102</v>
      </c>
      <c r="M7" s="5">
        <v>100</v>
      </c>
      <c r="N7" s="5" t="s">
        <v>46</v>
      </c>
      <c r="O7" s="2">
        <v>100</v>
      </c>
      <c r="P7" s="5" t="s">
        <v>103</v>
      </c>
      <c r="Q7" s="5"/>
      <c r="R7">
        <v>1</v>
      </c>
    </row>
    <row r="8" spans="1:18" x14ac:dyDescent="0.25">
      <c r="A8">
        <v>2</v>
      </c>
      <c r="B8" s="5" t="s">
        <v>62</v>
      </c>
      <c r="C8" s="1">
        <v>5</v>
      </c>
      <c r="D8" s="5" t="s">
        <v>53</v>
      </c>
      <c r="E8" s="2">
        <v>5</v>
      </c>
      <c r="F8" s="5" t="s">
        <v>63</v>
      </c>
      <c r="G8" s="2"/>
      <c r="H8" s="5" t="s">
        <v>38</v>
      </c>
      <c r="I8" s="2">
        <v>90</v>
      </c>
      <c r="J8" s="8" t="s">
        <v>8</v>
      </c>
      <c r="K8" s="5">
        <v>90</v>
      </c>
      <c r="L8" s="8" t="s">
        <v>13</v>
      </c>
      <c r="M8" s="5">
        <v>90</v>
      </c>
      <c r="N8" s="5" t="s">
        <v>9</v>
      </c>
      <c r="O8" s="2">
        <v>90</v>
      </c>
      <c r="P8" s="5" t="s">
        <v>7</v>
      </c>
      <c r="Q8" s="5">
        <v>100</v>
      </c>
      <c r="R8">
        <v>2</v>
      </c>
    </row>
    <row r="9" spans="1:18" x14ac:dyDescent="0.25">
      <c r="A9">
        <v>3</v>
      </c>
      <c r="B9" s="5" t="s">
        <v>62</v>
      </c>
      <c r="C9" s="1">
        <v>5</v>
      </c>
      <c r="D9" s="2"/>
      <c r="E9" s="2"/>
      <c r="F9" s="5" t="s">
        <v>9</v>
      </c>
      <c r="G9" s="2">
        <v>90</v>
      </c>
      <c r="H9" s="5" t="s">
        <v>63</v>
      </c>
      <c r="I9" s="2"/>
      <c r="J9" s="5" t="s">
        <v>13</v>
      </c>
      <c r="K9" s="5">
        <v>80</v>
      </c>
      <c r="L9" s="5" t="s">
        <v>102</v>
      </c>
      <c r="M9" s="5">
        <v>80</v>
      </c>
      <c r="N9" s="5" t="s">
        <v>7</v>
      </c>
      <c r="O9" s="2">
        <v>80</v>
      </c>
      <c r="P9" s="5" t="s">
        <v>7</v>
      </c>
      <c r="Q9" s="5">
        <v>90</v>
      </c>
      <c r="R9">
        <v>3</v>
      </c>
    </row>
    <row r="10" spans="1:18" x14ac:dyDescent="0.25">
      <c r="A10">
        <v>4</v>
      </c>
      <c r="B10" s="5" t="s">
        <v>62</v>
      </c>
      <c r="C10" s="1">
        <v>5</v>
      </c>
      <c r="D10" s="2"/>
      <c r="E10" s="2"/>
      <c r="F10" s="5" t="s">
        <v>9</v>
      </c>
      <c r="G10" s="2">
        <v>80</v>
      </c>
      <c r="H10" s="5" t="s">
        <v>16</v>
      </c>
      <c r="I10" s="2">
        <v>80</v>
      </c>
      <c r="J10" s="5" t="s">
        <v>7</v>
      </c>
      <c r="K10" s="5">
        <v>60</v>
      </c>
      <c r="L10" s="5" t="s">
        <v>102</v>
      </c>
      <c r="M10" s="5">
        <v>60</v>
      </c>
      <c r="N10" s="5" t="s">
        <v>8</v>
      </c>
      <c r="O10" s="2">
        <v>60</v>
      </c>
      <c r="P10" s="5" t="s">
        <v>104</v>
      </c>
      <c r="Q10" s="5">
        <v>80</v>
      </c>
      <c r="R10">
        <v>4</v>
      </c>
    </row>
    <row r="11" spans="1:18" x14ac:dyDescent="0.25">
      <c r="A11">
        <v>5</v>
      </c>
      <c r="B11" s="5"/>
      <c r="C11" s="1"/>
      <c r="D11" s="2"/>
      <c r="E11" s="2"/>
      <c r="F11" s="5" t="s">
        <v>63</v>
      </c>
      <c r="G11" s="2"/>
      <c r="H11" s="5" t="s">
        <v>63</v>
      </c>
      <c r="I11" s="2"/>
      <c r="J11" s="5" t="s">
        <v>63</v>
      </c>
      <c r="K11" s="5"/>
      <c r="L11" s="5"/>
      <c r="M11" s="5"/>
      <c r="N11" s="5" t="s">
        <v>8</v>
      </c>
      <c r="O11" s="2">
        <v>50</v>
      </c>
      <c r="P11" s="5" t="s">
        <v>22</v>
      </c>
      <c r="Q11" s="5">
        <v>60</v>
      </c>
      <c r="R11">
        <v>5</v>
      </c>
    </row>
    <row r="12" spans="1:18" x14ac:dyDescent="0.25">
      <c r="A12">
        <v>6</v>
      </c>
      <c r="B12" s="5"/>
      <c r="C12" s="1"/>
      <c r="D12" s="2"/>
      <c r="E12" s="2"/>
      <c r="F12" s="8" t="s">
        <v>62</v>
      </c>
      <c r="G12" s="2">
        <v>60</v>
      </c>
      <c r="H12" s="5" t="s">
        <v>23</v>
      </c>
      <c r="I12" s="2">
        <v>60</v>
      </c>
      <c r="J12" s="5" t="s">
        <v>16</v>
      </c>
      <c r="K12" s="5">
        <v>50</v>
      </c>
      <c r="L12" s="5"/>
      <c r="M12" s="5"/>
      <c r="N12" s="5" t="s">
        <v>8</v>
      </c>
      <c r="O12" s="2">
        <v>40</v>
      </c>
      <c r="P12" s="5" t="s">
        <v>8</v>
      </c>
      <c r="Q12" s="5">
        <v>50</v>
      </c>
      <c r="R12">
        <v>6</v>
      </c>
    </row>
    <row r="13" spans="1:18" x14ac:dyDescent="0.25">
      <c r="A13">
        <v>7</v>
      </c>
      <c r="B13" s="5"/>
      <c r="C13" s="2"/>
      <c r="D13" s="2"/>
      <c r="E13" s="2"/>
      <c r="F13" s="8" t="s">
        <v>62</v>
      </c>
      <c r="G13" s="4">
        <v>50</v>
      </c>
      <c r="H13" s="5" t="s">
        <v>63</v>
      </c>
      <c r="I13" s="2"/>
      <c r="J13" s="5" t="s">
        <v>37</v>
      </c>
      <c r="K13" s="5">
        <v>40</v>
      </c>
      <c r="L13" s="5"/>
      <c r="M13" s="5"/>
      <c r="N13" s="5" t="s">
        <v>7</v>
      </c>
      <c r="O13" s="2">
        <v>30</v>
      </c>
      <c r="P13" s="5" t="s">
        <v>63</v>
      </c>
      <c r="Q13" s="5"/>
      <c r="R13">
        <v>7</v>
      </c>
    </row>
    <row r="14" spans="1:18" x14ac:dyDescent="0.25">
      <c r="A14">
        <v>8</v>
      </c>
      <c r="B14" s="5"/>
      <c r="C14" s="2"/>
      <c r="D14" s="2"/>
      <c r="E14" s="2"/>
      <c r="F14" s="5" t="s">
        <v>9</v>
      </c>
      <c r="G14" s="2">
        <v>40</v>
      </c>
      <c r="H14" s="2" t="s">
        <v>16</v>
      </c>
      <c r="I14" s="2">
        <v>50</v>
      </c>
      <c r="J14" s="5" t="s">
        <v>62</v>
      </c>
      <c r="K14" s="5">
        <v>30</v>
      </c>
      <c r="L14" s="5"/>
      <c r="M14" s="5"/>
      <c r="N14" s="5" t="s">
        <v>62</v>
      </c>
      <c r="O14" s="2">
        <v>20</v>
      </c>
      <c r="P14" s="5"/>
      <c r="Q14" s="5"/>
      <c r="R14">
        <v>8</v>
      </c>
    </row>
    <row r="15" spans="1:18" x14ac:dyDescent="0.25">
      <c r="A15">
        <v>9</v>
      </c>
      <c r="B15" s="2"/>
      <c r="C15" s="2"/>
      <c r="D15" s="2"/>
      <c r="E15" s="2"/>
      <c r="F15" s="2" t="s">
        <v>63</v>
      </c>
      <c r="G15" s="2"/>
      <c r="H15" s="2" t="s">
        <v>49</v>
      </c>
      <c r="I15" s="2">
        <v>40</v>
      </c>
      <c r="J15" s="5" t="s">
        <v>63</v>
      </c>
      <c r="K15" s="5"/>
      <c r="L15" s="5"/>
      <c r="M15" s="5"/>
      <c r="N15" s="5" t="s">
        <v>63</v>
      </c>
      <c r="O15" s="2"/>
      <c r="P15" s="5"/>
      <c r="Q15" s="5"/>
      <c r="R15">
        <v>9</v>
      </c>
    </row>
    <row r="16" spans="1:18" x14ac:dyDescent="0.25">
      <c r="A16">
        <v>10</v>
      </c>
      <c r="B16" s="2"/>
      <c r="C16" s="2"/>
      <c r="D16" s="2"/>
      <c r="E16" s="2"/>
      <c r="F16" s="5"/>
      <c r="G16" s="2"/>
      <c r="H16" s="2" t="s">
        <v>49</v>
      </c>
      <c r="I16" s="2">
        <v>30</v>
      </c>
      <c r="J16" s="5" t="s">
        <v>63</v>
      </c>
      <c r="K16" s="5"/>
      <c r="L16" s="5"/>
      <c r="M16" s="5"/>
      <c r="N16" s="5"/>
      <c r="O16" s="2"/>
      <c r="P16" s="8"/>
      <c r="Q16" s="5"/>
      <c r="R16">
        <v>10</v>
      </c>
    </row>
    <row r="17" spans="1:18" x14ac:dyDescent="0.25">
      <c r="A17">
        <v>11</v>
      </c>
      <c r="B17" s="2"/>
      <c r="C17" s="2"/>
      <c r="D17" s="2"/>
      <c r="E17" s="2"/>
      <c r="F17" s="2"/>
      <c r="G17" s="2"/>
      <c r="H17" s="2"/>
      <c r="I17" s="2"/>
      <c r="J17" s="5" t="s">
        <v>22</v>
      </c>
      <c r="K17" s="33">
        <v>20</v>
      </c>
      <c r="L17" s="5"/>
      <c r="M17" s="5"/>
      <c r="N17" s="5"/>
      <c r="O17" s="2"/>
      <c r="P17" s="5"/>
      <c r="Q17" s="5"/>
      <c r="R17">
        <v>11</v>
      </c>
    </row>
    <row r="18" spans="1:18" x14ac:dyDescent="0.25">
      <c r="A18">
        <v>12</v>
      </c>
      <c r="B18" s="2"/>
      <c r="C18" s="2"/>
      <c r="D18" s="2"/>
      <c r="E18" s="2"/>
      <c r="F18" s="2"/>
      <c r="G18" s="2"/>
      <c r="H18" s="2"/>
      <c r="I18" s="2"/>
      <c r="J18" s="2" t="s">
        <v>38</v>
      </c>
      <c r="K18" s="2">
        <v>15</v>
      </c>
      <c r="L18" s="5"/>
      <c r="M18" s="2"/>
      <c r="N18" s="2"/>
      <c r="O18" s="2"/>
      <c r="P18" s="5"/>
      <c r="Q18" s="2"/>
      <c r="R18">
        <v>12</v>
      </c>
    </row>
    <row r="19" spans="1:18" x14ac:dyDescent="0.25">
      <c r="A19">
        <v>13</v>
      </c>
      <c r="B19" s="2"/>
      <c r="C19" s="2"/>
      <c r="D19" s="2"/>
      <c r="E19" s="2"/>
      <c r="F19" s="2"/>
      <c r="G19" s="2"/>
      <c r="H19" s="2"/>
      <c r="I19" s="2"/>
      <c r="J19" s="2" t="s">
        <v>22</v>
      </c>
      <c r="K19" s="2">
        <v>12</v>
      </c>
      <c r="L19" s="2"/>
      <c r="M19" s="2"/>
      <c r="N19" s="2"/>
      <c r="O19" s="2"/>
      <c r="P19" s="2"/>
      <c r="Q19" s="2"/>
      <c r="R19">
        <v>13</v>
      </c>
    </row>
    <row r="20" spans="1:18" x14ac:dyDescent="0.25">
      <c r="A20">
        <v>14</v>
      </c>
      <c r="B20" s="2"/>
      <c r="C20" s="2"/>
      <c r="D20" s="2"/>
      <c r="E20" s="2"/>
      <c r="F20" s="2"/>
      <c r="G20" s="2"/>
      <c r="H20" s="2"/>
      <c r="I20" s="2"/>
      <c r="J20" s="2" t="s">
        <v>63</v>
      </c>
      <c r="K20" s="2"/>
      <c r="L20" s="2"/>
      <c r="M20" s="2"/>
      <c r="N20" s="2"/>
      <c r="O20" s="2"/>
      <c r="P20" s="2"/>
      <c r="Q20" s="2"/>
      <c r="R20">
        <v>14</v>
      </c>
    </row>
    <row r="21" spans="1:18" x14ac:dyDescent="0.25">
      <c r="B21" s="57"/>
      <c r="C21" s="58"/>
      <c r="D21" s="59"/>
      <c r="E21" s="2"/>
      <c r="F21" s="2"/>
      <c r="G21" s="2"/>
      <c r="H21" s="2"/>
      <c r="I21" s="2"/>
      <c r="J21" s="2" t="s">
        <v>16</v>
      </c>
      <c r="K21" s="2">
        <v>9</v>
      </c>
      <c r="L21" s="2"/>
      <c r="M21" s="2"/>
      <c r="N21" s="2"/>
      <c r="O21" s="2"/>
      <c r="P21" s="2"/>
      <c r="Q21" s="2"/>
    </row>
    <row r="22" spans="1:18" x14ac:dyDescent="0.25">
      <c r="B22" s="57"/>
      <c r="C22" s="58"/>
      <c r="D22" s="59"/>
      <c r="E22" s="2"/>
      <c r="F22" s="2"/>
      <c r="G22" s="2"/>
      <c r="H22" s="2"/>
      <c r="I22" s="2"/>
      <c r="J22" s="2" t="s">
        <v>63</v>
      </c>
      <c r="K22" s="2"/>
      <c r="L22" s="2"/>
      <c r="M22" s="2"/>
      <c r="N22" s="2"/>
      <c r="O22" s="2"/>
      <c r="P22" s="2"/>
      <c r="Q22" s="2"/>
    </row>
    <row r="23" spans="1:18" x14ac:dyDescent="0.25">
      <c r="B23" s="57"/>
      <c r="C23" s="58"/>
      <c r="D23" s="59"/>
      <c r="E23" s="2"/>
      <c r="F23" s="2"/>
      <c r="G23" s="2"/>
      <c r="H23" s="2"/>
      <c r="I23" s="2"/>
      <c r="J23" s="2" t="s">
        <v>63</v>
      </c>
      <c r="K23" s="2"/>
      <c r="L23" s="2"/>
      <c r="M23" s="2"/>
      <c r="N23" s="2"/>
      <c r="O23" s="2"/>
      <c r="P23" s="2"/>
      <c r="Q23" s="2"/>
    </row>
    <row r="24" spans="1:18" x14ac:dyDescent="0.25">
      <c r="B24" s="57"/>
      <c r="C24" s="58"/>
      <c r="D24" s="59"/>
      <c r="E24" s="2"/>
      <c r="F24" s="2"/>
      <c r="G24" s="2"/>
      <c r="H24" s="2"/>
      <c r="I24" s="2"/>
      <c r="J24" s="2" t="s">
        <v>63</v>
      </c>
      <c r="K24" s="2"/>
      <c r="L24" s="2"/>
      <c r="M24" s="2"/>
      <c r="N24" s="2"/>
      <c r="O24" s="2"/>
      <c r="P24" s="2"/>
      <c r="Q24" s="2"/>
    </row>
    <row r="25" spans="1:18" x14ac:dyDescent="0.25">
      <c r="B25" s="57"/>
      <c r="C25" s="58"/>
      <c r="D25" s="59"/>
      <c r="E25" s="2"/>
      <c r="F25" s="2"/>
      <c r="G25" s="2"/>
      <c r="H25" s="2"/>
      <c r="I25" s="2"/>
      <c r="J25" s="2" t="s">
        <v>63</v>
      </c>
      <c r="K25" s="2"/>
      <c r="L25" s="2"/>
      <c r="M25" s="2"/>
      <c r="N25" s="2"/>
      <c r="O25" s="2"/>
      <c r="P25" s="2"/>
      <c r="Q25" s="2"/>
    </row>
    <row r="26" spans="1:18" x14ac:dyDescent="0.25">
      <c r="B26" s="57"/>
      <c r="C26" s="58"/>
      <c r="D26" s="59"/>
      <c r="E26" s="2"/>
      <c r="F26" s="2"/>
      <c r="G26" s="2"/>
      <c r="H26" s="2"/>
      <c r="I26" s="2"/>
      <c r="J26" s="2" t="s">
        <v>23</v>
      </c>
      <c r="K26" s="2">
        <v>6</v>
      </c>
      <c r="L26" s="2"/>
      <c r="M26" s="2"/>
      <c r="N26" s="2"/>
      <c r="O26" s="2"/>
      <c r="P26" s="2"/>
      <c r="Q26" s="2"/>
    </row>
    <row r="27" spans="1:18" x14ac:dyDescent="0.25">
      <c r="B27" s="57"/>
      <c r="C27" s="58"/>
      <c r="D27" s="59"/>
      <c r="E27" s="2"/>
      <c r="F27" s="2"/>
      <c r="G27" s="2"/>
      <c r="H27" s="2"/>
      <c r="I27" s="2"/>
      <c r="J27" s="2" t="s">
        <v>63</v>
      </c>
      <c r="K27" s="2"/>
      <c r="L27" s="2"/>
      <c r="M27" s="2"/>
      <c r="N27" s="4"/>
      <c r="O27" s="2"/>
      <c r="P27" s="2"/>
      <c r="Q27" s="2"/>
    </row>
    <row r="28" spans="1:18" ht="15.75" x14ac:dyDescent="0.25">
      <c r="A28" s="28"/>
      <c r="B28" s="26" t="s">
        <v>60</v>
      </c>
      <c r="C28" s="67"/>
      <c r="D28" s="68"/>
      <c r="E28" s="2"/>
      <c r="F28" s="34" t="s">
        <v>43</v>
      </c>
      <c r="G28" s="35"/>
      <c r="H28" s="35"/>
      <c r="I28" s="35"/>
      <c r="J28" s="36" t="s">
        <v>45</v>
      </c>
      <c r="K28" s="37"/>
      <c r="L28" s="37"/>
      <c r="M28" s="37"/>
      <c r="N28" s="36" t="s">
        <v>47</v>
      </c>
      <c r="O28" s="37"/>
      <c r="P28" s="37"/>
      <c r="Q28" s="37"/>
    </row>
    <row r="29" spans="1:18" x14ac:dyDescent="0.25">
      <c r="A29" s="28"/>
      <c r="B29" s="10" t="s">
        <v>59</v>
      </c>
      <c r="C29" s="11">
        <f>G7+I7+K7+K10+M7+M9+M10+O9+O13+Q8+Q9</f>
        <v>900</v>
      </c>
      <c r="D29" s="17"/>
      <c r="E29" s="2"/>
      <c r="F29" s="69"/>
      <c r="G29" s="23"/>
      <c r="H29" s="62"/>
      <c r="I29" s="23"/>
      <c r="J29" s="70"/>
      <c r="K29" s="23"/>
      <c r="L29" s="23"/>
      <c r="M29" s="23"/>
      <c r="N29" s="69"/>
      <c r="O29" s="23"/>
      <c r="P29" s="23"/>
      <c r="Q29" s="23"/>
    </row>
    <row r="30" spans="1:18" x14ac:dyDescent="0.25">
      <c r="A30" s="28"/>
      <c r="B30" s="10" t="s">
        <v>14</v>
      </c>
      <c r="C30" s="11">
        <f>K8++O10+O11+O12+Q12</f>
        <v>290</v>
      </c>
      <c r="D30" s="17"/>
      <c r="E30" s="2"/>
      <c r="F30" s="4"/>
      <c r="G30" s="23"/>
      <c r="H30" s="62"/>
      <c r="I30" s="23"/>
      <c r="J30" s="21"/>
      <c r="K30" s="21"/>
      <c r="L30" s="21"/>
      <c r="M30" s="21"/>
      <c r="N30" s="62"/>
      <c r="O30" s="21"/>
      <c r="P30" s="22"/>
      <c r="Q30" s="22"/>
    </row>
    <row r="31" spans="1:18" x14ac:dyDescent="0.25">
      <c r="A31" s="28"/>
      <c r="B31" s="10" t="s">
        <v>16</v>
      </c>
      <c r="C31" s="11">
        <f>I10+I14+K12+K21</f>
        <v>189</v>
      </c>
      <c r="D31" s="17"/>
      <c r="E31" s="2"/>
      <c r="F31" s="4"/>
      <c r="G31" s="23"/>
      <c r="H31" s="62"/>
      <c r="I31" s="23"/>
      <c r="J31" s="21"/>
      <c r="K31" s="21"/>
      <c r="L31" s="21"/>
      <c r="M31" s="21"/>
      <c r="N31" s="21"/>
      <c r="O31" s="21"/>
      <c r="P31" s="22"/>
      <c r="Q31" s="22"/>
    </row>
    <row r="32" spans="1:18" x14ac:dyDescent="0.25">
      <c r="A32" s="28"/>
      <c r="B32" s="10" t="s">
        <v>19</v>
      </c>
      <c r="C32" s="11">
        <f>G9+G10+G14+K9+M8+O8</f>
        <v>470</v>
      </c>
      <c r="D32" s="17"/>
      <c r="E32" s="2"/>
      <c r="F32" s="2"/>
      <c r="G32" s="23"/>
      <c r="H32" s="62"/>
      <c r="I32" s="23"/>
      <c r="J32" s="21"/>
      <c r="K32" s="21"/>
      <c r="L32" s="21"/>
      <c r="M32" s="21"/>
      <c r="N32" s="21"/>
      <c r="O32" s="21"/>
      <c r="P32" s="22"/>
      <c r="Q32" s="22"/>
    </row>
    <row r="33" spans="1:18" x14ac:dyDescent="0.25">
      <c r="A33" s="28"/>
      <c r="B33" s="10" t="s">
        <v>22</v>
      </c>
      <c r="C33" s="11">
        <f>I15+I16+K17+K19+Q11</f>
        <v>162</v>
      </c>
      <c r="D33" s="17"/>
      <c r="E33" s="2"/>
      <c r="F33" s="2"/>
      <c r="G33" s="23"/>
      <c r="H33" s="62"/>
      <c r="I33" s="23"/>
      <c r="J33" s="21"/>
      <c r="K33" s="21"/>
      <c r="L33" s="21"/>
      <c r="M33" s="21"/>
      <c r="N33" s="21"/>
      <c r="O33" s="21"/>
      <c r="P33" s="22"/>
      <c r="Q33" s="22"/>
    </row>
    <row r="34" spans="1:18" x14ac:dyDescent="0.25">
      <c r="A34" s="28"/>
      <c r="B34" s="10" t="s">
        <v>37</v>
      </c>
      <c r="C34" s="11">
        <f>K13+O7</f>
        <v>140</v>
      </c>
      <c r="D34" s="10"/>
      <c r="E34" s="2"/>
      <c r="F34" s="2"/>
      <c r="G34" s="23"/>
      <c r="H34" s="21"/>
      <c r="I34" s="21"/>
      <c r="J34" s="21"/>
      <c r="K34" s="21"/>
      <c r="L34" s="21"/>
      <c r="M34" s="21"/>
      <c r="N34" s="21"/>
      <c r="O34" s="21"/>
      <c r="P34" s="22"/>
      <c r="Q34" s="22"/>
    </row>
    <row r="35" spans="1:18" x14ac:dyDescent="0.25">
      <c r="A35" s="28"/>
      <c r="B35" s="10" t="s">
        <v>26</v>
      </c>
      <c r="C35" s="14">
        <f>C7+C8+C9+C10+G12+G13+K14+O14</f>
        <v>180</v>
      </c>
      <c r="D35" s="10"/>
      <c r="E35" s="2"/>
      <c r="F35" s="2"/>
      <c r="G35" s="23"/>
      <c r="H35" s="21"/>
      <c r="I35" s="21"/>
      <c r="J35" s="21"/>
      <c r="K35" s="21"/>
      <c r="L35" s="21"/>
      <c r="M35" s="21"/>
      <c r="N35" s="21"/>
      <c r="O35" s="21"/>
      <c r="P35" s="22"/>
      <c r="Q35" s="22"/>
    </row>
    <row r="36" spans="1:18" x14ac:dyDescent="0.25">
      <c r="A36" s="28"/>
      <c r="B36" s="10" t="s">
        <v>53</v>
      </c>
      <c r="C36" s="14">
        <f>E8</f>
        <v>5</v>
      </c>
      <c r="D36" s="10"/>
      <c r="E36" s="30"/>
      <c r="F36" s="2"/>
      <c r="G36" s="23"/>
      <c r="H36" s="21"/>
      <c r="I36" s="21"/>
      <c r="J36" s="21"/>
      <c r="K36" s="21"/>
      <c r="L36" s="21"/>
      <c r="M36" s="21"/>
      <c r="N36" s="21"/>
      <c r="O36" s="21"/>
      <c r="P36" s="22"/>
      <c r="Q36" s="22"/>
    </row>
    <row r="37" spans="1:18" x14ac:dyDescent="0.25">
      <c r="A37" s="28"/>
      <c r="B37" s="10" t="s">
        <v>104</v>
      </c>
      <c r="C37" s="14">
        <f>I8+Q10</f>
        <v>170</v>
      </c>
      <c r="D37" s="10"/>
      <c r="E37" s="30"/>
      <c r="F37" s="2"/>
      <c r="G37" s="23"/>
      <c r="H37" s="21"/>
      <c r="I37" s="21"/>
      <c r="J37" s="21"/>
      <c r="K37" s="21"/>
      <c r="L37" s="21"/>
      <c r="M37" s="21"/>
      <c r="N37" s="21"/>
      <c r="O37" s="21"/>
      <c r="P37" s="22"/>
      <c r="Q37" s="22"/>
    </row>
    <row r="38" spans="1:18" x14ac:dyDescent="0.25">
      <c r="A38" s="28"/>
      <c r="B38" s="10" t="s">
        <v>23</v>
      </c>
      <c r="C38" s="14">
        <f>I12+K26</f>
        <v>66</v>
      </c>
      <c r="D38" s="10"/>
      <c r="E38" s="30"/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2"/>
      <c r="Q38" s="32"/>
    </row>
    <row r="39" spans="1:18" x14ac:dyDescent="0.25">
      <c r="B39" s="38" t="s">
        <v>51</v>
      </c>
      <c r="C39" s="39"/>
      <c r="D39" s="39"/>
      <c r="F39" s="42" t="s">
        <v>74</v>
      </c>
      <c r="N39" s="76" t="s">
        <v>113</v>
      </c>
      <c r="O39" s="42"/>
      <c r="P39" s="42"/>
    </row>
    <row r="40" spans="1:18" x14ac:dyDescent="0.25">
      <c r="B40" s="38"/>
      <c r="C40" s="39" t="s">
        <v>80</v>
      </c>
      <c r="D40" s="39" t="s">
        <v>74</v>
      </c>
      <c r="F40" s="10" t="s">
        <v>111</v>
      </c>
      <c r="G40" s="14"/>
      <c r="H40" s="14"/>
      <c r="I40" s="14"/>
      <c r="N40" s="10" t="s">
        <v>112</v>
      </c>
      <c r="O40" s="14"/>
      <c r="P40" s="14"/>
      <c r="Q40" s="14"/>
      <c r="R40" t="s">
        <v>114</v>
      </c>
    </row>
    <row r="41" spans="1:18" x14ac:dyDescent="0.25">
      <c r="B41" s="14" t="s">
        <v>7</v>
      </c>
      <c r="C41" s="14">
        <f>G29+G30+G34+G35+G36+I29+I30+I31+I32+O30</f>
        <v>0</v>
      </c>
      <c r="D41" s="14">
        <v>2617</v>
      </c>
      <c r="F41" s="2" t="s">
        <v>7</v>
      </c>
      <c r="G41" s="2"/>
      <c r="H41" s="27">
        <f>4345+C29</f>
        <v>5245</v>
      </c>
      <c r="I41" s="2"/>
      <c r="N41" s="2" t="s">
        <v>7</v>
      </c>
      <c r="O41" s="2"/>
      <c r="P41" s="27">
        <f>H41+D41</f>
        <v>7862</v>
      </c>
      <c r="Q41" s="2"/>
      <c r="R41">
        <v>1</v>
      </c>
    </row>
    <row r="42" spans="1:18" x14ac:dyDescent="0.25">
      <c r="B42" s="14" t="s">
        <v>8</v>
      </c>
      <c r="C42" s="14">
        <f>G31+G32+G33+I33+O29+O32</f>
        <v>0</v>
      </c>
      <c r="D42" s="14">
        <v>1120</v>
      </c>
      <c r="F42" s="2" t="s">
        <v>8</v>
      </c>
      <c r="G42" s="2"/>
      <c r="H42" s="27">
        <f>2246+C30</f>
        <v>2536</v>
      </c>
      <c r="I42" s="2"/>
      <c r="N42" s="2" t="s">
        <v>8</v>
      </c>
      <c r="O42" s="2"/>
      <c r="P42" s="27">
        <f>H42+D42</f>
        <v>3656</v>
      </c>
      <c r="Q42" s="2"/>
      <c r="R42">
        <v>2</v>
      </c>
    </row>
    <row r="43" spans="1:18" x14ac:dyDescent="0.25">
      <c r="B43" s="14" t="s">
        <v>46</v>
      </c>
      <c r="C43" s="14">
        <f>K29</f>
        <v>0</v>
      </c>
      <c r="D43" s="14">
        <v>300</v>
      </c>
      <c r="F43" s="2" t="s">
        <v>13</v>
      </c>
      <c r="G43" s="2"/>
      <c r="H43" s="27">
        <f>1479+C32</f>
        <v>1949</v>
      </c>
      <c r="I43" s="2"/>
      <c r="N43" s="2" t="s">
        <v>16</v>
      </c>
      <c r="O43" s="2"/>
      <c r="P43" s="27">
        <f>H44+D44</f>
        <v>1749</v>
      </c>
      <c r="Q43" s="2"/>
      <c r="R43">
        <v>4</v>
      </c>
    </row>
    <row r="44" spans="1:18" x14ac:dyDescent="0.25">
      <c r="B44" s="14" t="s">
        <v>48</v>
      </c>
      <c r="C44" s="14">
        <f>O31</f>
        <v>0</v>
      </c>
      <c r="D44" s="14">
        <v>260</v>
      </c>
      <c r="F44" s="2" t="s">
        <v>18</v>
      </c>
      <c r="G44" s="2"/>
      <c r="H44" s="27">
        <f>1300+C31</f>
        <v>1489</v>
      </c>
      <c r="I44" s="2"/>
      <c r="N44" s="2" t="s">
        <v>13</v>
      </c>
      <c r="O44" s="2"/>
      <c r="P44" s="27">
        <f>H43</f>
        <v>1949</v>
      </c>
      <c r="Q44" s="2"/>
      <c r="R44">
        <v>3</v>
      </c>
    </row>
    <row r="45" spans="1:18" x14ac:dyDescent="0.25">
      <c r="B45" s="14" t="s">
        <v>49</v>
      </c>
      <c r="C45" s="14">
        <f>G37</f>
        <v>0</v>
      </c>
      <c r="D45" s="14">
        <v>215</v>
      </c>
      <c r="F45" s="2" t="s">
        <v>23</v>
      </c>
      <c r="G45" s="2"/>
      <c r="H45" s="27">
        <f>283+C38</f>
        <v>349</v>
      </c>
      <c r="I45" s="2"/>
      <c r="N45" s="2" t="s">
        <v>23</v>
      </c>
      <c r="O45" s="2"/>
      <c r="P45" s="27">
        <f>H45</f>
        <v>349</v>
      </c>
      <c r="Q45" s="2"/>
      <c r="R45">
        <v>10</v>
      </c>
    </row>
    <row r="46" spans="1:18" x14ac:dyDescent="0.25">
      <c r="B46" s="49" t="s">
        <v>17</v>
      </c>
      <c r="C46" s="14"/>
      <c r="D46" s="14">
        <v>80</v>
      </c>
      <c r="F46" s="2" t="s">
        <v>37</v>
      </c>
      <c r="G46" s="2"/>
      <c r="H46" s="27">
        <f>1013+C34</f>
        <v>1153</v>
      </c>
      <c r="I46" s="2"/>
      <c r="N46" s="2" t="s">
        <v>37</v>
      </c>
      <c r="O46" s="2"/>
      <c r="P46" s="27">
        <f>H46+D43</f>
        <v>1453</v>
      </c>
      <c r="Q46" s="2"/>
      <c r="R46">
        <v>5</v>
      </c>
    </row>
    <row r="47" spans="1:18" x14ac:dyDescent="0.25">
      <c r="F47" s="2" t="s">
        <v>22</v>
      </c>
      <c r="G47" s="2"/>
      <c r="H47" s="27">
        <f>882+C33</f>
        <v>1044</v>
      </c>
      <c r="I47" s="2"/>
      <c r="N47" s="2" t="s">
        <v>22</v>
      </c>
      <c r="O47" s="2"/>
      <c r="P47" s="27">
        <f>H47+D45</f>
        <v>1259</v>
      </c>
      <c r="Q47" s="2"/>
      <c r="R47">
        <v>6</v>
      </c>
    </row>
    <row r="48" spans="1:18" x14ac:dyDescent="0.25">
      <c r="F48" s="2" t="s">
        <v>24</v>
      </c>
      <c r="G48" s="2"/>
      <c r="H48" s="2">
        <f>406+C37</f>
        <v>576</v>
      </c>
      <c r="I48" s="2"/>
      <c r="N48" s="2" t="s">
        <v>24</v>
      </c>
      <c r="O48" s="2"/>
      <c r="P48" s="2">
        <f>H48</f>
        <v>576</v>
      </c>
      <c r="Q48" s="2"/>
      <c r="R48">
        <v>7</v>
      </c>
    </row>
    <row r="49" spans="6:18" x14ac:dyDescent="0.25">
      <c r="F49" s="2" t="s">
        <v>26</v>
      </c>
      <c r="G49" s="2"/>
      <c r="H49" s="2">
        <f>256+C35</f>
        <v>436</v>
      </c>
      <c r="I49" s="2"/>
      <c r="N49" s="2" t="s">
        <v>26</v>
      </c>
      <c r="O49" s="2"/>
      <c r="P49" s="2">
        <f>H49</f>
        <v>436</v>
      </c>
      <c r="Q49" s="2"/>
      <c r="R49">
        <v>9</v>
      </c>
    </row>
    <row r="50" spans="6:18" x14ac:dyDescent="0.25">
      <c r="F50" s="2" t="s">
        <v>15</v>
      </c>
      <c r="G50" s="2"/>
      <c r="H50" s="2">
        <v>501</v>
      </c>
      <c r="I50" s="2"/>
      <c r="N50" s="2" t="s">
        <v>15</v>
      </c>
      <c r="O50" s="2"/>
      <c r="P50" s="2">
        <f>H50</f>
        <v>501</v>
      </c>
      <c r="Q50" s="2"/>
      <c r="R50">
        <v>8</v>
      </c>
    </row>
    <row r="51" spans="6:18" x14ac:dyDescent="0.25">
      <c r="F51" s="2" t="s">
        <v>53</v>
      </c>
      <c r="G51" s="2"/>
      <c r="H51" s="2">
        <f>25+C36</f>
        <v>30</v>
      </c>
      <c r="I51" s="2"/>
      <c r="N51" s="2" t="s">
        <v>53</v>
      </c>
      <c r="O51" s="2"/>
      <c r="P51" s="2">
        <v>25</v>
      </c>
      <c r="Q51" s="2"/>
      <c r="R51">
        <v>11</v>
      </c>
    </row>
    <row r="52" spans="6:18" x14ac:dyDescent="0.25">
      <c r="F52" s="2"/>
      <c r="G52" s="2"/>
      <c r="H52" s="2"/>
      <c r="I52" s="2"/>
      <c r="N52" s="2"/>
      <c r="O52" s="2"/>
      <c r="P52" s="2"/>
      <c r="Q52" s="2"/>
    </row>
    <row r="53" spans="6:18" x14ac:dyDescent="0.25">
      <c r="F53" s="2"/>
      <c r="G53" s="2"/>
      <c r="H53" s="2"/>
      <c r="I53" s="2"/>
      <c r="N53" s="2"/>
      <c r="O53" s="2"/>
      <c r="P53" s="2"/>
      <c r="Q53" s="2"/>
    </row>
  </sheetData>
  <mergeCells count="4">
    <mergeCell ref="B5:E5"/>
    <mergeCell ref="F5:I5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generale</vt:lpstr>
      <vt:lpstr>BERCHIDDA OLBIA NUOTO</vt:lpstr>
      <vt:lpstr>CAGLIARI NL SPORT DH</vt:lpstr>
      <vt:lpstr>SAN GAVINO </vt:lpstr>
      <vt:lpstr>SASSARI</vt:lpstr>
      <vt:lpstr>CAGLIARI S.ELIA</vt:lpstr>
      <vt:lpstr>ASSEMINI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Ecca</dc:creator>
  <cp:lastModifiedBy>Davide Ecca</cp:lastModifiedBy>
  <cp:lastPrinted>2016-10-25T06:22:30Z</cp:lastPrinted>
  <dcterms:created xsi:type="dcterms:W3CDTF">2016-04-18T06:41:04Z</dcterms:created>
  <dcterms:modified xsi:type="dcterms:W3CDTF">2018-06-28T12:19:50Z</dcterms:modified>
</cp:coreProperties>
</file>