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F:\TOSHIBA HDD\Krono Lario Team\Gare 2023\CLASSIFICHE\Giovani\"/>
    </mc:Choice>
  </mc:AlternateContent>
  <xr:revisionPtr revIDLastSave="0" documentId="13_ncr:1_{E5830B46-E266-4B29-B459-844A1D95AF1F}" xr6:coauthVersionLast="47" xr6:coauthVersionMax="47" xr10:uidLastSave="{00000000-0000-0000-0000-000000000000}"/>
  <bookViews>
    <workbookView xWindow="-120" yWindow="-120" windowWidth="20730" windowHeight="11160" tabRatio="811" firstSheet="5" activeTab="16" xr2:uid="{00000000-000D-0000-FFFF-FFFF00000000}"/>
  </bookViews>
  <sheets>
    <sheet name="MC M" sheetId="1" r:id="rId1"/>
    <sheet name="MC F" sheetId="3" r:id="rId2"/>
    <sheet name="CU M" sheetId="5" r:id="rId3"/>
    <sheet name="CU F" sheetId="7" r:id="rId4"/>
    <sheet name="ES M" sheetId="9" r:id="rId5"/>
    <sheet name="ES F" sheetId="11" r:id="rId6"/>
    <sheet name="RA M" sheetId="13" r:id="rId7"/>
    <sheet name="RA F" sheetId="15" r:id="rId8"/>
    <sheet name="YA M" sheetId="17" r:id="rId9"/>
    <sheet name="YA F" sheetId="19" r:id="rId10"/>
    <sheet name="YB M" sheetId="21" r:id="rId11"/>
    <sheet name="YB F" sheetId="23" r:id="rId12"/>
    <sheet name="JU M" sheetId="25" r:id="rId13"/>
    <sheet name="JU F" sheetId="26" r:id="rId14"/>
    <sheet name="Punti Squadre" sheetId="27" r:id="rId15"/>
    <sheet name="Class Punti Giovanissimi" sheetId="30" r:id="rId16"/>
    <sheet name="Class Punti Giovani" sheetId="32" r:id="rId17"/>
    <sheet name="Punti provvisorio" sheetId="28" state="hidden" r:id="rId18"/>
    <sheet name="Class Punti Prov" sheetId="31" state="hidden" r:id="rId19"/>
  </sheets>
  <externalReferences>
    <externalReference r:id="rId20"/>
    <externalReference r:id="rId21"/>
    <externalReference r:id="rId22"/>
  </externalReferences>
  <definedNames>
    <definedName name="_xlnm._FilterDatabase" localSheetId="15" hidden="1">'Class Punti Giovanissimi'!$A$1:$B$62</definedName>
    <definedName name="_xlnm._FilterDatabase" localSheetId="18" hidden="1">'Class Punti Prov'!$A$1:$D$63</definedName>
    <definedName name="_xlnm._FilterDatabase" localSheetId="7" hidden="1">'RA F'!$B$2:$Q$81</definedName>
    <definedName name="_xlnm._FilterDatabase" localSheetId="6" hidden="1">'RA M'!$D$1:$D$102</definedName>
  </definedNames>
  <calcPr calcId="181029"/>
</workbook>
</file>

<file path=xl/calcChain.xml><?xml version="1.0" encoding="utf-8"?>
<calcChain xmlns="http://schemas.openxmlformats.org/spreadsheetml/2006/main">
  <c r="J56" i="19" l="1"/>
  <c r="Q15" i="19"/>
  <c r="J76" i="17"/>
  <c r="I42" i="25"/>
  <c r="I63" i="21"/>
  <c r="Q28" i="21"/>
  <c r="Q17" i="21"/>
  <c r="P22" i="21"/>
  <c r="O22" i="21" s="1"/>
  <c r="J82" i="15"/>
  <c r="J61" i="11"/>
  <c r="J104" i="9"/>
  <c r="J51" i="7"/>
  <c r="H51" i="7"/>
  <c r="G51" i="7"/>
  <c r="F51" i="7"/>
  <c r="O27" i="5"/>
  <c r="O28" i="5"/>
  <c r="O29" i="5"/>
  <c r="O30" i="5"/>
  <c r="J85" i="5"/>
  <c r="I85" i="5"/>
  <c r="H85" i="5"/>
  <c r="G85" i="5"/>
  <c r="F85" i="5"/>
  <c r="J4" i="1"/>
  <c r="J5" i="1"/>
  <c r="J6" i="1"/>
  <c r="J3" i="1"/>
  <c r="G42" i="25"/>
  <c r="F42" i="25"/>
  <c r="H4" i="25"/>
  <c r="H6" i="25"/>
  <c r="H9" i="25"/>
  <c r="H7" i="25"/>
  <c r="H11" i="25"/>
  <c r="H13" i="25"/>
  <c r="H14" i="25"/>
  <c r="H16" i="25"/>
  <c r="H3" i="25"/>
  <c r="G42" i="23"/>
  <c r="F42" i="23"/>
  <c r="H3" i="23"/>
  <c r="H5" i="23"/>
  <c r="H7" i="23"/>
  <c r="H6" i="23"/>
  <c r="H9" i="23"/>
  <c r="H13" i="23"/>
  <c r="H12" i="23"/>
  <c r="H11" i="23"/>
  <c r="H14" i="23"/>
  <c r="H15" i="23"/>
  <c r="H4" i="23"/>
  <c r="G63" i="21"/>
  <c r="F63" i="21"/>
  <c r="H5" i="21"/>
  <c r="Q5" i="21" s="1"/>
  <c r="H8" i="21"/>
  <c r="P8" i="21" s="1"/>
  <c r="H4" i="21"/>
  <c r="Q4" i="21" s="1"/>
  <c r="H13" i="21"/>
  <c r="Q13" i="21" s="1"/>
  <c r="H11" i="21"/>
  <c r="H10" i="21"/>
  <c r="Q10" i="21" s="1"/>
  <c r="H7" i="21"/>
  <c r="H15" i="21"/>
  <c r="P15" i="21" s="1"/>
  <c r="H19" i="21"/>
  <c r="P19" i="21" s="1"/>
  <c r="H14" i="21"/>
  <c r="P14" i="21" s="1"/>
  <c r="H21" i="21"/>
  <c r="H26" i="21"/>
  <c r="Q26" i="21" s="1"/>
  <c r="H20" i="21"/>
  <c r="H29" i="21"/>
  <c r="P29" i="21" s="1"/>
  <c r="H27" i="21"/>
  <c r="Q27" i="21" s="1"/>
  <c r="H30" i="21"/>
  <c r="Q30" i="21" s="1"/>
  <c r="H6" i="21"/>
  <c r="H31" i="21"/>
  <c r="H25" i="21"/>
  <c r="P25" i="21" s="1"/>
  <c r="H32" i="21"/>
  <c r="Q32" i="21" s="1"/>
  <c r="H33" i="21"/>
  <c r="Q33" i="21" s="1"/>
  <c r="H23" i="21"/>
  <c r="P23" i="21" s="1"/>
  <c r="H34" i="21"/>
  <c r="P34" i="21" s="1"/>
  <c r="P41" i="21"/>
  <c r="H35" i="21"/>
  <c r="H24" i="21"/>
  <c r="Q24" i="21" s="1"/>
  <c r="P42" i="21"/>
  <c r="H3" i="21"/>
  <c r="Q3" i="21" s="1"/>
  <c r="Q31" i="19"/>
  <c r="Q32" i="19"/>
  <c r="Q33" i="19"/>
  <c r="H56" i="19"/>
  <c r="G56" i="19"/>
  <c r="F56" i="19"/>
  <c r="C56" i="19"/>
  <c r="I3" i="19"/>
  <c r="I5" i="19"/>
  <c r="Q5" i="19" s="1"/>
  <c r="I6" i="19"/>
  <c r="Q6" i="19" s="1"/>
  <c r="I8" i="19"/>
  <c r="Q8" i="19" s="1"/>
  <c r="I9" i="19"/>
  <c r="Q9" i="19" s="1"/>
  <c r="I11" i="19"/>
  <c r="Q11" i="19" s="1"/>
  <c r="I7" i="19"/>
  <c r="Q7" i="19" s="1"/>
  <c r="I12" i="19"/>
  <c r="I14" i="19"/>
  <c r="Q14" i="19" s="1"/>
  <c r="I10" i="19"/>
  <c r="Q10" i="19" s="1"/>
  <c r="I13" i="19"/>
  <c r="Q13" i="19" s="1"/>
  <c r="I18" i="19"/>
  <c r="Q18" i="19" s="1"/>
  <c r="I20" i="19"/>
  <c r="I21" i="19"/>
  <c r="Q21" i="19" s="1"/>
  <c r="I22" i="19"/>
  <c r="Q22" i="19" s="1"/>
  <c r="I19" i="19"/>
  <c r="Q19" i="19" s="1"/>
  <c r="I26" i="19"/>
  <c r="I17" i="19"/>
  <c r="Q17" i="19" s="1"/>
  <c r="I23" i="19"/>
  <c r="Q23" i="19" s="1"/>
  <c r="I27" i="19"/>
  <c r="Q27" i="19" s="1"/>
  <c r="I28" i="19"/>
  <c r="Q28" i="19" s="1"/>
  <c r="I29" i="19"/>
  <c r="I25" i="19"/>
  <c r="Q25" i="19" s="1"/>
  <c r="I24" i="19"/>
  <c r="Q24" i="19" s="1"/>
  <c r="I30" i="19"/>
  <c r="Q30" i="19" s="1"/>
  <c r="I34" i="19"/>
  <c r="Q34" i="19" s="1"/>
  <c r="I35" i="19"/>
  <c r="Q35" i="19" s="1"/>
  <c r="I4" i="19"/>
  <c r="Q4" i="19" s="1"/>
  <c r="H76" i="17"/>
  <c r="G76" i="17"/>
  <c r="F76" i="17"/>
  <c r="C76" i="17"/>
  <c r="I5" i="17"/>
  <c r="I6" i="17"/>
  <c r="I4" i="17"/>
  <c r="I8" i="17"/>
  <c r="I7" i="17"/>
  <c r="I9" i="17"/>
  <c r="I11" i="17"/>
  <c r="I12" i="17"/>
  <c r="I10" i="17"/>
  <c r="I16" i="17"/>
  <c r="I18" i="17"/>
  <c r="I19" i="17"/>
  <c r="I17" i="17"/>
  <c r="I20" i="17"/>
  <c r="I21" i="17"/>
  <c r="I22" i="17"/>
  <c r="I23" i="17"/>
  <c r="I28" i="17"/>
  <c r="I24" i="17"/>
  <c r="I29" i="17"/>
  <c r="I30" i="17"/>
  <c r="I31" i="17"/>
  <c r="I25" i="17"/>
  <c r="I26" i="17"/>
  <c r="I14" i="17"/>
  <c r="I34" i="17"/>
  <c r="I35" i="17"/>
  <c r="I36" i="17"/>
  <c r="I15" i="17"/>
  <c r="I39" i="17"/>
  <c r="P45" i="17"/>
  <c r="O45" i="17" s="1"/>
  <c r="I3" i="17"/>
  <c r="H82" i="15"/>
  <c r="F82" i="15"/>
  <c r="I5" i="15"/>
  <c r="I3" i="15"/>
  <c r="I4" i="15"/>
  <c r="I8" i="15"/>
  <c r="I6" i="15"/>
  <c r="I9" i="15"/>
  <c r="I12" i="15"/>
  <c r="I14" i="15"/>
  <c r="I13" i="15"/>
  <c r="I10" i="15"/>
  <c r="I15" i="15"/>
  <c r="I11" i="15"/>
  <c r="I16" i="15"/>
  <c r="I18" i="15"/>
  <c r="I19" i="15"/>
  <c r="I20" i="15"/>
  <c r="I17" i="15"/>
  <c r="I21" i="15"/>
  <c r="I22" i="15"/>
  <c r="I23" i="15"/>
  <c r="I25" i="15"/>
  <c r="I24" i="15"/>
  <c r="I27" i="15"/>
  <c r="I28" i="15"/>
  <c r="I7" i="15"/>
  <c r="H97" i="13"/>
  <c r="G97" i="13"/>
  <c r="F97" i="13"/>
  <c r="I4" i="13"/>
  <c r="I5" i="13"/>
  <c r="I6" i="13"/>
  <c r="I7" i="13"/>
  <c r="I8" i="13"/>
  <c r="I11" i="13"/>
  <c r="I9" i="13"/>
  <c r="I13" i="13"/>
  <c r="I12" i="13"/>
  <c r="I18" i="13"/>
  <c r="I15" i="13"/>
  <c r="I16" i="13"/>
  <c r="I20" i="13"/>
  <c r="I21" i="13"/>
  <c r="I22" i="13"/>
  <c r="I23" i="13"/>
  <c r="I24" i="13"/>
  <c r="I25" i="13"/>
  <c r="I30" i="13"/>
  <c r="I26" i="13"/>
  <c r="I31" i="13"/>
  <c r="I14" i="13"/>
  <c r="I28" i="13"/>
  <c r="I29" i="13"/>
  <c r="I33" i="13"/>
  <c r="I35" i="13"/>
  <c r="I36" i="13"/>
  <c r="I37" i="13"/>
  <c r="I32" i="13"/>
  <c r="I42" i="13"/>
  <c r="I40" i="13"/>
  <c r="I3" i="13"/>
  <c r="F61" i="11"/>
  <c r="H61" i="11"/>
  <c r="G61" i="11"/>
  <c r="I6" i="11"/>
  <c r="I7" i="11"/>
  <c r="I10" i="11"/>
  <c r="I5" i="11"/>
  <c r="I9" i="11"/>
  <c r="I12" i="11"/>
  <c r="I13" i="11"/>
  <c r="I15" i="11"/>
  <c r="I18" i="11"/>
  <c r="I11" i="11"/>
  <c r="I21" i="11"/>
  <c r="I23" i="11"/>
  <c r="I24" i="11"/>
  <c r="I25" i="11"/>
  <c r="I19" i="11"/>
  <c r="I27" i="11"/>
  <c r="I3" i="11"/>
  <c r="F104" i="9"/>
  <c r="G104" i="9"/>
  <c r="H104" i="9"/>
  <c r="I6" i="9"/>
  <c r="I4" i="9"/>
  <c r="I9" i="9"/>
  <c r="I11" i="9"/>
  <c r="I7" i="9"/>
  <c r="I10" i="9"/>
  <c r="I8" i="9"/>
  <c r="I14" i="9"/>
  <c r="I16" i="9"/>
  <c r="I18" i="9"/>
  <c r="I19" i="9"/>
  <c r="I21" i="9"/>
  <c r="I22" i="9"/>
  <c r="I20" i="9"/>
  <c r="I27" i="9"/>
  <c r="I23" i="9"/>
  <c r="I24" i="9"/>
  <c r="I28" i="9"/>
  <c r="I29" i="9"/>
  <c r="I26" i="9"/>
  <c r="I35" i="9"/>
  <c r="I36" i="9"/>
  <c r="I3" i="9"/>
  <c r="I7" i="7"/>
  <c r="I4" i="7"/>
  <c r="I5" i="7"/>
  <c r="I6" i="7"/>
  <c r="I12" i="7"/>
  <c r="I13" i="7"/>
  <c r="I14" i="7"/>
  <c r="I16" i="7"/>
  <c r="I18" i="7"/>
  <c r="I19" i="7"/>
  <c r="I11" i="7"/>
  <c r="I20" i="7"/>
  <c r="I3" i="7"/>
  <c r="I4" i="3"/>
  <c r="I5" i="3"/>
  <c r="I6" i="3"/>
  <c r="I7" i="3"/>
  <c r="I3" i="3"/>
  <c r="I4" i="1"/>
  <c r="I5" i="1"/>
  <c r="I6" i="1"/>
  <c r="I7" i="1"/>
  <c r="I8" i="1"/>
  <c r="I3" i="1"/>
  <c r="Q7" i="21"/>
  <c r="Q59" i="17"/>
  <c r="Q66" i="17"/>
  <c r="P67" i="17"/>
  <c r="O67" i="17" s="1"/>
  <c r="P71" i="17"/>
  <c r="O71" i="17" s="1"/>
  <c r="G6" i="15"/>
  <c r="G4" i="15"/>
  <c r="G9" i="15"/>
  <c r="G5" i="15"/>
  <c r="G8" i="15"/>
  <c r="G3" i="15"/>
  <c r="G15" i="15"/>
  <c r="G13" i="15"/>
  <c r="G16" i="15"/>
  <c r="G19" i="15"/>
  <c r="G18" i="15"/>
  <c r="G27" i="15"/>
  <c r="G21" i="15"/>
  <c r="G22" i="15"/>
  <c r="G23" i="15"/>
  <c r="G26" i="15"/>
  <c r="G25" i="15"/>
  <c r="G20" i="15"/>
  <c r="G24" i="15"/>
  <c r="G14" i="15"/>
  <c r="G17" i="15"/>
  <c r="G31" i="15"/>
  <c r="G32" i="15"/>
  <c r="G33" i="15"/>
  <c r="G7" i="15"/>
  <c r="C47" i="30"/>
  <c r="Q21" i="21"/>
  <c r="Q29" i="21"/>
  <c r="Q23" i="21"/>
  <c r="Q34" i="21"/>
  <c r="Q16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62" i="21"/>
  <c r="P13" i="21"/>
  <c r="P7" i="21"/>
  <c r="P21" i="21"/>
  <c r="P28" i="21"/>
  <c r="P37" i="21"/>
  <c r="P17" i="21"/>
  <c r="P38" i="21"/>
  <c r="P39" i="21"/>
  <c r="P40" i="21"/>
  <c r="P18" i="21"/>
  <c r="O18" i="21" s="1"/>
  <c r="P36" i="21"/>
  <c r="O36" i="21" s="1"/>
  <c r="P16" i="21"/>
  <c r="O16" i="21" s="1"/>
  <c r="P43" i="21"/>
  <c r="O43" i="21" s="1"/>
  <c r="P44" i="21"/>
  <c r="O44" i="21" s="1"/>
  <c r="P45" i="21"/>
  <c r="O45" i="21" s="1"/>
  <c r="P46" i="21"/>
  <c r="O46" i="21" s="1"/>
  <c r="P47" i="21"/>
  <c r="O47" i="21" s="1"/>
  <c r="P48" i="21"/>
  <c r="O48" i="21" s="1"/>
  <c r="P49" i="21"/>
  <c r="P50" i="21"/>
  <c r="O50" i="21" s="1"/>
  <c r="P51" i="21"/>
  <c r="O51" i="21" s="1"/>
  <c r="P52" i="21"/>
  <c r="O52" i="21" s="1"/>
  <c r="P53" i="21"/>
  <c r="O53" i="21" s="1"/>
  <c r="P54" i="21"/>
  <c r="O54" i="21" s="1"/>
  <c r="P55" i="21"/>
  <c r="O55" i="21" s="1"/>
  <c r="P56" i="21"/>
  <c r="O56" i="21" s="1"/>
  <c r="P57" i="21"/>
  <c r="O57" i="21" s="1"/>
  <c r="P58" i="21"/>
  <c r="O58" i="21" s="1"/>
  <c r="P59" i="21"/>
  <c r="O59" i="21" s="1"/>
  <c r="P60" i="21"/>
  <c r="O60" i="21" s="1"/>
  <c r="P61" i="21"/>
  <c r="O61" i="21" s="1"/>
  <c r="P62" i="21"/>
  <c r="O62" i="21" s="1"/>
  <c r="O49" i="21"/>
  <c r="Q71" i="17"/>
  <c r="Q72" i="17"/>
  <c r="P72" i="17"/>
  <c r="O72" i="17" s="1"/>
  <c r="Q51" i="19"/>
  <c r="P51" i="19"/>
  <c r="O51" i="19" s="1"/>
  <c r="P52" i="19"/>
  <c r="O52" i="19" s="1"/>
  <c r="Q52" i="19"/>
  <c r="P55" i="19"/>
  <c r="O55" i="19" s="1"/>
  <c r="Q55" i="19"/>
  <c r="P50" i="19"/>
  <c r="O50" i="19" s="1"/>
  <c r="Q50" i="19"/>
  <c r="Q60" i="17"/>
  <c r="P60" i="17"/>
  <c r="O60" i="17" s="1"/>
  <c r="Q67" i="17"/>
  <c r="P66" i="17"/>
  <c r="O66" i="17" s="1"/>
  <c r="Q29" i="19" l="1"/>
  <c r="Q26" i="19"/>
  <c r="Q20" i="19"/>
  <c r="Q12" i="19"/>
  <c r="Q3" i="19"/>
  <c r="Q15" i="21"/>
  <c r="P4" i="21"/>
  <c r="Q25" i="21"/>
  <c r="P12" i="21"/>
  <c r="Q22" i="21"/>
  <c r="Q31" i="21"/>
  <c r="Q14" i="21"/>
  <c r="P10" i="21"/>
  <c r="P27" i="21"/>
  <c r="Q35" i="21"/>
  <c r="Q6" i="21"/>
  <c r="Q20" i="21"/>
  <c r="Q19" i="21"/>
  <c r="Q11" i="21"/>
  <c r="P24" i="21"/>
  <c r="P31" i="21"/>
  <c r="H42" i="23"/>
  <c r="H42" i="25"/>
  <c r="Q8" i="21"/>
  <c r="I51" i="7"/>
  <c r="I61" i="11"/>
  <c r="I104" i="9"/>
  <c r="H63" i="21"/>
  <c r="I97" i="13"/>
  <c r="I82" i="15"/>
  <c r="I76" i="17"/>
  <c r="G82" i="15"/>
  <c r="P5" i="21"/>
  <c r="P35" i="21"/>
  <c r="P20" i="21"/>
  <c r="P11" i="21"/>
  <c r="P3" i="21"/>
  <c r="P32" i="21"/>
  <c r="P26" i="21"/>
  <c r="P33" i="21"/>
  <c r="P30" i="21"/>
  <c r="I56" i="19"/>
  <c r="O42" i="21"/>
  <c r="P6" i="21"/>
  <c r="P59" i="17"/>
  <c r="O59" i="17" s="1"/>
  <c r="O24" i="21"/>
  <c r="C42" i="23"/>
  <c r="O11" i="21" l="1"/>
  <c r="Q41" i="26" l="1"/>
  <c r="P41" i="26"/>
  <c r="Q40" i="26"/>
  <c r="P40" i="26"/>
  <c r="Q39" i="26"/>
  <c r="P39" i="26"/>
  <c r="Q38" i="26"/>
  <c r="P38" i="26"/>
  <c r="B38" i="26" s="1"/>
  <c r="Q37" i="26"/>
  <c r="P37" i="26"/>
  <c r="Q36" i="26"/>
  <c r="P36" i="26"/>
  <c r="Q35" i="26"/>
  <c r="P35" i="26"/>
  <c r="Q34" i="26"/>
  <c r="P34" i="26"/>
  <c r="B34" i="26" s="1"/>
  <c r="Q33" i="26"/>
  <c r="P33" i="26"/>
  <c r="Q32" i="26"/>
  <c r="P32" i="26"/>
  <c r="Q31" i="26"/>
  <c r="P31" i="26"/>
  <c r="Q30" i="26"/>
  <c r="P30" i="26"/>
  <c r="B30" i="26" s="1"/>
  <c r="Q29" i="26"/>
  <c r="P29" i="26"/>
  <c r="Q28" i="26"/>
  <c r="P28" i="26"/>
  <c r="Q27" i="26"/>
  <c r="P27" i="26"/>
  <c r="Q26" i="26"/>
  <c r="P26" i="26"/>
  <c r="B26" i="26" s="1"/>
  <c r="Q25" i="26"/>
  <c r="P25" i="26"/>
  <c r="B25" i="26" s="1"/>
  <c r="Q24" i="26"/>
  <c r="P24" i="26"/>
  <c r="Q23" i="26"/>
  <c r="P23" i="26"/>
  <c r="Q22" i="26"/>
  <c r="P22" i="26"/>
  <c r="B22" i="26" s="1"/>
  <c r="Q21" i="26"/>
  <c r="P21" i="26"/>
  <c r="Q20" i="26"/>
  <c r="P20" i="26"/>
  <c r="B20" i="26" s="1"/>
  <c r="Q11" i="26"/>
  <c r="P11" i="26"/>
  <c r="B11" i="26" s="1"/>
  <c r="P10" i="26"/>
  <c r="P6" i="26"/>
  <c r="Q17" i="26"/>
  <c r="P17" i="26"/>
  <c r="B17" i="26" s="1"/>
  <c r="Q12" i="26"/>
  <c r="P12" i="26"/>
  <c r="B12" i="26" s="1"/>
  <c r="Q18" i="26"/>
  <c r="P18" i="26"/>
  <c r="B18" i="26" s="1"/>
  <c r="Q14" i="26"/>
  <c r="P14" i="26"/>
  <c r="B14" i="26" s="1"/>
  <c r="P9" i="26"/>
  <c r="Q3" i="26"/>
  <c r="P3" i="26"/>
  <c r="O3" i="26" s="1"/>
  <c r="Q16" i="26"/>
  <c r="P16" i="26"/>
  <c r="B16" i="26" s="1"/>
  <c r="Q19" i="26"/>
  <c r="P19" i="26"/>
  <c r="B19" i="26" s="1"/>
  <c r="P7" i="26"/>
  <c r="Q4" i="26"/>
  <c r="P4" i="26"/>
  <c r="O4" i="26" s="1"/>
  <c r="Q15" i="26"/>
  <c r="P15" i="26"/>
  <c r="B15" i="26" s="1"/>
  <c r="Q13" i="26"/>
  <c r="P13" i="26"/>
  <c r="B13" i="26" s="1"/>
  <c r="Q5" i="26"/>
  <c r="P5" i="26"/>
  <c r="Q8" i="26"/>
  <c r="P8" i="26"/>
  <c r="Q41" i="25"/>
  <c r="P41" i="25"/>
  <c r="O41" i="25" s="1"/>
  <c r="Q40" i="25"/>
  <c r="P40" i="25"/>
  <c r="O40" i="25" s="1"/>
  <c r="Q39" i="25"/>
  <c r="P39" i="25"/>
  <c r="O39" i="25" s="1"/>
  <c r="Q38" i="25"/>
  <c r="P38" i="25"/>
  <c r="O38" i="25" s="1"/>
  <c r="Q25" i="25"/>
  <c r="P25" i="25"/>
  <c r="Q37" i="25"/>
  <c r="P37" i="25"/>
  <c r="Q5" i="25"/>
  <c r="P5" i="25"/>
  <c r="P21" i="25"/>
  <c r="O21" i="25" s="1"/>
  <c r="Q23" i="25"/>
  <c r="P23" i="25"/>
  <c r="Q34" i="25"/>
  <c r="P34" i="25"/>
  <c r="Q36" i="25"/>
  <c r="P36" i="25"/>
  <c r="B36" i="25" s="1"/>
  <c r="Q16" i="25"/>
  <c r="P16" i="25"/>
  <c r="P17" i="25"/>
  <c r="Q7" i="25"/>
  <c r="P7" i="25"/>
  <c r="Q14" i="25"/>
  <c r="P14" i="25"/>
  <c r="P18" i="25"/>
  <c r="P20" i="25"/>
  <c r="Q27" i="25"/>
  <c r="P27" i="25"/>
  <c r="Q13" i="25"/>
  <c r="P13" i="25"/>
  <c r="O13" i="25" s="1"/>
  <c r="P15" i="25"/>
  <c r="Q28" i="25"/>
  <c r="P28" i="25"/>
  <c r="Q32" i="25"/>
  <c r="P32" i="25"/>
  <c r="Q29" i="25"/>
  <c r="P29" i="25"/>
  <c r="B29" i="25" s="1"/>
  <c r="Q33" i="25"/>
  <c r="P33" i="25"/>
  <c r="B33" i="25" s="1"/>
  <c r="Q31" i="25"/>
  <c r="P31" i="25"/>
  <c r="Q3" i="25"/>
  <c r="P3" i="25"/>
  <c r="O3" i="25" s="1"/>
  <c r="Q35" i="25"/>
  <c r="P35" i="25"/>
  <c r="B35" i="25" s="1"/>
  <c r="Q4" i="25"/>
  <c r="P4" i="25"/>
  <c r="O4" i="25" s="1"/>
  <c r="Q9" i="25"/>
  <c r="P9" i="25"/>
  <c r="O9" i="25" s="1"/>
  <c r="Q26" i="25"/>
  <c r="P26" i="25"/>
  <c r="Q6" i="25"/>
  <c r="P6" i="25"/>
  <c r="Q10" i="25"/>
  <c r="P10" i="25"/>
  <c r="P19" i="25"/>
  <c r="O19" i="25" s="1"/>
  <c r="Q24" i="25"/>
  <c r="P24" i="25"/>
  <c r="Q22" i="25"/>
  <c r="P22" i="25"/>
  <c r="Q11" i="25"/>
  <c r="P11" i="25"/>
  <c r="Q30" i="25"/>
  <c r="P30" i="25"/>
  <c r="Q8" i="25"/>
  <c r="P8" i="25"/>
  <c r="P12" i="25"/>
  <c r="O12" i="25" s="1"/>
  <c r="Q41" i="23"/>
  <c r="P41" i="23"/>
  <c r="O41" i="23" s="1"/>
  <c r="Q40" i="23"/>
  <c r="P40" i="23"/>
  <c r="O40" i="23" s="1"/>
  <c r="Q39" i="23"/>
  <c r="P39" i="23"/>
  <c r="B39" i="23" s="1"/>
  <c r="Q38" i="23"/>
  <c r="P38" i="23"/>
  <c r="O38" i="23" s="1"/>
  <c r="Q37" i="23"/>
  <c r="P37" i="23"/>
  <c r="B37" i="23" s="1"/>
  <c r="Q36" i="23"/>
  <c r="P36" i="23"/>
  <c r="O36" i="23" s="1"/>
  <c r="Q35" i="23"/>
  <c r="P35" i="23"/>
  <c r="O35" i="23" s="1"/>
  <c r="Q34" i="23"/>
  <c r="P34" i="23"/>
  <c r="O34" i="23" s="1"/>
  <c r="Q33" i="23"/>
  <c r="P33" i="23"/>
  <c r="B33" i="23" s="1"/>
  <c r="Q32" i="23"/>
  <c r="P32" i="23"/>
  <c r="Q31" i="23"/>
  <c r="P31" i="23"/>
  <c r="B31" i="23" s="1"/>
  <c r="Q30" i="23"/>
  <c r="P30" i="23"/>
  <c r="Q28" i="23"/>
  <c r="P28" i="23"/>
  <c r="B28" i="23" s="1"/>
  <c r="Q27" i="23"/>
  <c r="P27" i="23"/>
  <c r="B27" i="23" s="1"/>
  <c r="P18" i="23"/>
  <c r="Q29" i="23"/>
  <c r="P29" i="23"/>
  <c r="Q11" i="23"/>
  <c r="P11" i="23"/>
  <c r="P19" i="23"/>
  <c r="Q15" i="23"/>
  <c r="P15" i="23"/>
  <c r="Q5" i="23"/>
  <c r="P5" i="23"/>
  <c r="O5" i="23" s="1"/>
  <c r="Q13" i="23"/>
  <c r="P13" i="23"/>
  <c r="P16" i="23"/>
  <c r="Q4" i="23"/>
  <c r="P4" i="23"/>
  <c r="Q6" i="23"/>
  <c r="P6" i="23"/>
  <c r="P10" i="23"/>
  <c r="Q22" i="23"/>
  <c r="P22" i="23"/>
  <c r="Q21" i="23"/>
  <c r="P21" i="23"/>
  <c r="Q3" i="23"/>
  <c r="P3" i="23"/>
  <c r="P17" i="23"/>
  <c r="Q20" i="23"/>
  <c r="P20" i="23"/>
  <c r="Q12" i="23"/>
  <c r="P12" i="23"/>
  <c r="Q23" i="23"/>
  <c r="P23" i="23"/>
  <c r="B23" i="23" s="1"/>
  <c r="Q24" i="23"/>
  <c r="P24" i="23"/>
  <c r="Q7" i="23"/>
  <c r="P7" i="23"/>
  <c r="Q26" i="23"/>
  <c r="P26" i="23"/>
  <c r="B26" i="23" s="1"/>
  <c r="Q14" i="23"/>
  <c r="P14" i="23"/>
  <c r="Q25" i="23"/>
  <c r="P25" i="23"/>
  <c r="B25" i="23" s="1"/>
  <c r="Q9" i="23"/>
  <c r="P9" i="23"/>
  <c r="P8" i="23"/>
  <c r="O10" i="21"/>
  <c r="O41" i="21"/>
  <c r="O23" i="21"/>
  <c r="O34" i="21"/>
  <c r="O33" i="21"/>
  <c r="O6" i="21"/>
  <c r="O5" i="21"/>
  <c r="O17" i="21"/>
  <c r="O30" i="21"/>
  <c r="O29" i="21"/>
  <c r="O25" i="21"/>
  <c r="O39" i="21"/>
  <c r="O32" i="21"/>
  <c r="O8" i="21"/>
  <c r="O21" i="21"/>
  <c r="O38" i="21"/>
  <c r="O15" i="21"/>
  <c r="O13" i="21"/>
  <c r="O3" i="21"/>
  <c r="O4" i="21"/>
  <c r="O7" i="21"/>
  <c r="O26" i="21"/>
  <c r="O31" i="21"/>
  <c r="O37" i="21"/>
  <c r="O28" i="21"/>
  <c r="O20" i="21"/>
  <c r="O40" i="21"/>
  <c r="O12" i="21"/>
  <c r="O19" i="21"/>
  <c r="O14" i="21"/>
  <c r="O35" i="21"/>
  <c r="O27" i="21"/>
  <c r="Q9" i="21"/>
  <c r="P9" i="21"/>
  <c r="O9" i="21" s="1"/>
  <c r="Q54" i="19"/>
  <c r="P54" i="19"/>
  <c r="O54" i="19" s="1"/>
  <c r="Q53" i="19"/>
  <c r="P53" i="19"/>
  <c r="O53" i="19" s="1"/>
  <c r="Q49" i="19"/>
  <c r="P49" i="19"/>
  <c r="O49" i="19" s="1"/>
  <c r="Q48" i="19"/>
  <c r="P48" i="19"/>
  <c r="O48" i="19" s="1"/>
  <c r="Q47" i="19"/>
  <c r="P47" i="19"/>
  <c r="O47" i="19" s="1"/>
  <c r="P33" i="19"/>
  <c r="O33" i="19" s="1"/>
  <c r="P29" i="19"/>
  <c r="O29" i="19" s="1"/>
  <c r="P36" i="19"/>
  <c r="O36" i="19" s="1"/>
  <c r="P16" i="19"/>
  <c r="O16" i="19" s="1"/>
  <c r="P18" i="19"/>
  <c r="O18" i="19" s="1"/>
  <c r="P21" i="19"/>
  <c r="P27" i="19"/>
  <c r="O27" i="19" s="1"/>
  <c r="P10" i="19"/>
  <c r="O10" i="19" s="1"/>
  <c r="P22" i="19"/>
  <c r="O22" i="19" s="1"/>
  <c r="Q46" i="19"/>
  <c r="P46" i="19"/>
  <c r="O46" i="19" s="1"/>
  <c r="P15" i="19"/>
  <c r="O15" i="19" s="1"/>
  <c r="Q43" i="19"/>
  <c r="P44" i="19"/>
  <c r="O44" i="19" s="1"/>
  <c r="Q45" i="19"/>
  <c r="P37" i="19"/>
  <c r="O37" i="19" s="1"/>
  <c r="P30" i="19"/>
  <c r="Q40" i="19"/>
  <c r="P41" i="19"/>
  <c r="P42" i="19"/>
  <c r="O42" i="19" s="1"/>
  <c r="P38" i="19"/>
  <c r="O38" i="19" s="1"/>
  <c r="P40" i="19"/>
  <c r="O40" i="19" s="1"/>
  <c r="P13" i="19"/>
  <c r="O13" i="19" s="1"/>
  <c r="P20" i="19"/>
  <c r="O20" i="19" s="1"/>
  <c r="P39" i="19"/>
  <c r="O39" i="19" s="1"/>
  <c r="P31" i="19"/>
  <c r="P17" i="19"/>
  <c r="O17" i="19" s="1"/>
  <c r="Q44" i="19"/>
  <c r="P45" i="19"/>
  <c r="O45" i="19" s="1"/>
  <c r="P35" i="19"/>
  <c r="O35" i="19" s="1"/>
  <c r="P26" i="19"/>
  <c r="O26" i="19" s="1"/>
  <c r="P4" i="19"/>
  <c r="O4" i="19" s="1"/>
  <c r="P3" i="19"/>
  <c r="O3" i="19" s="1"/>
  <c r="P34" i="19"/>
  <c r="O34" i="19" s="1"/>
  <c r="P8" i="19"/>
  <c r="O8" i="19" s="1"/>
  <c r="P32" i="19"/>
  <c r="P28" i="19"/>
  <c r="O28" i="19" s="1"/>
  <c r="P7" i="19"/>
  <c r="O7" i="19" s="1"/>
  <c r="Q42" i="19"/>
  <c r="P43" i="19"/>
  <c r="P25" i="19"/>
  <c r="O25" i="19" s="1"/>
  <c r="P6" i="19"/>
  <c r="O6" i="19" s="1"/>
  <c r="P19" i="19"/>
  <c r="O19" i="19" s="1"/>
  <c r="Q41" i="19"/>
  <c r="P23" i="19"/>
  <c r="P5" i="19"/>
  <c r="O5" i="19" s="1"/>
  <c r="P24" i="19"/>
  <c r="O24" i="19" s="1"/>
  <c r="P9" i="19"/>
  <c r="O9" i="19" s="1"/>
  <c r="P12" i="19"/>
  <c r="O12" i="19" s="1"/>
  <c r="P14" i="19"/>
  <c r="O14" i="19" s="1"/>
  <c r="P11" i="19"/>
  <c r="O11" i="19" s="1"/>
  <c r="Q17" i="17"/>
  <c r="P17" i="17"/>
  <c r="O17" i="17" s="1"/>
  <c r="Q63" i="17"/>
  <c r="P63" i="17"/>
  <c r="O63" i="17" s="1"/>
  <c r="Q58" i="17"/>
  <c r="P58" i="17"/>
  <c r="Q57" i="17"/>
  <c r="P57" i="17"/>
  <c r="Q61" i="17"/>
  <c r="P61" i="17"/>
  <c r="O61" i="17" s="1"/>
  <c r="Q74" i="17"/>
  <c r="P74" i="17"/>
  <c r="O74" i="17" s="1"/>
  <c r="Q15" i="17"/>
  <c r="P15" i="17"/>
  <c r="O15" i="17" s="1"/>
  <c r="Q30" i="17"/>
  <c r="P30" i="17"/>
  <c r="Q70" i="17"/>
  <c r="P70" i="17"/>
  <c r="Q69" i="17"/>
  <c r="P69" i="17"/>
  <c r="O69" i="17" s="1"/>
  <c r="Q23" i="17"/>
  <c r="P23" i="17"/>
  <c r="O23" i="17" s="1"/>
  <c r="P46" i="17"/>
  <c r="Q9" i="17"/>
  <c r="P9" i="17"/>
  <c r="O9" i="17" s="1"/>
  <c r="Q14" i="17"/>
  <c r="P14" i="17"/>
  <c r="O14" i="17" s="1"/>
  <c r="Q4" i="17"/>
  <c r="P4" i="17"/>
  <c r="O4" i="17" s="1"/>
  <c r="Q31" i="17"/>
  <c r="P31" i="17"/>
  <c r="O31" i="17" s="1"/>
  <c r="Q49" i="17"/>
  <c r="P49" i="17"/>
  <c r="O49" i="17" s="1"/>
  <c r="Q75" i="17"/>
  <c r="P75" i="17"/>
  <c r="Q52" i="17"/>
  <c r="P52" i="17"/>
  <c r="O52" i="17" s="1"/>
  <c r="Q68" i="17"/>
  <c r="P68" i="17"/>
  <c r="Q38" i="17"/>
  <c r="P38" i="17"/>
  <c r="O38" i="17" s="1"/>
  <c r="Q62" i="17"/>
  <c r="P62" i="17"/>
  <c r="O62" i="17" s="1"/>
  <c r="Q73" i="17"/>
  <c r="P73" i="17"/>
  <c r="O73" i="17" s="1"/>
  <c r="P48" i="17"/>
  <c r="O48" i="17" s="1"/>
  <c r="Q55" i="17"/>
  <c r="P55" i="17"/>
  <c r="Q40" i="17"/>
  <c r="P40" i="17"/>
  <c r="O40" i="17" s="1"/>
  <c r="Q34" i="17"/>
  <c r="P34" i="17"/>
  <c r="O34" i="17" s="1"/>
  <c r="Q53" i="17"/>
  <c r="P53" i="17"/>
  <c r="Q35" i="17"/>
  <c r="P35" i="17"/>
  <c r="Q37" i="17"/>
  <c r="P37" i="17"/>
  <c r="O37" i="17" s="1"/>
  <c r="P43" i="17"/>
  <c r="O43" i="17" s="1"/>
  <c r="Q8" i="17"/>
  <c r="P8" i="17"/>
  <c r="P47" i="17"/>
  <c r="O47" i="17" s="1"/>
  <c r="Q20" i="17"/>
  <c r="P20" i="17"/>
  <c r="Q25" i="17"/>
  <c r="P25" i="17"/>
  <c r="O25" i="17" s="1"/>
  <c r="P44" i="17"/>
  <c r="Q21" i="17"/>
  <c r="P21" i="17"/>
  <c r="O21" i="17" s="1"/>
  <c r="Q18" i="17"/>
  <c r="P18" i="17"/>
  <c r="Q28" i="17"/>
  <c r="P28" i="17"/>
  <c r="O28" i="17" s="1"/>
  <c r="Q32" i="17"/>
  <c r="P32" i="17"/>
  <c r="Q64" i="17"/>
  <c r="P64" i="17"/>
  <c r="Q56" i="17"/>
  <c r="P56" i="17"/>
  <c r="Q39" i="17"/>
  <c r="P39" i="17"/>
  <c r="O39" i="17" s="1"/>
  <c r="Q65" i="17"/>
  <c r="P65" i="17"/>
  <c r="Q10" i="17"/>
  <c r="P10" i="17"/>
  <c r="O10" i="17" s="1"/>
  <c r="Q29" i="17"/>
  <c r="P29" i="17"/>
  <c r="O29" i="17" s="1"/>
  <c r="Q33" i="17"/>
  <c r="P33" i="17"/>
  <c r="O33" i="17" s="1"/>
  <c r="Q22" i="17"/>
  <c r="P22" i="17"/>
  <c r="Q19" i="17"/>
  <c r="P19" i="17"/>
  <c r="O19" i="17" s="1"/>
  <c r="Q12" i="17"/>
  <c r="P12" i="17"/>
  <c r="Q51" i="17"/>
  <c r="P51" i="17"/>
  <c r="O51" i="17" s="1"/>
  <c r="Q11" i="17"/>
  <c r="P11" i="17"/>
  <c r="Q26" i="17"/>
  <c r="P26" i="17"/>
  <c r="O26" i="17" s="1"/>
  <c r="Q50" i="17"/>
  <c r="P50" i="17"/>
  <c r="Q3" i="17"/>
  <c r="P3" i="17"/>
  <c r="O3" i="17" s="1"/>
  <c r="Q7" i="17"/>
  <c r="P7" i="17"/>
  <c r="O7" i="17" s="1"/>
  <c r="Q36" i="17"/>
  <c r="P36" i="17"/>
  <c r="Q16" i="17"/>
  <c r="P16" i="17"/>
  <c r="O16" i="17" s="1"/>
  <c r="Q41" i="17"/>
  <c r="P41" i="17"/>
  <c r="O41" i="17" s="1"/>
  <c r="Q5" i="17"/>
  <c r="P5" i="17"/>
  <c r="Q6" i="17"/>
  <c r="P6" i="17"/>
  <c r="O6" i="17" s="1"/>
  <c r="P42" i="17"/>
  <c r="O42" i="17" s="1"/>
  <c r="Q13" i="17"/>
  <c r="P13" i="17"/>
  <c r="O13" i="17" s="1"/>
  <c r="Q54" i="17"/>
  <c r="P54" i="17"/>
  <c r="Q24" i="17"/>
  <c r="P24" i="17"/>
  <c r="O24" i="17" s="1"/>
  <c r="Q27" i="17"/>
  <c r="P27" i="17"/>
  <c r="Q81" i="15"/>
  <c r="P81" i="15"/>
  <c r="O81" i="15" s="1"/>
  <c r="Q80" i="15"/>
  <c r="P80" i="15"/>
  <c r="O80" i="15" s="1"/>
  <c r="Q79" i="15"/>
  <c r="P79" i="15"/>
  <c r="B79" i="15" s="1"/>
  <c r="Q78" i="15"/>
  <c r="P78" i="15"/>
  <c r="O78" i="15" s="1"/>
  <c r="Q77" i="15"/>
  <c r="P77" i="15"/>
  <c r="B77" i="15" s="1"/>
  <c r="Q76" i="15"/>
  <c r="P76" i="15"/>
  <c r="O76" i="15" s="1"/>
  <c r="Q75" i="15"/>
  <c r="P75" i="15"/>
  <c r="B75" i="15" s="1"/>
  <c r="Q74" i="15"/>
  <c r="P74" i="15"/>
  <c r="O74" i="15" s="1"/>
  <c r="Q73" i="15"/>
  <c r="P73" i="15"/>
  <c r="O73" i="15" s="1"/>
  <c r="Q72" i="15"/>
  <c r="P72" i="15"/>
  <c r="O72" i="15" s="1"/>
  <c r="Q71" i="15"/>
  <c r="P71" i="15"/>
  <c r="O71" i="15" s="1"/>
  <c r="Q70" i="15"/>
  <c r="P70" i="15"/>
  <c r="O70" i="15" s="1"/>
  <c r="Q69" i="15"/>
  <c r="P69" i="15"/>
  <c r="O69" i="15" s="1"/>
  <c r="Q68" i="15"/>
  <c r="P68" i="15"/>
  <c r="O68" i="15" s="1"/>
  <c r="Q67" i="15"/>
  <c r="P67" i="15"/>
  <c r="B67" i="15" s="1"/>
  <c r="Q66" i="15"/>
  <c r="P66" i="15"/>
  <c r="O66" i="15" s="1"/>
  <c r="Q65" i="15"/>
  <c r="P65" i="15"/>
  <c r="B65" i="15" s="1"/>
  <c r="Q64" i="15"/>
  <c r="P64" i="15"/>
  <c r="O64" i="15" s="1"/>
  <c r="Q63" i="15"/>
  <c r="P63" i="15"/>
  <c r="O63" i="15" s="1"/>
  <c r="Q62" i="15"/>
  <c r="P62" i="15"/>
  <c r="B62" i="15" s="1"/>
  <c r="Q61" i="15"/>
  <c r="P61" i="15"/>
  <c r="O61" i="15" s="1"/>
  <c r="Q60" i="15"/>
  <c r="P60" i="15"/>
  <c r="O60" i="15" s="1"/>
  <c r="Q59" i="15"/>
  <c r="P59" i="15"/>
  <c r="B59" i="15" s="1"/>
  <c r="Q58" i="15"/>
  <c r="P58" i="15"/>
  <c r="O58" i="15" s="1"/>
  <c r="Q57" i="15"/>
  <c r="P57" i="15"/>
  <c r="O57" i="15" s="1"/>
  <c r="Q56" i="15"/>
  <c r="P56" i="15"/>
  <c r="O56" i="15" s="1"/>
  <c r="Q55" i="15"/>
  <c r="P55" i="15"/>
  <c r="B55" i="15" s="1"/>
  <c r="Q54" i="15"/>
  <c r="P54" i="15"/>
  <c r="O54" i="15" s="1"/>
  <c r="Q53" i="15"/>
  <c r="P53" i="15"/>
  <c r="O53" i="15" s="1"/>
  <c r="Q52" i="15"/>
  <c r="P52" i="15"/>
  <c r="O52" i="15" s="1"/>
  <c r="Q51" i="15"/>
  <c r="P51" i="15"/>
  <c r="B51" i="15" s="1"/>
  <c r="Q14" i="15"/>
  <c r="P14" i="15"/>
  <c r="Q50" i="15"/>
  <c r="P50" i="15"/>
  <c r="Q4" i="15"/>
  <c r="P4" i="15"/>
  <c r="O4" i="15" s="1"/>
  <c r="Q47" i="15"/>
  <c r="P47" i="15"/>
  <c r="B47" i="15" s="1"/>
  <c r="Q13" i="15"/>
  <c r="P13" i="15"/>
  <c r="O13" i="15" s="1"/>
  <c r="P31" i="15"/>
  <c r="Q5" i="15"/>
  <c r="P5" i="15"/>
  <c r="O5" i="15" s="1"/>
  <c r="Q39" i="15"/>
  <c r="P39" i="15"/>
  <c r="B39" i="15" s="1"/>
  <c r="Q16" i="15"/>
  <c r="P16" i="15"/>
  <c r="O16" i="15" s="1"/>
  <c r="Q41" i="15"/>
  <c r="P41" i="15"/>
  <c r="Q19" i="15"/>
  <c r="P19" i="15"/>
  <c r="O19" i="15" s="1"/>
  <c r="Q46" i="15"/>
  <c r="P46" i="15"/>
  <c r="B46" i="15" s="1"/>
  <c r="Q38" i="15"/>
  <c r="P38" i="15"/>
  <c r="B38" i="15" s="1"/>
  <c r="Q40" i="15"/>
  <c r="P40" i="15"/>
  <c r="B40" i="15" s="1"/>
  <c r="Q43" i="15"/>
  <c r="P43" i="15"/>
  <c r="Q42" i="15"/>
  <c r="P42" i="15"/>
  <c r="B42" i="15" s="1"/>
  <c r="Q36" i="15"/>
  <c r="P36" i="15"/>
  <c r="B36" i="15" s="1"/>
  <c r="Q27" i="15"/>
  <c r="P27" i="15"/>
  <c r="Q35" i="15"/>
  <c r="P35" i="15"/>
  <c r="Q24" i="15"/>
  <c r="P24" i="15"/>
  <c r="P33" i="15"/>
  <c r="Q49" i="15"/>
  <c r="P49" i="15"/>
  <c r="Q37" i="15"/>
  <c r="P37" i="15"/>
  <c r="B37" i="15" s="1"/>
  <c r="Q44" i="15"/>
  <c r="P44" i="15"/>
  <c r="B44" i="15" s="1"/>
  <c r="P29" i="15"/>
  <c r="B29" i="15" s="1"/>
  <c r="Q34" i="15"/>
  <c r="P34" i="15"/>
  <c r="Q48" i="15"/>
  <c r="P48" i="15"/>
  <c r="Q22" i="15"/>
  <c r="P22" i="15"/>
  <c r="O22" i="15" s="1"/>
  <c r="Q45" i="15"/>
  <c r="P45" i="15"/>
  <c r="Q26" i="15"/>
  <c r="P26" i="15"/>
  <c r="Q10" i="15"/>
  <c r="P10" i="15"/>
  <c r="Q3" i="15"/>
  <c r="P3" i="15"/>
  <c r="Q11" i="15"/>
  <c r="P11" i="15"/>
  <c r="O11" i="15" s="1"/>
  <c r="Q6" i="15"/>
  <c r="P6" i="15"/>
  <c r="Q20" i="15"/>
  <c r="P20" i="15"/>
  <c r="O20" i="15" s="1"/>
  <c r="Q8" i="15"/>
  <c r="P8" i="15"/>
  <c r="Q15" i="15"/>
  <c r="P15" i="15"/>
  <c r="O15" i="15" s="1"/>
  <c r="Q21" i="15"/>
  <c r="P21" i="15"/>
  <c r="O21" i="15" s="1"/>
  <c r="Q9" i="15"/>
  <c r="P9" i="15"/>
  <c r="O9" i="15" s="1"/>
  <c r="Q25" i="15"/>
  <c r="P25" i="15"/>
  <c r="Q23" i="15"/>
  <c r="P23" i="15"/>
  <c r="O23" i="15" s="1"/>
  <c r="Q18" i="15"/>
  <c r="P18" i="15"/>
  <c r="O18" i="15" s="1"/>
  <c r="P32" i="15"/>
  <c r="P30" i="15"/>
  <c r="Q7" i="15"/>
  <c r="P7" i="15"/>
  <c r="O7" i="15" s="1"/>
  <c r="Q28" i="15"/>
  <c r="P28" i="15"/>
  <c r="O28" i="15" s="1"/>
  <c r="Q17" i="15"/>
  <c r="P17" i="15"/>
  <c r="Q12" i="15"/>
  <c r="P12" i="15"/>
  <c r="O12" i="15" s="1"/>
  <c r="Q96" i="13"/>
  <c r="P96" i="13"/>
  <c r="O96" i="13" s="1"/>
  <c r="Q95" i="13"/>
  <c r="P95" i="13"/>
  <c r="O95" i="13" s="1"/>
  <c r="Q94" i="13"/>
  <c r="P94" i="13"/>
  <c r="O94" i="13" s="1"/>
  <c r="Q93" i="13"/>
  <c r="P93" i="13"/>
  <c r="B93" i="13" s="1"/>
  <c r="Q92" i="13"/>
  <c r="P92" i="13"/>
  <c r="B92" i="13" s="1"/>
  <c r="Q91" i="13"/>
  <c r="P91" i="13"/>
  <c r="O91" i="13" s="1"/>
  <c r="Q90" i="13"/>
  <c r="P90" i="13"/>
  <c r="O90" i="13" s="1"/>
  <c r="Q89" i="13"/>
  <c r="P89" i="13"/>
  <c r="O89" i="13" s="1"/>
  <c r="Q88" i="13"/>
  <c r="P88" i="13"/>
  <c r="O88" i="13" s="1"/>
  <c r="Q87" i="13"/>
  <c r="P87" i="13"/>
  <c r="B87" i="13" s="1"/>
  <c r="Q86" i="13"/>
  <c r="P86" i="13"/>
  <c r="O86" i="13" s="1"/>
  <c r="Q85" i="13"/>
  <c r="P85" i="13"/>
  <c r="B85" i="13" s="1"/>
  <c r="Q84" i="13"/>
  <c r="P84" i="13"/>
  <c r="O84" i="13" s="1"/>
  <c r="Q83" i="13"/>
  <c r="P83" i="13"/>
  <c r="O83" i="13" s="1"/>
  <c r="Q82" i="13"/>
  <c r="P82" i="13"/>
  <c r="O82" i="13" s="1"/>
  <c r="Q81" i="13"/>
  <c r="P81" i="13"/>
  <c r="O81" i="13" s="1"/>
  <c r="Q80" i="13"/>
  <c r="P80" i="13"/>
  <c r="O80" i="13" s="1"/>
  <c r="Q79" i="13"/>
  <c r="P79" i="13"/>
  <c r="O79" i="13" s="1"/>
  <c r="Q78" i="13"/>
  <c r="P78" i="13"/>
  <c r="O78" i="13" s="1"/>
  <c r="Q77" i="13"/>
  <c r="P77" i="13"/>
  <c r="B77" i="13" s="1"/>
  <c r="Q76" i="13"/>
  <c r="P76" i="13"/>
  <c r="O76" i="13" s="1"/>
  <c r="Q75" i="13"/>
  <c r="P75" i="13"/>
  <c r="O75" i="13" s="1"/>
  <c r="Q37" i="13"/>
  <c r="P53" i="13"/>
  <c r="Q70" i="13"/>
  <c r="P70" i="13"/>
  <c r="O70" i="13" s="1"/>
  <c r="Q71" i="13"/>
  <c r="P71" i="13"/>
  <c r="O71" i="13" s="1"/>
  <c r="Q69" i="13"/>
  <c r="P69" i="13"/>
  <c r="Q16" i="13"/>
  <c r="P16" i="13"/>
  <c r="O16" i="13" s="1"/>
  <c r="Q64" i="13"/>
  <c r="P64" i="13"/>
  <c r="B64" i="13" s="1"/>
  <c r="P45" i="13"/>
  <c r="P38" i="13"/>
  <c r="O38" i="13" s="1"/>
  <c r="Q34" i="13"/>
  <c r="P10" i="13"/>
  <c r="O10" i="13" s="1"/>
  <c r="Q59" i="13"/>
  <c r="P39" i="13"/>
  <c r="Q74" i="13"/>
  <c r="P74" i="13"/>
  <c r="O74" i="13" s="1"/>
  <c r="Q53" i="13"/>
  <c r="P18" i="13"/>
  <c r="O18" i="13" s="1"/>
  <c r="Q68" i="13"/>
  <c r="P68" i="13"/>
  <c r="Q65" i="13"/>
  <c r="P65" i="13"/>
  <c r="B65" i="13" s="1"/>
  <c r="Q72" i="13"/>
  <c r="P72" i="13"/>
  <c r="B72" i="13" s="1"/>
  <c r="Q58" i="13"/>
  <c r="P58" i="13"/>
  <c r="Q4" i="13"/>
  <c r="P13" i="13"/>
  <c r="O13" i="13" s="1"/>
  <c r="Q31" i="13"/>
  <c r="P34" i="13"/>
  <c r="O34" i="13" s="1"/>
  <c r="Q56" i="13"/>
  <c r="P30" i="13"/>
  <c r="O30" i="13" s="1"/>
  <c r="Q41" i="13"/>
  <c r="P41" i="13"/>
  <c r="P12" i="13"/>
  <c r="Q67" i="13"/>
  <c r="P67" i="13"/>
  <c r="B67" i="13" s="1"/>
  <c r="Q19" i="13"/>
  <c r="P43" i="13"/>
  <c r="O43" i="13" s="1"/>
  <c r="Q48" i="13"/>
  <c r="P48" i="13"/>
  <c r="Q55" i="13"/>
  <c r="P55" i="13"/>
  <c r="Q29" i="13"/>
  <c r="P46" i="13"/>
  <c r="Q8" i="13"/>
  <c r="P8" i="13"/>
  <c r="O8" i="13" s="1"/>
  <c r="Q61" i="13"/>
  <c r="P61" i="13"/>
  <c r="Q24" i="13"/>
  <c r="P26" i="13"/>
  <c r="O26" i="13" s="1"/>
  <c r="Q73" i="13"/>
  <c r="P73" i="13"/>
  <c r="B73" i="13" s="1"/>
  <c r="Q33" i="13"/>
  <c r="P47" i="13"/>
  <c r="Q63" i="13"/>
  <c r="P63" i="13"/>
  <c r="Q10" i="13"/>
  <c r="P9" i="13"/>
  <c r="O9" i="13" s="1"/>
  <c r="Q9" i="13"/>
  <c r="P23" i="13"/>
  <c r="O23" i="13" s="1"/>
  <c r="Q38" i="13"/>
  <c r="P57" i="13"/>
  <c r="Q35" i="13"/>
  <c r="P35" i="13"/>
  <c r="O35" i="13" s="1"/>
  <c r="P59" i="13"/>
  <c r="P44" i="13"/>
  <c r="Q15" i="13"/>
  <c r="P40" i="13"/>
  <c r="Q17" i="13"/>
  <c r="P5" i="13"/>
  <c r="O5" i="13" s="1"/>
  <c r="Q30" i="13"/>
  <c r="P31" i="13"/>
  <c r="O31" i="13" s="1"/>
  <c r="Q14" i="13"/>
  <c r="P28" i="13"/>
  <c r="Q66" i="13"/>
  <c r="P66" i="13"/>
  <c r="Q49" i="13"/>
  <c r="P49" i="13"/>
  <c r="B49" i="13" s="1"/>
  <c r="Q42" i="13"/>
  <c r="P42" i="13"/>
  <c r="O42" i="13" s="1"/>
  <c r="Q51" i="13"/>
  <c r="P51" i="13"/>
  <c r="B51" i="13" s="1"/>
  <c r="Q36" i="13"/>
  <c r="P27" i="13"/>
  <c r="Q21" i="13"/>
  <c r="P32" i="13"/>
  <c r="O32" i="13" s="1"/>
  <c r="Q52" i="13"/>
  <c r="P52" i="13"/>
  <c r="B52" i="13" s="1"/>
  <c r="Q39" i="13"/>
  <c r="P36" i="13"/>
  <c r="Q57" i="13"/>
  <c r="P19" i="13"/>
  <c r="Q28" i="13"/>
  <c r="P37" i="13"/>
  <c r="O37" i="13" s="1"/>
  <c r="Q20" i="13"/>
  <c r="P6" i="13"/>
  <c r="O6" i="13" s="1"/>
  <c r="Q6" i="13"/>
  <c r="P20" i="13"/>
  <c r="Q23" i="13"/>
  <c r="P21" i="13"/>
  <c r="O21" i="13" s="1"/>
  <c r="Q62" i="13"/>
  <c r="P62" i="13"/>
  <c r="Q25" i="13"/>
  <c r="P25" i="13"/>
  <c r="O25" i="13" s="1"/>
  <c r="Q32" i="13"/>
  <c r="P14" i="13"/>
  <c r="Q40" i="13"/>
  <c r="P22" i="13"/>
  <c r="O22" i="13" s="1"/>
  <c r="Q54" i="13"/>
  <c r="P54" i="13"/>
  <c r="Q50" i="13"/>
  <c r="P50" i="13"/>
  <c r="B50" i="13" s="1"/>
  <c r="Q12" i="13"/>
  <c r="P29" i="13"/>
  <c r="Q22" i="13"/>
  <c r="P56" i="13"/>
  <c r="Q60" i="13"/>
  <c r="P60" i="13"/>
  <c r="Q13" i="13"/>
  <c r="P24" i="13"/>
  <c r="O24" i="13" s="1"/>
  <c r="Q11" i="13"/>
  <c r="P33" i="13"/>
  <c r="Q18" i="13"/>
  <c r="P17" i="13"/>
  <c r="O17" i="13" s="1"/>
  <c r="Q3" i="13"/>
  <c r="P7" i="13"/>
  <c r="O7" i="13" s="1"/>
  <c r="Q5" i="13"/>
  <c r="P4" i="13"/>
  <c r="O4" i="13" s="1"/>
  <c r="Q27" i="13"/>
  <c r="P11" i="13"/>
  <c r="Q26" i="13"/>
  <c r="P15" i="13"/>
  <c r="O15" i="13" s="1"/>
  <c r="Q7" i="13"/>
  <c r="P3" i="13"/>
  <c r="O3" i="13" s="1"/>
  <c r="Q60" i="11"/>
  <c r="P60" i="11"/>
  <c r="O60" i="11" s="1"/>
  <c r="Q59" i="11"/>
  <c r="P59" i="11"/>
  <c r="O59" i="11" s="1"/>
  <c r="Q58" i="11"/>
  <c r="P58" i="11"/>
  <c r="O58" i="11" s="1"/>
  <c r="Q57" i="11"/>
  <c r="P57" i="11"/>
  <c r="B57" i="11" s="1"/>
  <c r="Q56" i="11"/>
  <c r="P56" i="11"/>
  <c r="O56" i="11" s="1"/>
  <c r="Q55" i="11"/>
  <c r="P55" i="11"/>
  <c r="O55" i="11" s="1"/>
  <c r="Q54" i="11"/>
  <c r="P54" i="11"/>
  <c r="O54" i="11" s="1"/>
  <c r="Q53" i="11"/>
  <c r="P53" i="11"/>
  <c r="B53" i="11" s="1"/>
  <c r="Q52" i="11"/>
  <c r="P52" i="11"/>
  <c r="O52" i="11" s="1"/>
  <c r="Q51" i="11"/>
  <c r="P51" i="11"/>
  <c r="O51" i="11" s="1"/>
  <c r="Q49" i="11"/>
  <c r="P49" i="11"/>
  <c r="O49" i="11" s="1"/>
  <c r="Q44" i="11"/>
  <c r="P44" i="11"/>
  <c r="O44" i="11" s="1"/>
  <c r="Q45" i="11"/>
  <c r="P45" i="11"/>
  <c r="O45" i="11" s="1"/>
  <c r="Q47" i="11"/>
  <c r="P47" i="11"/>
  <c r="O47" i="11" s="1"/>
  <c r="Q10" i="11"/>
  <c r="P10" i="11"/>
  <c r="O10" i="11" s="1"/>
  <c r="Q39" i="11"/>
  <c r="P39" i="11"/>
  <c r="B39" i="11" s="1"/>
  <c r="Q9" i="11"/>
  <c r="P9" i="11"/>
  <c r="Q25" i="11"/>
  <c r="P25" i="11"/>
  <c r="Q15" i="11"/>
  <c r="P15" i="11"/>
  <c r="O15" i="11" s="1"/>
  <c r="Q40" i="11"/>
  <c r="P40" i="11"/>
  <c r="Q43" i="11"/>
  <c r="P43" i="11"/>
  <c r="O43" i="11" s="1"/>
  <c r="Q27" i="11"/>
  <c r="P27" i="11"/>
  <c r="P31" i="11"/>
  <c r="Q22" i="11"/>
  <c r="P22" i="11"/>
  <c r="Q46" i="11"/>
  <c r="P46" i="11"/>
  <c r="O46" i="11" s="1"/>
  <c r="Q35" i="11"/>
  <c r="P35" i="11"/>
  <c r="Q29" i="11"/>
  <c r="P29" i="11"/>
  <c r="Q20" i="11"/>
  <c r="P20" i="11"/>
  <c r="Q33" i="11"/>
  <c r="P33" i="11"/>
  <c r="Q4" i="11"/>
  <c r="P4" i="11"/>
  <c r="O4" i="11" s="1"/>
  <c r="Q48" i="11"/>
  <c r="P48" i="11"/>
  <c r="O48" i="11" s="1"/>
  <c r="Q26" i="11"/>
  <c r="P26" i="11"/>
  <c r="Q8" i="11"/>
  <c r="P8" i="11"/>
  <c r="O8" i="11" s="1"/>
  <c r="Q24" i="11"/>
  <c r="P24" i="11"/>
  <c r="O24" i="11" s="1"/>
  <c r="Q5" i="11"/>
  <c r="P5" i="11"/>
  <c r="Q37" i="11"/>
  <c r="P37" i="11"/>
  <c r="Q41" i="11"/>
  <c r="P41" i="11"/>
  <c r="Q34" i="11"/>
  <c r="P34" i="11"/>
  <c r="Q17" i="11"/>
  <c r="P17" i="11"/>
  <c r="Q32" i="11"/>
  <c r="P32" i="11"/>
  <c r="B32" i="11" s="1"/>
  <c r="Q42" i="11"/>
  <c r="P42" i="11"/>
  <c r="Q28" i="11"/>
  <c r="P28" i="11"/>
  <c r="Q21" i="11"/>
  <c r="P21" i="11"/>
  <c r="O21" i="11" s="1"/>
  <c r="Q7" i="11"/>
  <c r="P7" i="11"/>
  <c r="Q23" i="11"/>
  <c r="P23" i="11"/>
  <c r="O23" i="11" s="1"/>
  <c r="Q3" i="11"/>
  <c r="P3" i="11"/>
  <c r="P30" i="11"/>
  <c r="Q50" i="11"/>
  <c r="P50" i="11"/>
  <c r="B50" i="11" s="1"/>
  <c r="Q38" i="11"/>
  <c r="P38" i="11"/>
  <c r="Q16" i="11"/>
  <c r="P16" i="11"/>
  <c r="O16" i="11" s="1"/>
  <c r="Q36" i="11"/>
  <c r="P36" i="11"/>
  <c r="Q6" i="11"/>
  <c r="P6" i="11"/>
  <c r="Q11" i="11"/>
  <c r="P11" i="11"/>
  <c r="Q19" i="11"/>
  <c r="P19" i="11"/>
  <c r="Q18" i="11"/>
  <c r="P18" i="11"/>
  <c r="O18" i="11" s="1"/>
  <c r="Q12" i="11"/>
  <c r="P12" i="11"/>
  <c r="Q14" i="11"/>
  <c r="P14" i="11"/>
  <c r="Q13" i="11"/>
  <c r="P13" i="11"/>
  <c r="O13" i="11" s="1"/>
  <c r="Q103" i="9"/>
  <c r="P103" i="9"/>
  <c r="O103" i="9" s="1"/>
  <c r="Q102" i="9"/>
  <c r="P102" i="9"/>
  <c r="O102" i="9" s="1"/>
  <c r="Q101" i="9"/>
  <c r="P101" i="9"/>
  <c r="O101" i="9" s="1"/>
  <c r="Q100" i="9"/>
  <c r="P100" i="9"/>
  <c r="O100" i="9" s="1"/>
  <c r="Q99" i="9"/>
  <c r="P99" i="9"/>
  <c r="O99" i="9" s="1"/>
  <c r="Q98" i="9"/>
  <c r="P98" i="9"/>
  <c r="O98" i="9" s="1"/>
  <c r="Q97" i="9"/>
  <c r="P97" i="9"/>
  <c r="O97" i="9" s="1"/>
  <c r="Q96" i="9"/>
  <c r="P96" i="9"/>
  <c r="O96" i="9" s="1"/>
  <c r="Q95" i="9"/>
  <c r="P95" i="9"/>
  <c r="O95" i="9" s="1"/>
  <c r="Q94" i="9"/>
  <c r="P94" i="9"/>
  <c r="B94" i="9" s="1"/>
  <c r="Q93" i="9"/>
  <c r="P93" i="9"/>
  <c r="O93" i="9" s="1"/>
  <c r="Q92" i="9"/>
  <c r="P92" i="9"/>
  <c r="O92" i="9" s="1"/>
  <c r="Q91" i="9"/>
  <c r="P91" i="9"/>
  <c r="O91" i="9" s="1"/>
  <c r="Q90" i="9"/>
  <c r="P90" i="9"/>
  <c r="O90" i="9" s="1"/>
  <c r="Q89" i="9"/>
  <c r="P89" i="9"/>
  <c r="O89" i="9" s="1"/>
  <c r="Q88" i="9"/>
  <c r="P88" i="9"/>
  <c r="B88" i="9" s="1"/>
  <c r="Q87" i="9"/>
  <c r="P87" i="9"/>
  <c r="O87" i="9" s="1"/>
  <c r="Q86" i="9"/>
  <c r="P86" i="9"/>
  <c r="O86" i="9" s="1"/>
  <c r="Q85" i="9"/>
  <c r="P85" i="9"/>
  <c r="O85" i="9" s="1"/>
  <c r="Q84" i="9"/>
  <c r="P84" i="9"/>
  <c r="O84" i="9" s="1"/>
  <c r="Q83" i="9"/>
  <c r="P83" i="9"/>
  <c r="O83" i="9" s="1"/>
  <c r="Q41" i="9"/>
  <c r="P41" i="9"/>
  <c r="Q82" i="9"/>
  <c r="P82" i="9"/>
  <c r="O82" i="9" s="1"/>
  <c r="Q19" i="9"/>
  <c r="P19" i="9"/>
  <c r="O19" i="9" s="1"/>
  <c r="Q24" i="9"/>
  <c r="P24" i="9"/>
  <c r="Q10" i="9"/>
  <c r="P10" i="9"/>
  <c r="Q29" i="9"/>
  <c r="P29" i="9"/>
  <c r="Q81" i="9"/>
  <c r="P81" i="9"/>
  <c r="O81" i="9" s="1"/>
  <c r="Q80" i="9"/>
  <c r="P80" i="9"/>
  <c r="O80" i="9" s="1"/>
  <c r="Q21" i="9"/>
  <c r="P21" i="9"/>
  <c r="O21" i="9" s="1"/>
  <c r="Q79" i="9"/>
  <c r="P79" i="9"/>
  <c r="O79" i="9" s="1"/>
  <c r="Q78" i="9"/>
  <c r="P78" i="9"/>
  <c r="B78" i="9" s="1"/>
  <c r="Q52" i="9"/>
  <c r="P52" i="9"/>
  <c r="Q61" i="9"/>
  <c r="P61" i="9"/>
  <c r="O61" i="9" s="1"/>
  <c r="Q77" i="9"/>
  <c r="P77" i="9"/>
  <c r="O77" i="9" s="1"/>
  <c r="Q22" i="9"/>
  <c r="P22" i="9"/>
  <c r="O22" i="9" s="1"/>
  <c r="Q7" i="9"/>
  <c r="P7" i="9"/>
  <c r="O7" i="9" s="1"/>
  <c r="Q76" i="9"/>
  <c r="P76" i="9"/>
  <c r="O76" i="9" s="1"/>
  <c r="Q43" i="9"/>
  <c r="P43" i="9"/>
  <c r="Q28" i="9"/>
  <c r="P28" i="9"/>
  <c r="Q60" i="9"/>
  <c r="P60" i="9"/>
  <c r="O60" i="9" s="1"/>
  <c r="Q71" i="9"/>
  <c r="P71" i="9"/>
  <c r="B71" i="9" s="1"/>
  <c r="Q26" i="9"/>
  <c r="P26" i="9"/>
  <c r="O26" i="9" s="1"/>
  <c r="Q31" i="9"/>
  <c r="P31" i="9"/>
  <c r="O31" i="9" s="1"/>
  <c r="Q70" i="9"/>
  <c r="P70" i="9"/>
  <c r="O70" i="9" s="1"/>
  <c r="Q75" i="9"/>
  <c r="P75" i="9"/>
  <c r="O75" i="9" s="1"/>
  <c r="Q69" i="9"/>
  <c r="P69" i="9"/>
  <c r="O69" i="9" s="1"/>
  <c r="Q45" i="9"/>
  <c r="P45" i="9"/>
  <c r="B45" i="9" s="1"/>
  <c r="Q56" i="9"/>
  <c r="P56" i="9"/>
  <c r="O56" i="9" s="1"/>
  <c r="Q65" i="9"/>
  <c r="P65" i="9"/>
  <c r="O65" i="9" s="1"/>
  <c r="Q15" i="9"/>
  <c r="P15" i="9"/>
  <c r="Q36" i="9"/>
  <c r="P36" i="9"/>
  <c r="Q40" i="9"/>
  <c r="P40" i="9"/>
  <c r="Q20" i="9"/>
  <c r="P20" i="9"/>
  <c r="O20" i="9" s="1"/>
  <c r="Q74" i="9"/>
  <c r="P74" i="9"/>
  <c r="O74" i="9" s="1"/>
  <c r="Q73" i="9"/>
  <c r="P73" i="9"/>
  <c r="O73" i="9" s="1"/>
  <c r="Q68" i="9"/>
  <c r="P68" i="9"/>
  <c r="O68" i="9" s="1"/>
  <c r="Q42" i="9"/>
  <c r="P42" i="9"/>
  <c r="B42" i="9" s="1"/>
  <c r="Q57" i="9"/>
  <c r="P57" i="9"/>
  <c r="O57" i="9" s="1"/>
  <c r="Q49" i="9"/>
  <c r="P49" i="9"/>
  <c r="Q8" i="9"/>
  <c r="P8" i="9"/>
  <c r="Q67" i="9"/>
  <c r="P67" i="9"/>
  <c r="O67" i="9" s="1"/>
  <c r="Q54" i="9"/>
  <c r="P54" i="9"/>
  <c r="O54" i="9" s="1"/>
  <c r="Q51" i="9"/>
  <c r="P51" i="9"/>
  <c r="B51" i="9" s="1"/>
  <c r="P38" i="9"/>
  <c r="Q16" i="9"/>
  <c r="P16" i="9"/>
  <c r="O16" i="9" s="1"/>
  <c r="Q58" i="9"/>
  <c r="P58" i="9"/>
  <c r="O58" i="9" s="1"/>
  <c r="Q25" i="9"/>
  <c r="P25" i="9"/>
  <c r="O25" i="9" s="1"/>
  <c r="Q64" i="9"/>
  <c r="P64" i="9"/>
  <c r="O64" i="9" s="1"/>
  <c r="Q55" i="9"/>
  <c r="P55" i="9"/>
  <c r="O55" i="9" s="1"/>
  <c r="Q27" i="9"/>
  <c r="P27" i="9"/>
  <c r="O27" i="9" s="1"/>
  <c r="Q34" i="9"/>
  <c r="P34" i="9"/>
  <c r="Q18" i="9"/>
  <c r="P18" i="9"/>
  <c r="O18" i="9" s="1"/>
  <c r="Q50" i="9"/>
  <c r="P50" i="9"/>
  <c r="B50" i="9" s="1"/>
  <c r="Q62" i="9"/>
  <c r="P62" i="9"/>
  <c r="O62" i="9" s="1"/>
  <c r="Q47" i="9"/>
  <c r="P47" i="9"/>
  <c r="Q44" i="9"/>
  <c r="P44" i="9"/>
  <c r="Q48" i="9"/>
  <c r="P48" i="9"/>
  <c r="Q72" i="9"/>
  <c r="P72" i="9"/>
  <c r="O72" i="9" s="1"/>
  <c r="Q9" i="9"/>
  <c r="P9" i="9"/>
  <c r="Q14" i="9"/>
  <c r="P14" i="9"/>
  <c r="Q59" i="9"/>
  <c r="P59" i="9"/>
  <c r="O59" i="9" s="1"/>
  <c r="Q66" i="9"/>
  <c r="P66" i="9"/>
  <c r="O66" i="9" s="1"/>
  <c r="Q63" i="9"/>
  <c r="P63" i="9"/>
  <c r="O63" i="9" s="1"/>
  <c r="P37" i="9"/>
  <c r="Q12" i="9"/>
  <c r="P12" i="9"/>
  <c r="O12" i="9" s="1"/>
  <c r="Q13" i="9"/>
  <c r="P13" i="9"/>
  <c r="O13" i="9" s="1"/>
  <c r="P39" i="9"/>
  <c r="Q30" i="9"/>
  <c r="P30" i="9"/>
  <c r="O30" i="9" s="1"/>
  <c r="Q53" i="9"/>
  <c r="P53" i="9"/>
  <c r="B53" i="9" s="1"/>
  <c r="Q11" i="9"/>
  <c r="P11" i="9"/>
  <c r="O11" i="9" s="1"/>
  <c r="Q5" i="9"/>
  <c r="P5" i="9"/>
  <c r="O5" i="9" s="1"/>
  <c r="Q17" i="9"/>
  <c r="P17" i="9"/>
  <c r="O17" i="9" s="1"/>
  <c r="Q32" i="9"/>
  <c r="P32" i="9"/>
  <c r="Q6" i="9"/>
  <c r="P6" i="9"/>
  <c r="O6" i="9" s="1"/>
  <c r="Q46" i="9"/>
  <c r="P46" i="9"/>
  <c r="B46" i="9" s="1"/>
  <c r="Q4" i="9"/>
  <c r="P4" i="9"/>
  <c r="Q35" i="9"/>
  <c r="P35" i="9"/>
  <c r="O35" i="9" s="1"/>
  <c r="Q23" i="9"/>
  <c r="P23" i="9"/>
  <c r="Q33" i="9"/>
  <c r="P33" i="9"/>
  <c r="Q3" i="9"/>
  <c r="P3" i="9"/>
  <c r="O3" i="9" s="1"/>
  <c r="Q50" i="7"/>
  <c r="P50" i="7"/>
  <c r="O50" i="7" s="1"/>
  <c r="Q49" i="7"/>
  <c r="P49" i="7"/>
  <c r="O49" i="7" s="1"/>
  <c r="Q48" i="7"/>
  <c r="P48" i="7"/>
  <c r="O48" i="7" s="1"/>
  <c r="Q47" i="7"/>
  <c r="P47" i="7"/>
  <c r="O47" i="7" s="1"/>
  <c r="Q46" i="7"/>
  <c r="P46" i="7"/>
  <c r="O46" i="7" s="1"/>
  <c r="Q45" i="7"/>
  <c r="P45" i="7"/>
  <c r="O45" i="7" s="1"/>
  <c r="Q44" i="7"/>
  <c r="P44" i="7"/>
  <c r="O44" i="7" s="1"/>
  <c r="Q43" i="7"/>
  <c r="P43" i="7"/>
  <c r="O43" i="7" s="1"/>
  <c r="Q42" i="7"/>
  <c r="P42" i="7"/>
  <c r="O42" i="7" s="1"/>
  <c r="Q41" i="7"/>
  <c r="P41" i="7"/>
  <c r="O41" i="7" s="1"/>
  <c r="Q39" i="7"/>
  <c r="P39" i="7"/>
  <c r="O39" i="7" s="1"/>
  <c r="Q37" i="7"/>
  <c r="P37" i="7"/>
  <c r="O37" i="7" s="1"/>
  <c r="Q32" i="7"/>
  <c r="P32" i="7"/>
  <c r="O32" i="7" s="1"/>
  <c r="Q40" i="7"/>
  <c r="P40" i="7"/>
  <c r="O40" i="7" s="1"/>
  <c r="Q36" i="7"/>
  <c r="P36" i="7"/>
  <c r="O36" i="7" s="1"/>
  <c r="Q35" i="7"/>
  <c r="P35" i="7"/>
  <c r="B35" i="7" s="1"/>
  <c r="Q27" i="7"/>
  <c r="P27" i="7"/>
  <c r="O27" i="7" s="1"/>
  <c r="Q15" i="7"/>
  <c r="P15" i="7"/>
  <c r="O15" i="7" s="1"/>
  <c r="Q14" i="7"/>
  <c r="P14" i="7"/>
  <c r="O14" i="7" s="1"/>
  <c r="Q5" i="7"/>
  <c r="P5" i="7"/>
  <c r="O5" i="7" s="1"/>
  <c r="Q11" i="7"/>
  <c r="P11" i="7"/>
  <c r="Q9" i="7"/>
  <c r="P9" i="7"/>
  <c r="O9" i="7" s="1"/>
  <c r="P21" i="7"/>
  <c r="Q34" i="7"/>
  <c r="P34" i="7"/>
  <c r="O34" i="7" s="1"/>
  <c r="Q12" i="7"/>
  <c r="P12" i="7"/>
  <c r="O12" i="7" s="1"/>
  <c r="Q18" i="7"/>
  <c r="P18" i="7"/>
  <c r="O18" i="7" s="1"/>
  <c r="Q38" i="7"/>
  <c r="P38" i="7"/>
  <c r="O38" i="7" s="1"/>
  <c r="Q28" i="7"/>
  <c r="P28" i="7"/>
  <c r="O28" i="7" s="1"/>
  <c r="Q31" i="7"/>
  <c r="P31" i="7"/>
  <c r="O31" i="7" s="1"/>
  <c r="Q23" i="7"/>
  <c r="P23" i="7"/>
  <c r="Q10" i="7"/>
  <c r="P10" i="7"/>
  <c r="Q33" i="7"/>
  <c r="P33" i="7"/>
  <c r="O33" i="7" s="1"/>
  <c r="Q25" i="7"/>
  <c r="P25" i="7"/>
  <c r="B25" i="7" s="1"/>
  <c r="Q16" i="7"/>
  <c r="P16" i="7"/>
  <c r="O16" i="7" s="1"/>
  <c r="Q13" i="7"/>
  <c r="P13" i="7"/>
  <c r="Q30" i="7"/>
  <c r="P30" i="7"/>
  <c r="B30" i="7" s="1"/>
  <c r="Q17" i="7"/>
  <c r="P17" i="7"/>
  <c r="Q24" i="7"/>
  <c r="P24" i="7"/>
  <c r="O24" i="7" s="1"/>
  <c r="Q29" i="7"/>
  <c r="P29" i="7"/>
  <c r="B29" i="7" s="1"/>
  <c r="Q22" i="7"/>
  <c r="P22" i="7"/>
  <c r="Q6" i="7"/>
  <c r="P6" i="7"/>
  <c r="Q26" i="7"/>
  <c r="P26" i="7"/>
  <c r="O26" i="7" s="1"/>
  <c r="Q4" i="7"/>
  <c r="P4" i="7"/>
  <c r="Q19" i="7"/>
  <c r="P19" i="7"/>
  <c r="Q8" i="7"/>
  <c r="P8" i="7"/>
  <c r="O8" i="7" s="1"/>
  <c r="Q20" i="7"/>
  <c r="P20" i="7"/>
  <c r="Q3" i="7"/>
  <c r="P3" i="7"/>
  <c r="Q7" i="7"/>
  <c r="P7" i="7"/>
  <c r="O7" i="7" s="1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11" i="5"/>
  <c r="Q19" i="5"/>
  <c r="Q54" i="5"/>
  <c r="Q38" i="5"/>
  <c r="Q61" i="5"/>
  <c r="Q24" i="5"/>
  <c r="Q60" i="5"/>
  <c r="Q59" i="5"/>
  <c r="Q9" i="5"/>
  <c r="Q58" i="5"/>
  <c r="Q14" i="5"/>
  <c r="Q57" i="5"/>
  <c r="Q10" i="5"/>
  <c r="Q12" i="5"/>
  <c r="Q7" i="5"/>
  <c r="Q25" i="5"/>
  <c r="Q56" i="5"/>
  <c r="Q36" i="5"/>
  <c r="Q55" i="5"/>
  <c r="Q13" i="5"/>
  <c r="Q52" i="5"/>
  <c r="Q32" i="5"/>
  <c r="Q8" i="5"/>
  <c r="Q37" i="5"/>
  <c r="Q49" i="5"/>
  <c r="Q31" i="5"/>
  <c r="Q46" i="5"/>
  <c r="Q41" i="5"/>
  <c r="Q26" i="5"/>
  <c r="Q51" i="5"/>
  <c r="Q20" i="5"/>
  <c r="Q50" i="5"/>
  <c r="Q5" i="5"/>
  <c r="Q23" i="5"/>
  <c r="Q34" i="5"/>
  <c r="Q40" i="5"/>
  <c r="Q48" i="5"/>
  <c r="Q21" i="5"/>
  <c r="Q44" i="5"/>
  <c r="Q45" i="5"/>
  <c r="Q4" i="5"/>
  <c r="Q47" i="5"/>
  <c r="Q42" i="5"/>
  <c r="Q43" i="5"/>
  <c r="Q6" i="5"/>
  <c r="Q15" i="5"/>
  <c r="Q53" i="5"/>
  <c r="Q35" i="5"/>
  <c r="Q39" i="5"/>
  <c r="Q17" i="5"/>
  <c r="Q22" i="5"/>
  <c r="Q16" i="5"/>
  <c r="Q33" i="5"/>
  <c r="Q18" i="5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3" i="3"/>
  <c r="Q4" i="3"/>
  <c r="Q11" i="3"/>
  <c r="Q21" i="3"/>
  <c r="Q19" i="3"/>
  <c r="Q20" i="3"/>
  <c r="Q15" i="3"/>
  <c r="Q12" i="3"/>
  <c r="Q13" i="3"/>
  <c r="Q7" i="3"/>
  <c r="Q22" i="3"/>
  <c r="Q5" i="3"/>
  <c r="Q17" i="3"/>
  <c r="Q18" i="3"/>
  <c r="Q16" i="3"/>
  <c r="Q6" i="3"/>
  <c r="Q14" i="3"/>
  <c r="Q8" i="3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15" i="1"/>
  <c r="Q6" i="1"/>
  <c r="Q9" i="1"/>
  <c r="Q7" i="1"/>
  <c r="Q25" i="1"/>
  <c r="Q18" i="1"/>
  <c r="Q22" i="1"/>
  <c r="Q26" i="1"/>
  <c r="Q21" i="1"/>
  <c r="Q24" i="1"/>
  <c r="Q20" i="1"/>
  <c r="Q27" i="1"/>
  <c r="Q23" i="1"/>
  <c r="Q19" i="1"/>
  <c r="Q4" i="1"/>
  <c r="Q14" i="1"/>
  <c r="Q16" i="1"/>
  <c r="Q17" i="1"/>
  <c r="Q10" i="1"/>
  <c r="Q8" i="1"/>
  <c r="Q5" i="1"/>
  <c r="Q13" i="1"/>
  <c r="Q3" i="1"/>
  <c r="O40" i="9" l="1"/>
  <c r="B40" i="9"/>
  <c r="O29" i="9"/>
  <c r="O24" i="9"/>
  <c r="O33" i="9"/>
  <c r="O39" i="9"/>
  <c r="O34" i="9"/>
  <c r="O36" i="9"/>
  <c r="O28" i="9"/>
  <c r="O41" i="9"/>
  <c r="B41" i="9"/>
  <c r="O23" i="9"/>
  <c r="O4" i="9"/>
  <c r="O37" i="9"/>
  <c r="O14" i="9"/>
  <c r="O38" i="9"/>
  <c r="O28" i="11"/>
  <c r="O34" i="11"/>
  <c r="B34" i="11"/>
  <c r="O37" i="11"/>
  <c r="B37" i="11"/>
  <c r="O20" i="11"/>
  <c r="O35" i="11"/>
  <c r="B35" i="11"/>
  <c r="O27" i="11"/>
  <c r="O40" i="11"/>
  <c r="B40" i="11"/>
  <c r="O25" i="11"/>
  <c r="O14" i="11"/>
  <c r="O11" i="11"/>
  <c r="O36" i="11"/>
  <c r="B36" i="11"/>
  <c r="O38" i="11"/>
  <c r="B38" i="11"/>
  <c r="O30" i="11"/>
  <c r="O42" i="11"/>
  <c r="B42" i="11"/>
  <c r="O17" i="11"/>
  <c r="O41" i="11"/>
  <c r="B41" i="11"/>
  <c r="O5" i="11"/>
  <c r="O33" i="11"/>
  <c r="B33" i="11"/>
  <c r="O29" i="11"/>
  <c r="O31" i="11"/>
  <c r="O9" i="11"/>
  <c r="O48" i="13"/>
  <c r="B48" i="13"/>
  <c r="O19" i="13"/>
  <c r="O40" i="13"/>
  <c r="O47" i="13"/>
  <c r="O12" i="13"/>
  <c r="O45" i="13"/>
  <c r="O53" i="13"/>
  <c r="B53" i="13"/>
  <c r="O46" i="13"/>
  <c r="O34" i="15"/>
  <c r="B34" i="15"/>
  <c r="O31" i="15"/>
  <c r="O17" i="15"/>
  <c r="O32" i="15"/>
  <c r="O10" i="15"/>
  <c r="O35" i="15"/>
  <c r="B35" i="15"/>
  <c r="O14" i="15"/>
  <c r="O14" i="23"/>
  <c r="O7" i="23"/>
  <c r="O6" i="23"/>
  <c r="O19" i="23"/>
  <c r="O13" i="23"/>
  <c r="O15" i="23"/>
  <c r="O11" i="23"/>
  <c r="O24" i="25"/>
  <c r="B24" i="25"/>
  <c r="O26" i="25"/>
  <c r="B26" i="25"/>
  <c r="O32" i="25"/>
  <c r="B32" i="25"/>
  <c r="O15" i="25"/>
  <c r="O27" i="25"/>
  <c r="B27" i="25"/>
  <c r="O18" i="25"/>
  <c r="O16" i="25"/>
  <c r="O34" i="25"/>
  <c r="B34" i="25"/>
  <c r="O37" i="25"/>
  <c r="B37" i="25"/>
  <c r="O30" i="25"/>
  <c r="B30" i="25"/>
  <c r="O22" i="25"/>
  <c r="B22" i="25"/>
  <c r="O31" i="25"/>
  <c r="B31" i="25"/>
  <c r="O28" i="25"/>
  <c r="B28" i="25"/>
  <c r="O20" i="25"/>
  <c r="O17" i="25"/>
  <c r="O23" i="25"/>
  <c r="B23" i="25"/>
  <c r="O25" i="25"/>
  <c r="B25" i="25"/>
  <c r="O21" i="26"/>
  <c r="B21" i="26"/>
  <c r="O23" i="26"/>
  <c r="B23" i="26"/>
  <c r="O27" i="26"/>
  <c r="B27" i="26"/>
  <c r="O29" i="26"/>
  <c r="B29" i="26"/>
  <c r="O31" i="26"/>
  <c r="B31" i="26"/>
  <c r="O33" i="26"/>
  <c r="B33" i="26"/>
  <c r="O35" i="26"/>
  <c r="B35" i="26"/>
  <c r="O37" i="26"/>
  <c r="B37" i="26"/>
  <c r="O39" i="26"/>
  <c r="B39" i="26"/>
  <c r="O41" i="26"/>
  <c r="B41" i="26"/>
  <c r="O24" i="26"/>
  <c r="B24" i="26"/>
  <c r="O28" i="26"/>
  <c r="B28" i="26"/>
  <c r="O32" i="26"/>
  <c r="B32" i="26"/>
  <c r="O36" i="26"/>
  <c r="B36" i="26"/>
  <c r="O40" i="26"/>
  <c r="B40" i="26"/>
  <c r="O20" i="7"/>
  <c r="O22" i="7"/>
  <c r="B22" i="7"/>
  <c r="O23" i="7"/>
  <c r="B23" i="7"/>
  <c r="O21" i="7"/>
  <c r="B21" i="7"/>
  <c r="O60" i="13"/>
  <c r="B60" i="13"/>
  <c r="O62" i="13"/>
  <c r="B62" i="13"/>
  <c r="O63" i="13"/>
  <c r="B63" i="13"/>
  <c r="O61" i="13"/>
  <c r="B61" i="13"/>
  <c r="O58" i="13"/>
  <c r="B58" i="13"/>
  <c r="O69" i="13"/>
  <c r="B69" i="13"/>
  <c r="O56" i="13"/>
  <c r="B56" i="13"/>
  <c r="O66" i="13"/>
  <c r="B66" i="13"/>
  <c r="O59" i="13"/>
  <c r="B59" i="13"/>
  <c r="O57" i="13"/>
  <c r="B57" i="13"/>
  <c r="O68" i="13"/>
  <c r="B68" i="13"/>
  <c r="O9" i="26"/>
  <c r="O13" i="26"/>
  <c r="O19" i="26"/>
  <c r="O5" i="26"/>
  <c r="O30" i="23"/>
  <c r="B30" i="23"/>
  <c r="O32" i="23"/>
  <c r="B32" i="23"/>
  <c r="O20" i="23"/>
  <c r="B20" i="23"/>
  <c r="O22" i="23"/>
  <c r="B22" i="23"/>
  <c r="O29" i="23"/>
  <c r="B29" i="23"/>
  <c r="O24" i="23"/>
  <c r="B24" i="23"/>
  <c r="O21" i="23"/>
  <c r="B21" i="23"/>
  <c r="O49" i="15"/>
  <c r="B49" i="15"/>
  <c r="O41" i="15"/>
  <c r="B41" i="15"/>
  <c r="O50" i="15"/>
  <c r="B50" i="15"/>
  <c r="O45" i="15"/>
  <c r="B45" i="15"/>
  <c r="O48" i="15"/>
  <c r="B48" i="15"/>
  <c r="O43" i="15"/>
  <c r="B43" i="15"/>
  <c r="O7" i="26"/>
  <c r="O8" i="26"/>
  <c r="O16" i="23"/>
  <c r="B16" i="23"/>
  <c r="O55" i="13"/>
  <c r="B55" i="13"/>
  <c r="O54" i="13"/>
  <c r="B54" i="13"/>
  <c r="O47" i="9"/>
  <c r="B47" i="9"/>
  <c r="O49" i="9"/>
  <c r="B49" i="9"/>
  <c r="O44" i="9"/>
  <c r="B44" i="9"/>
  <c r="O43" i="9"/>
  <c r="B43" i="9"/>
  <c r="O52" i="9"/>
  <c r="B52" i="9"/>
  <c r="O48" i="9"/>
  <c r="B48" i="9"/>
  <c r="O39" i="15"/>
  <c r="O38" i="15"/>
  <c r="O37" i="15"/>
  <c r="O36" i="15"/>
  <c r="O33" i="15"/>
  <c r="O52" i="13"/>
  <c r="O50" i="13"/>
  <c r="O49" i="13"/>
  <c r="O15" i="9"/>
  <c r="O11" i="7"/>
  <c r="B54" i="21"/>
  <c r="B58" i="21"/>
  <c r="B47" i="21"/>
  <c r="B55" i="21"/>
  <c r="B57" i="21"/>
  <c r="B46" i="21"/>
  <c r="B50" i="21"/>
  <c r="B62" i="21"/>
  <c r="U3" i="13"/>
  <c r="O12" i="26"/>
  <c r="O27" i="23"/>
  <c r="O58" i="17"/>
  <c r="O17" i="26"/>
  <c r="O11" i="26"/>
  <c r="O20" i="26"/>
  <c r="O4" i="23"/>
  <c r="O8" i="23"/>
  <c r="B60" i="11"/>
  <c r="B56" i="11"/>
  <c r="B52" i="11"/>
  <c r="B50" i="7"/>
  <c r="B46" i="7"/>
  <c r="B42" i="7"/>
  <c r="B85" i="9"/>
  <c r="B81" i="9"/>
  <c r="B77" i="9"/>
  <c r="B72" i="15"/>
  <c r="B68" i="15"/>
  <c r="B64" i="15"/>
  <c r="B60" i="15"/>
  <c r="B56" i="15"/>
  <c r="B52" i="15"/>
  <c r="B84" i="13"/>
  <c r="B80" i="13"/>
  <c r="B41" i="25"/>
  <c r="B41" i="23"/>
  <c r="B60" i="21"/>
  <c r="B56" i="21"/>
  <c r="B52" i="21"/>
  <c r="B48" i="21"/>
  <c r="B95" i="13"/>
  <c r="B91" i="13"/>
  <c r="B100" i="9"/>
  <c r="B96" i="9"/>
  <c r="B92" i="9"/>
  <c r="B59" i="11"/>
  <c r="B55" i="11"/>
  <c r="B51" i="11"/>
  <c r="B49" i="7"/>
  <c r="B45" i="7"/>
  <c r="B41" i="7"/>
  <c r="B84" i="9"/>
  <c r="B80" i="9"/>
  <c r="B76" i="9"/>
  <c r="B71" i="15"/>
  <c r="B63" i="15"/>
  <c r="B83" i="13"/>
  <c r="B40" i="25"/>
  <c r="B40" i="23"/>
  <c r="B36" i="23"/>
  <c r="B59" i="21"/>
  <c r="B51" i="21"/>
  <c r="B78" i="15"/>
  <c r="B74" i="15"/>
  <c r="B94" i="13"/>
  <c r="B90" i="13"/>
  <c r="B103" i="9"/>
  <c r="B99" i="9"/>
  <c r="B95" i="9"/>
  <c r="B91" i="9"/>
  <c r="B58" i="11"/>
  <c r="B54" i="11"/>
  <c r="B48" i="7"/>
  <c r="B44" i="7"/>
  <c r="B87" i="9"/>
  <c r="B83" i="9"/>
  <c r="B79" i="9"/>
  <c r="B75" i="9"/>
  <c r="B70" i="15"/>
  <c r="B66" i="15"/>
  <c r="B58" i="15"/>
  <c r="B54" i="15"/>
  <c r="B86" i="13"/>
  <c r="B82" i="13"/>
  <c r="B39" i="25"/>
  <c r="B35" i="23"/>
  <c r="B81" i="15"/>
  <c r="B73" i="15"/>
  <c r="B89" i="13"/>
  <c r="B102" i="9"/>
  <c r="B98" i="9"/>
  <c r="B90" i="9"/>
  <c r="B47" i="7"/>
  <c r="B43" i="7"/>
  <c r="B86" i="9"/>
  <c r="B82" i="9"/>
  <c r="B74" i="9"/>
  <c r="B69" i="15"/>
  <c r="B61" i="15"/>
  <c r="B57" i="15"/>
  <c r="B53" i="15"/>
  <c r="B81" i="13"/>
  <c r="B38" i="25"/>
  <c r="B38" i="23"/>
  <c r="B34" i="23"/>
  <c r="B61" i="21"/>
  <c r="B53" i="21"/>
  <c r="B49" i="21"/>
  <c r="B45" i="21"/>
  <c r="B76" i="17"/>
  <c r="B80" i="15"/>
  <c r="B76" i="15"/>
  <c r="B96" i="13"/>
  <c r="B88" i="13"/>
  <c r="B101" i="9"/>
  <c r="B97" i="9"/>
  <c r="B93" i="9"/>
  <c r="B89" i="9"/>
  <c r="B71" i="13"/>
  <c r="B79" i="13"/>
  <c r="B47" i="11"/>
  <c r="B43" i="11"/>
  <c r="B48" i="11"/>
  <c r="B44" i="11"/>
  <c r="B49" i="11"/>
  <c r="B45" i="11"/>
  <c r="B46" i="11"/>
  <c r="B54" i="9"/>
  <c r="B70" i="9"/>
  <c r="B32" i="7"/>
  <c r="O23" i="23"/>
  <c r="O12" i="23"/>
  <c r="B74" i="13"/>
  <c r="B76" i="13"/>
  <c r="B78" i="13"/>
  <c r="B75" i="13"/>
  <c r="B70" i="13"/>
  <c r="B67" i="9"/>
  <c r="B61" i="9"/>
  <c r="B73" i="9"/>
  <c r="B72" i="9"/>
  <c r="B55" i="9"/>
  <c r="B69" i="9"/>
  <c r="B62" i="9"/>
  <c r="B58" i="9"/>
  <c r="B68" i="9"/>
  <c r="B63" i="9"/>
  <c r="B64" i="9"/>
  <c r="B59" i="9"/>
  <c r="B66" i="9"/>
  <c r="B65" i="9"/>
  <c r="B60" i="9"/>
  <c r="B56" i="9"/>
  <c r="B57" i="9"/>
  <c r="B39" i="7"/>
  <c r="B31" i="7"/>
  <c r="B24" i="7"/>
  <c r="B33" i="7"/>
  <c r="B34" i="7"/>
  <c r="B40" i="7"/>
  <c r="B37" i="7"/>
  <c r="B36" i="7"/>
  <c r="B27" i="7"/>
  <c r="B38" i="7"/>
  <c r="B26" i="7"/>
  <c r="B28" i="7"/>
  <c r="O16" i="26"/>
  <c r="O18" i="26"/>
  <c r="O10" i="26"/>
  <c r="O22" i="26"/>
  <c r="O26" i="26"/>
  <c r="O30" i="26"/>
  <c r="O34" i="26"/>
  <c r="O38" i="26"/>
  <c r="O14" i="26"/>
  <c r="O25" i="26"/>
  <c r="O18" i="23"/>
  <c r="O28" i="23"/>
  <c r="O31" i="23"/>
  <c r="O33" i="23"/>
  <c r="O37" i="23"/>
  <c r="O39" i="23"/>
  <c r="O6" i="26"/>
  <c r="O15" i="26"/>
  <c r="O7" i="25"/>
  <c r="O29" i="25"/>
  <c r="O14" i="25"/>
  <c r="O36" i="25"/>
  <c r="O5" i="25"/>
  <c r="O6" i="25"/>
  <c r="O35" i="25"/>
  <c r="O8" i="25"/>
  <c r="O11" i="25"/>
  <c r="O10" i="25"/>
  <c r="O33" i="25"/>
  <c r="O3" i="23"/>
  <c r="O25" i="23"/>
  <c r="O26" i="23"/>
  <c r="O17" i="23"/>
  <c r="O10" i="23"/>
  <c r="O9" i="23"/>
  <c r="O41" i="19"/>
  <c r="O30" i="19"/>
  <c r="O21" i="19"/>
  <c r="O32" i="19"/>
  <c r="O23" i="19"/>
  <c r="O43" i="19"/>
  <c r="O31" i="19"/>
  <c r="O57" i="17"/>
  <c r="O36" i="17"/>
  <c r="O64" i="17"/>
  <c r="O35" i="17"/>
  <c r="O55" i="17"/>
  <c r="O70" i="17"/>
  <c r="O27" i="17"/>
  <c r="O54" i="17"/>
  <c r="O5" i="17"/>
  <c r="O50" i="17"/>
  <c r="O11" i="17"/>
  <c r="O12" i="17"/>
  <c r="O22" i="17"/>
  <c r="O65" i="17"/>
  <c r="O56" i="17"/>
  <c r="O32" i="17"/>
  <c r="O18" i="17"/>
  <c r="O44" i="17"/>
  <c r="O20" i="17"/>
  <c r="O8" i="17"/>
  <c r="O53" i="17"/>
  <c r="O68" i="17"/>
  <c r="O75" i="17"/>
  <c r="O46" i="17"/>
  <c r="O30" i="17"/>
  <c r="O77" i="15"/>
  <c r="O79" i="15"/>
  <c r="O29" i="15"/>
  <c r="O62" i="15"/>
  <c r="O30" i="15"/>
  <c r="O25" i="15"/>
  <c r="O8" i="15"/>
  <c r="O6" i="15"/>
  <c r="O3" i="15"/>
  <c r="O26" i="15"/>
  <c r="O44" i="15"/>
  <c r="O24" i="15"/>
  <c r="O27" i="15"/>
  <c r="O42" i="15"/>
  <c r="O40" i="15"/>
  <c r="O46" i="15"/>
  <c r="O47" i="15"/>
  <c r="O51" i="15"/>
  <c r="O55" i="15"/>
  <c r="O59" i="15"/>
  <c r="O65" i="15"/>
  <c r="O67" i="15"/>
  <c r="O75" i="15"/>
  <c r="O11" i="13"/>
  <c r="O33" i="13"/>
  <c r="O29" i="13"/>
  <c r="O14" i="13"/>
  <c r="O20" i="13"/>
  <c r="O36" i="13"/>
  <c r="O51" i="13"/>
  <c r="O28" i="13"/>
  <c r="O44" i="13"/>
  <c r="O73" i="13"/>
  <c r="O67" i="13"/>
  <c r="O41" i="13"/>
  <c r="O65" i="13"/>
  <c r="O39" i="13"/>
  <c r="O64" i="13"/>
  <c r="O77" i="13"/>
  <c r="O85" i="13"/>
  <c r="O87" i="13"/>
  <c r="O93" i="13"/>
  <c r="O27" i="13"/>
  <c r="O72" i="13"/>
  <c r="O92" i="13"/>
  <c r="O12" i="11"/>
  <c r="O19" i="11"/>
  <c r="O6" i="11"/>
  <c r="O50" i="11"/>
  <c r="O3" i="11"/>
  <c r="O7" i="11"/>
  <c r="O32" i="11"/>
  <c r="O26" i="11"/>
  <c r="O22" i="11"/>
  <c r="O39" i="11"/>
  <c r="O53" i="11"/>
  <c r="O57" i="11"/>
  <c r="O94" i="9"/>
  <c r="O46" i="9"/>
  <c r="O53" i="9"/>
  <c r="O50" i="9"/>
  <c r="O42" i="9"/>
  <c r="O8" i="9"/>
  <c r="O32" i="9"/>
  <c r="O9" i="9"/>
  <c r="O51" i="9"/>
  <c r="O45" i="9"/>
  <c r="O71" i="9"/>
  <c r="O78" i="9"/>
  <c r="O10" i="9"/>
  <c r="O88" i="9"/>
  <c r="O35" i="7"/>
  <c r="O3" i="7"/>
  <c r="O4" i="7"/>
  <c r="O6" i="7"/>
  <c r="O29" i="7"/>
  <c r="O17" i="7"/>
  <c r="O13" i="7"/>
  <c r="O25" i="7"/>
  <c r="O10" i="7"/>
  <c r="O19" i="7"/>
  <c r="O30" i="7"/>
  <c r="P19" i="5"/>
  <c r="P28" i="5"/>
  <c r="P54" i="5"/>
  <c r="B54" i="5" s="1"/>
  <c r="P38" i="5"/>
  <c r="B38" i="5" s="1"/>
  <c r="B42" i="26" l="1"/>
  <c r="W51" i="17"/>
  <c r="O54" i="5"/>
  <c r="O38" i="5"/>
  <c r="O19" i="5"/>
  <c r="W64" i="26"/>
  <c r="U64" i="26"/>
  <c r="W63" i="26"/>
  <c r="U63" i="26"/>
  <c r="W62" i="26"/>
  <c r="U62" i="26"/>
  <c r="W58" i="26"/>
  <c r="U58" i="26"/>
  <c r="W57" i="26"/>
  <c r="U57" i="26"/>
  <c r="W56" i="26"/>
  <c r="U56" i="26"/>
  <c r="W55" i="26"/>
  <c r="U55" i="26"/>
  <c r="W54" i="26"/>
  <c r="U54" i="26"/>
  <c r="W53" i="26"/>
  <c r="U53" i="26"/>
  <c r="W52" i="26"/>
  <c r="U52" i="26"/>
  <c r="W50" i="26"/>
  <c r="U50" i="26"/>
  <c r="W49" i="26"/>
  <c r="U49" i="26"/>
  <c r="W48" i="26"/>
  <c r="U48" i="26"/>
  <c r="W47" i="26"/>
  <c r="U47" i="26"/>
  <c r="W46" i="26"/>
  <c r="U46" i="26"/>
  <c r="W45" i="26"/>
  <c r="U45" i="26"/>
  <c r="W44" i="26"/>
  <c r="U44" i="26"/>
  <c r="W43" i="26"/>
  <c r="U43" i="26"/>
  <c r="W42" i="26"/>
  <c r="U42" i="26"/>
  <c r="W40" i="26"/>
  <c r="U40" i="26"/>
  <c r="W39" i="26"/>
  <c r="U39" i="26"/>
  <c r="W38" i="26"/>
  <c r="U38" i="26"/>
  <c r="W37" i="26"/>
  <c r="U37" i="26"/>
  <c r="W35" i="26"/>
  <c r="U35" i="26"/>
  <c r="W33" i="26"/>
  <c r="U33" i="26"/>
  <c r="W32" i="26"/>
  <c r="U32" i="26"/>
  <c r="W31" i="26"/>
  <c r="U31" i="26"/>
  <c r="W30" i="26"/>
  <c r="U30" i="26"/>
  <c r="W29" i="26"/>
  <c r="U29" i="26"/>
  <c r="W28" i="26"/>
  <c r="U28" i="26"/>
  <c r="W27" i="26"/>
  <c r="U27" i="26"/>
  <c r="W26" i="26"/>
  <c r="U26" i="26"/>
  <c r="W25" i="26"/>
  <c r="U25" i="26"/>
  <c r="W24" i="26"/>
  <c r="U24" i="26"/>
  <c r="W23" i="26"/>
  <c r="U23" i="26"/>
  <c r="W22" i="26"/>
  <c r="U22" i="26"/>
  <c r="W21" i="26"/>
  <c r="U21" i="26"/>
  <c r="W19" i="26"/>
  <c r="U19" i="26"/>
  <c r="W18" i="26"/>
  <c r="U18" i="26"/>
  <c r="W17" i="26"/>
  <c r="U17" i="26"/>
  <c r="W16" i="26"/>
  <c r="U16" i="26"/>
  <c r="W15" i="26"/>
  <c r="U15" i="26"/>
  <c r="W14" i="26"/>
  <c r="U14" i="26"/>
  <c r="W13" i="26"/>
  <c r="U13" i="26"/>
  <c r="W12" i="26"/>
  <c r="U12" i="26"/>
  <c r="W11" i="26"/>
  <c r="U11" i="26"/>
  <c r="W9" i="26"/>
  <c r="U9" i="26"/>
  <c r="W8" i="26"/>
  <c r="U8" i="26"/>
  <c r="W7" i="26"/>
  <c r="U7" i="26"/>
  <c r="W5" i="26"/>
  <c r="U5" i="26"/>
  <c r="W4" i="26"/>
  <c r="U4" i="26"/>
  <c r="W63" i="25"/>
  <c r="U63" i="25"/>
  <c r="W62" i="25"/>
  <c r="U62" i="25"/>
  <c r="W58" i="25"/>
  <c r="U58" i="25"/>
  <c r="W57" i="25"/>
  <c r="U57" i="25"/>
  <c r="W56" i="25"/>
  <c r="U56" i="25"/>
  <c r="W55" i="25"/>
  <c r="U55" i="25"/>
  <c r="W54" i="25"/>
  <c r="U54" i="25"/>
  <c r="W53" i="25"/>
  <c r="U53" i="25"/>
  <c r="W52" i="25"/>
  <c r="U52" i="25"/>
  <c r="W51" i="25"/>
  <c r="U51" i="25"/>
  <c r="W50" i="25"/>
  <c r="U50" i="25"/>
  <c r="W49" i="25"/>
  <c r="U49" i="25"/>
  <c r="W48" i="25"/>
  <c r="U48" i="25"/>
  <c r="W47" i="25"/>
  <c r="U47" i="25"/>
  <c r="W45" i="25"/>
  <c r="U45" i="25"/>
  <c r="W44" i="25"/>
  <c r="U44" i="25"/>
  <c r="W43" i="25"/>
  <c r="U43" i="25"/>
  <c r="W42" i="25"/>
  <c r="U42" i="25"/>
  <c r="W40" i="25"/>
  <c r="U40" i="25"/>
  <c r="W39" i="25"/>
  <c r="U39" i="25"/>
  <c r="W38" i="25"/>
  <c r="U38" i="25"/>
  <c r="W37" i="25"/>
  <c r="U37" i="25"/>
  <c r="W35" i="25"/>
  <c r="U35" i="25"/>
  <c r="W33" i="25"/>
  <c r="U33" i="25"/>
  <c r="W32" i="25"/>
  <c r="U32" i="25"/>
  <c r="W31" i="25"/>
  <c r="U31" i="25"/>
  <c r="W30" i="25"/>
  <c r="U30" i="25"/>
  <c r="W29" i="25"/>
  <c r="U29" i="25"/>
  <c r="W28" i="25"/>
  <c r="U28" i="25"/>
  <c r="W27" i="25"/>
  <c r="U27" i="25"/>
  <c r="W26" i="25"/>
  <c r="U26" i="25"/>
  <c r="W25" i="25"/>
  <c r="U25" i="25"/>
  <c r="W24" i="25"/>
  <c r="U24" i="25"/>
  <c r="W23" i="25"/>
  <c r="U23" i="25"/>
  <c r="W22" i="25"/>
  <c r="U22" i="25"/>
  <c r="W21" i="25"/>
  <c r="U21" i="25"/>
  <c r="W20" i="25"/>
  <c r="U20" i="25"/>
  <c r="W18" i="25"/>
  <c r="U18" i="25"/>
  <c r="W17" i="25"/>
  <c r="U17" i="25"/>
  <c r="W15" i="25"/>
  <c r="U15" i="25"/>
  <c r="W14" i="25"/>
  <c r="U14" i="25"/>
  <c r="W13" i="25"/>
  <c r="U13" i="25"/>
  <c r="W12" i="25"/>
  <c r="U12" i="25"/>
  <c r="W11" i="25"/>
  <c r="U11" i="25"/>
  <c r="W10" i="25"/>
  <c r="U10" i="25"/>
  <c r="W9" i="25"/>
  <c r="U9" i="25"/>
  <c r="W8" i="25"/>
  <c r="U8" i="25"/>
  <c r="W5" i="25"/>
  <c r="U5" i="25"/>
  <c r="W64" i="23"/>
  <c r="U64" i="23"/>
  <c r="W63" i="23"/>
  <c r="U63" i="23"/>
  <c r="W60" i="23"/>
  <c r="U60" i="23"/>
  <c r="W59" i="23"/>
  <c r="U59" i="23"/>
  <c r="W58" i="23"/>
  <c r="U58" i="23"/>
  <c r="W57" i="23"/>
  <c r="U57" i="23"/>
  <c r="W55" i="23"/>
  <c r="U55" i="23"/>
  <c r="W54" i="23"/>
  <c r="U54" i="23"/>
  <c r="W53" i="23"/>
  <c r="U53" i="23"/>
  <c r="W52" i="23"/>
  <c r="U52" i="23"/>
  <c r="W49" i="23"/>
  <c r="U49" i="23"/>
  <c r="W48" i="23"/>
  <c r="U48" i="23"/>
  <c r="W47" i="23"/>
  <c r="U47" i="23"/>
  <c r="W46" i="23"/>
  <c r="U46" i="23"/>
  <c r="W45" i="23"/>
  <c r="U45" i="23"/>
  <c r="W44" i="23"/>
  <c r="U44" i="23"/>
  <c r="W43" i="23"/>
  <c r="U43" i="23"/>
  <c r="W42" i="23"/>
  <c r="U42" i="23"/>
  <c r="W40" i="23"/>
  <c r="U40" i="23"/>
  <c r="W39" i="23"/>
  <c r="U39" i="23"/>
  <c r="W38" i="23"/>
  <c r="U38" i="23"/>
  <c r="W37" i="23"/>
  <c r="U37" i="23"/>
  <c r="W36" i="23"/>
  <c r="U36" i="23"/>
  <c r="W35" i="23"/>
  <c r="U35" i="23"/>
  <c r="W33" i="23"/>
  <c r="U33" i="23"/>
  <c r="W32" i="23"/>
  <c r="U32" i="23"/>
  <c r="W31" i="23"/>
  <c r="U31" i="23"/>
  <c r="W29" i="23"/>
  <c r="U29" i="23"/>
  <c r="W28" i="23"/>
  <c r="U28" i="23"/>
  <c r="W27" i="23"/>
  <c r="U27" i="23"/>
  <c r="W26" i="23"/>
  <c r="U26" i="23"/>
  <c r="W25" i="23"/>
  <c r="U25" i="23"/>
  <c r="W24" i="23"/>
  <c r="U24" i="23"/>
  <c r="W23" i="23"/>
  <c r="U23" i="23"/>
  <c r="W18" i="23"/>
  <c r="U18" i="23"/>
  <c r="W17" i="23"/>
  <c r="U17" i="23"/>
  <c r="W16" i="23"/>
  <c r="U16" i="23"/>
  <c r="W15" i="23"/>
  <c r="U15" i="23"/>
  <c r="W13" i="23"/>
  <c r="U13" i="23"/>
  <c r="W12" i="23"/>
  <c r="U12" i="23"/>
  <c r="W9" i="23"/>
  <c r="U9" i="23"/>
  <c r="W3" i="23"/>
  <c r="U3" i="23"/>
  <c r="W64" i="21"/>
  <c r="U64" i="21"/>
  <c r="W63" i="21"/>
  <c r="U63" i="21"/>
  <c r="W58" i="21"/>
  <c r="U58" i="21"/>
  <c r="W57" i="21"/>
  <c r="U57" i="21"/>
  <c r="W56" i="21"/>
  <c r="U56" i="21"/>
  <c r="W54" i="21"/>
  <c r="U54" i="21"/>
  <c r="W53" i="21"/>
  <c r="U53" i="21"/>
  <c r="W52" i="21"/>
  <c r="U52" i="21"/>
  <c r="W51" i="21"/>
  <c r="U51" i="21"/>
  <c r="W50" i="21"/>
  <c r="U50" i="21"/>
  <c r="W49" i="21"/>
  <c r="U49" i="21"/>
  <c r="W45" i="21"/>
  <c r="U45" i="21"/>
  <c r="W44" i="21"/>
  <c r="U44" i="21"/>
  <c r="W43" i="21"/>
  <c r="U43" i="21"/>
  <c r="W42" i="21"/>
  <c r="U42" i="21"/>
  <c r="W40" i="21"/>
  <c r="U40" i="21"/>
  <c r="W38" i="21"/>
  <c r="U38" i="21"/>
  <c r="W37" i="21"/>
  <c r="U37" i="21"/>
  <c r="W36" i="21"/>
  <c r="U36" i="21"/>
  <c r="W35" i="21"/>
  <c r="U35" i="21"/>
  <c r="W34" i="21"/>
  <c r="U34" i="21"/>
  <c r="W33" i="21"/>
  <c r="U33" i="21"/>
  <c r="W32" i="21"/>
  <c r="U32" i="21"/>
  <c r="W31" i="21"/>
  <c r="U31" i="21"/>
  <c r="W29" i="21"/>
  <c r="U29" i="21"/>
  <c r="W28" i="21"/>
  <c r="U28" i="21"/>
  <c r="W27" i="21"/>
  <c r="U27" i="21"/>
  <c r="W26" i="21"/>
  <c r="U26" i="21"/>
  <c r="W25" i="21"/>
  <c r="U25" i="21"/>
  <c r="W24" i="21"/>
  <c r="U24" i="21"/>
  <c r="W23" i="21"/>
  <c r="U23" i="21"/>
  <c r="W22" i="21"/>
  <c r="U22" i="21"/>
  <c r="W18" i="21"/>
  <c r="U18" i="21"/>
  <c r="W17" i="21"/>
  <c r="U17" i="21"/>
  <c r="W16" i="21"/>
  <c r="U16" i="21"/>
  <c r="W15" i="21"/>
  <c r="U15" i="21"/>
  <c r="W14" i="21"/>
  <c r="U14" i="21"/>
  <c r="W13" i="21"/>
  <c r="U13" i="21"/>
  <c r="W7" i="21"/>
  <c r="U7" i="21"/>
  <c r="W4" i="21"/>
  <c r="U4" i="21"/>
  <c r="W64" i="19"/>
  <c r="U64" i="19"/>
  <c r="W63" i="19"/>
  <c r="U63" i="19"/>
  <c r="W59" i="19"/>
  <c r="U59" i="19"/>
  <c r="W57" i="19"/>
  <c r="U57" i="19"/>
  <c r="W56" i="19"/>
  <c r="U56" i="19"/>
  <c r="W54" i="19"/>
  <c r="U54" i="19"/>
  <c r="W53" i="19"/>
  <c r="U53" i="19"/>
  <c r="W52" i="19"/>
  <c r="U52" i="19"/>
  <c r="W51" i="19"/>
  <c r="U51" i="19"/>
  <c r="W50" i="19"/>
  <c r="U50" i="19"/>
  <c r="W49" i="19"/>
  <c r="U49" i="19"/>
  <c r="W48" i="19"/>
  <c r="U48" i="19"/>
  <c r="W47" i="19"/>
  <c r="U47" i="19"/>
  <c r="W46" i="19"/>
  <c r="U46" i="19"/>
  <c r="W45" i="19"/>
  <c r="U45" i="19"/>
  <c r="W44" i="19"/>
  <c r="U44" i="19"/>
  <c r="W43" i="19"/>
  <c r="U43" i="19"/>
  <c r="W42" i="19"/>
  <c r="U42" i="19"/>
  <c r="W40" i="19"/>
  <c r="U40" i="19"/>
  <c r="W39" i="19"/>
  <c r="U39" i="19"/>
  <c r="W38" i="19"/>
  <c r="U38" i="19"/>
  <c r="W37" i="19"/>
  <c r="U37" i="19"/>
  <c r="W35" i="19"/>
  <c r="U35" i="19"/>
  <c r="W32" i="19"/>
  <c r="U32" i="19"/>
  <c r="W31" i="19"/>
  <c r="U31" i="19"/>
  <c r="W30" i="19"/>
  <c r="U30" i="19"/>
  <c r="W29" i="19"/>
  <c r="U29" i="19"/>
  <c r="W28" i="19"/>
  <c r="U28" i="19"/>
  <c r="W27" i="19"/>
  <c r="U27" i="19"/>
  <c r="W26" i="19"/>
  <c r="U26" i="19"/>
  <c r="W25" i="19"/>
  <c r="U25" i="19"/>
  <c r="W24" i="19"/>
  <c r="U24" i="19"/>
  <c r="W23" i="19"/>
  <c r="U23" i="19"/>
  <c r="W18" i="19"/>
  <c r="U18" i="19"/>
  <c r="W17" i="19"/>
  <c r="U17" i="19"/>
  <c r="W15" i="19"/>
  <c r="U15" i="19"/>
  <c r="W14" i="19"/>
  <c r="U14" i="19"/>
  <c r="W13" i="19"/>
  <c r="U13" i="19"/>
  <c r="W9" i="19"/>
  <c r="U9" i="19"/>
  <c r="W65" i="17"/>
  <c r="U65" i="17"/>
  <c r="W64" i="17"/>
  <c r="U64" i="17"/>
  <c r="W63" i="17"/>
  <c r="U63" i="17"/>
  <c r="W60" i="17"/>
  <c r="U60" i="17"/>
  <c r="W59" i="17"/>
  <c r="U59" i="17"/>
  <c r="W57" i="17"/>
  <c r="U57" i="17"/>
  <c r="W56" i="17"/>
  <c r="U56" i="17"/>
  <c r="W55" i="17"/>
  <c r="U55" i="17"/>
  <c r="W54" i="17"/>
  <c r="U54" i="17"/>
  <c r="W49" i="17"/>
  <c r="U49" i="17"/>
  <c r="W47" i="17"/>
  <c r="U47" i="17"/>
  <c r="W45" i="17"/>
  <c r="U45" i="17"/>
  <c r="W44" i="17"/>
  <c r="U44" i="17"/>
  <c r="W43" i="17"/>
  <c r="U43" i="17"/>
  <c r="W42" i="17"/>
  <c r="U42" i="17"/>
  <c r="W40" i="17"/>
  <c r="U40" i="17"/>
  <c r="W38" i="17"/>
  <c r="U38" i="17"/>
  <c r="W37" i="17"/>
  <c r="U37" i="17"/>
  <c r="W35" i="17"/>
  <c r="U35" i="17"/>
  <c r="W33" i="17"/>
  <c r="U33" i="17"/>
  <c r="W32" i="17"/>
  <c r="U32" i="17"/>
  <c r="W31" i="17"/>
  <c r="U31" i="17"/>
  <c r="W29" i="17"/>
  <c r="U29" i="17"/>
  <c r="W28" i="17"/>
  <c r="U28" i="17"/>
  <c r="W27" i="17"/>
  <c r="U27" i="17"/>
  <c r="W26" i="17"/>
  <c r="U26" i="17"/>
  <c r="W25" i="17"/>
  <c r="U25" i="17"/>
  <c r="W24" i="17"/>
  <c r="U24" i="17"/>
  <c r="W23" i="17"/>
  <c r="U23" i="17"/>
  <c r="W18" i="17"/>
  <c r="U18" i="17"/>
  <c r="W17" i="17"/>
  <c r="U17" i="17"/>
  <c r="W16" i="17"/>
  <c r="U16" i="17"/>
  <c r="W13" i="17"/>
  <c r="U13" i="17"/>
  <c r="W9" i="17"/>
  <c r="U9" i="17"/>
  <c r="W7" i="17"/>
  <c r="U7" i="17"/>
  <c r="W4" i="17"/>
  <c r="U4" i="17"/>
  <c r="W64" i="15"/>
  <c r="U64" i="15"/>
  <c r="W63" i="15"/>
  <c r="U63" i="15"/>
  <c r="W59" i="15"/>
  <c r="U59" i="15"/>
  <c r="W58" i="15"/>
  <c r="U58" i="15"/>
  <c r="W54" i="15"/>
  <c r="U54" i="15"/>
  <c r="W53" i="15"/>
  <c r="U53" i="15"/>
  <c r="W52" i="15"/>
  <c r="U52" i="15"/>
  <c r="W49" i="15"/>
  <c r="U49" i="15"/>
  <c r="W48" i="15"/>
  <c r="U48" i="15"/>
  <c r="W47" i="15"/>
  <c r="U47" i="15"/>
  <c r="W45" i="15"/>
  <c r="U45" i="15"/>
  <c r="W44" i="15"/>
  <c r="U44" i="15"/>
  <c r="W43" i="15"/>
  <c r="U43" i="15"/>
  <c r="W42" i="15"/>
  <c r="U42" i="15"/>
  <c r="W40" i="15"/>
  <c r="U40" i="15"/>
  <c r="W39" i="15"/>
  <c r="U39" i="15"/>
  <c r="W38" i="15"/>
  <c r="U38" i="15"/>
  <c r="W37" i="15"/>
  <c r="U37" i="15"/>
  <c r="W35" i="15"/>
  <c r="U35" i="15"/>
  <c r="W33" i="15"/>
  <c r="U33" i="15"/>
  <c r="W32" i="15"/>
  <c r="U32" i="15"/>
  <c r="W31" i="15"/>
  <c r="U31" i="15"/>
  <c r="W29" i="15"/>
  <c r="U29" i="15"/>
  <c r="W27" i="15"/>
  <c r="U27" i="15"/>
  <c r="W26" i="15"/>
  <c r="U26" i="15"/>
  <c r="W25" i="15"/>
  <c r="U25" i="15"/>
  <c r="W24" i="15"/>
  <c r="U24" i="15"/>
  <c r="W23" i="15"/>
  <c r="U23" i="15"/>
  <c r="W22" i="15"/>
  <c r="U22" i="15"/>
  <c r="W18" i="15"/>
  <c r="U18" i="15"/>
  <c r="W17" i="15"/>
  <c r="U17" i="15"/>
  <c r="W16" i="15"/>
  <c r="U16" i="15"/>
  <c r="W13" i="15"/>
  <c r="U13" i="15"/>
  <c r="W9" i="15"/>
  <c r="U9" i="15"/>
  <c r="C104" i="9"/>
  <c r="C85" i="5"/>
  <c r="P11" i="5"/>
  <c r="P61" i="5"/>
  <c r="B61" i="5" s="1"/>
  <c r="P24" i="5"/>
  <c r="W63" i="5"/>
  <c r="U63" i="5"/>
  <c r="W62" i="5"/>
  <c r="U62" i="5"/>
  <c r="W61" i="5"/>
  <c r="U61" i="5"/>
  <c r="W60" i="5"/>
  <c r="U60" i="5"/>
  <c r="U59" i="5"/>
  <c r="W58" i="5"/>
  <c r="U58" i="5"/>
  <c r="W53" i="5"/>
  <c r="U53" i="5"/>
  <c r="U50" i="5"/>
  <c r="W45" i="5"/>
  <c r="U45" i="5"/>
  <c r="U44" i="5"/>
  <c r="W42" i="5"/>
  <c r="U42" i="5"/>
  <c r="W40" i="5"/>
  <c r="U40" i="5"/>
  <c r="W39" i="5"/>
  <c r="U39" i="5"/>
  <c r="W38" i="5"/>
  <c r="U38" i="5"/>
  <c r="W37" i="5"/>
  <c r="U37" i="5"/>
  <c r="U36" i="5"/>
  <c r="U35" i="5"/>
  <c r="W33" i="5"/>
  <c r="U33" i="5"/>
  <c r="W32" i="5"/>
  <c r="U32" i="5"/>
  <c r="W31" i="5"/>
  <c r="U31" i="5"/>
  <c r="U29" i="5"/>
  <c r="U28" i="5"/>
  <c r="W26" i="5"/>
  <c r="U26" i="5"/>
  <c r="W25" i="5"/>
  <c r="U25" i="5"/>
  <c r="W24" i="5"/>
  <c r="U24" i="5"/>
  <c r="W23" i="5"/>
  <c r="U23" i="5"/>
  <c r="W22" i="5"/>
  <c r="U22" i="5"/>
  <c r="W19" i="5"/>
  <c r="U19" i="5"/>
  <c r="U17" i="5"/>
  <c r="U15" i="5"/>
  <c r="W13" i="5"/>
  <c r="U13" i="5"/>
  <c r="W11" i="5"/>
  <c r="U11" i="5"/>
  <c r="U10" i="5"/>
  <c r="P81" i="5"/>
  <c r="B81" i="5" s="1"/>
  <c r="O81" i="5" l="1"/>
  <c r="O61" i="5"/>
  <c r="O11" i="5"/>
  <c r="O24" i="5"/>
  <c r="W56" i="15"/>
  <c r="U15" i="15"/>
  <c r="U56" i="15"/>
  <c r="W15" i="15"/>
  <c r="U47" i="13"/>
  <c r="M65" i="28"/>
  <c r="M65" i="27"/>
  <c r="P65" i="28"/>
  <c r="P65" i="27"/>
  <c r="N65" i="28"/>
  <c r="N65" i="27"/>
  <c r="L65" i="28"/>
  <c r="L65" i="27"/>
  <c r="K65" i="28"/>
  <c r="K65" i="27"/>
  <c r="J65" i="28"/>
  <c r="J65" i="27"/>
  <c r="W62" i="13"/>
  <c r="U62" i="13"/>
  <c r="W58" i="13"/>
  <c r="U58" i="13"/>
  <c r="W56" i="13"/>
  <c r="U56" i="13"/>
  <c r="W54" i="13"/>
  <c r="U54" i="13"/>
  <c r="W53" i="13"/>
  <c r="U53" i="13"/>
  <c r="W52" i="13"/>
  <c r="U52" i="13"/>
  <c r="W50" i="13"/>
  <c r="U50" i="13"/>
  <c r="W49" i="13"/>
  <c r="U49" i="13"/>
  <c r="W47" i="13"/>
  <c r="W45" i="13"/>
  <c r="U45" i="13"/>
  <c r="W44" i="13"/>
  <c r="U44" i="13"/>
  <c r="W43" i="13"/>
  <c r="U43" i="13"/>
  <c r="W40" i="13"/>
  <c r="U40" i="13"/>
  <c r="W39" i="13"/>
  <c r="U39" i="13"/>
  <c r="W37" i="13"/>
  <c r="U37" i="13"/>
  <c r="W36" i="13"/>
  <c r="U36" i="13"/>
  <c r="W35" i="13"/>
  <c r="U35" i="13"/>
  <c r="W33" i="13"/>
  <c r="U33" i="13"/>
  <c r="W32" i="13"/>
  <c r="U32" i="13"/>
  <c r="W31" i="13"/>
  <c r="U31" i="13"/>
  <c r="W29" i="13"/>
  <c r="U29" i="13"/>
  <c r="W27" i="13"/>
  <c r="U27" i="13"/>
  <c r="W26" i="13"/>
  <c r="U26" i="13"/>
  <c r="W25" i="13"/>
  <c r="U25" i="13"/>
  <c r="W24" i="13"/>
  <c r="U24" i="13"/>
  <c r="W23" i="13"/>
  <c r="U23" i="13"/>
  <c r="W22" i="13"/>
  <c r="U22" i="13"/>
  <c r="I23" i="27" s="1"/>
  <c r="W18" i="13"/>
  <c r="U18" i="13"/>
  <c r="W13" i="13"/>
  <c r="U13" i="13"/>
  <c r="W11" i="13"/>
  <c r="U11" i="13"/>
  <c r="W10" i="13"/>
  <c r="U10" i="13"/>
  <c r="W64" i="11"/>
  <c r="H65" i="28" s="1"/>
  <c r="U64" i="11"/>
  <c r="H65" i="27" s="1"/>
  <c r="W63" i="11"/>
  <c r="U63" i="11"/>
  <c r="W62" i="11"/>
  <c r="U62" i="11"/>
  <c r="W61" i="11"/>
  <c r="U61" i="11"/>
  <c r="W59" i="11"/>
  <c r="U59" i="11"/>
  <c r="W58" i="11"/>
  <c r="U58" i="11"/>
  <c r="W56" i="11"/>
  <c r="U56" i="11"/>
  <c r="W54" i="11"/>
  <c r="U54" i="11"/>
  <c r="W53" i="11"/>
  <c r="U53" i="11"/>
  <c r="W52" i="11"/>
  <c r="U52" i="11"/>
  <c r="W51" i="11"/>
  <c r="U51" i="11"/>
  <c r="W45" i="11"/>
  <c r="U45" i="11"/>
  <c r="W44" i="11"/>
  <c r="U44" i="11"/>
  <c r="W43" i="11"/>
  <c r="U43" i="11"/>
  <c r="W40" i="11"/>
  <c r="U40" i="11"/>
  <c r="W39" i="11"/>
  <c r="U39" i="11"/>
  <c r="W37" i="11"/>
  <c r="U37" i="11"/>
  <c r="W36" i="11"/>
  <c r="U36" i="11"/>
  <c r="W35" i="11"/>
  <c r="U35" i="11"/>
  <c r="W34" i="11"/>
  <c r="U34" i="11"/>
  <c r="W33" i="11"/>
  <c r="U33" i="11"/>
  <c r="W32" i="11"/>
  <c r="U32" i="11"/>
  <c r="W31" i="11"/>
  <c r="U31" i="11"/>
  <c r="W29" i="11"/>
  <c r="U29" i="11"/>
  <c r="W26" i="11"/>
  <c r="U26" i="11"/>
  <c r="W25" i="11"/>
  <c r="U25" i="11"/>
  <c r="W24" i="11"/>
  <c r="U24" i="11"/>
  <c r="W23" i="11"/>
  <c r="U23" i="11"/>
  <c r="W22" i="11"/>
  <c r="U22" i="11"/>
  <c r="H23" i="27" s="1"/>
  <c r="W18" i="11"/>
  <c r="U18" i="11"/>
  <c r="W17" i="11"/>
  <c r="U17" i="11"/>
  <c r="W14" i="11"/>
  <c r="U14" i="11"/>
  <c r="W13" i="11"/>
  <c r="U13" i="11"/>
  <c r="W10" i="11"/>
  <c r="U10" i="11"/>
  <c r="W8" i="11"/>
  <c r="U8" i="11"/>
  <c r="W62" i="9"/>
  <c r="U62" i="9"/>
  <c r="W61" i="9"/>
  <c r="U61" i="9"/>
  <c r="W60" i="9"/>
  <c r="U60" i="9"/>
  <c r="W59" i="9"/>
  <c r="U59" i="9"/>
  <c r="W58" i="9"/>
  <c r="U58" i="9"/>
  <c r="W56" i="9"/>
  <c r="U56" i="9"/>
  <c r="W54" i="9"/>
  <c r="U54" i="9"/>
  <c r="W53" i="9"/>
  <c r="U53" i="9"/>
  <c r="W52" i="9"/>
  <c r="U52" i="9"/>
  <c r="W47" i="9"/>
  <c r="U47" i="9"/>
  <c r="W45" i="9"/>
  <c r="U45" i="9"/>
  <c r="W44" i="9"/>
  <c r="U44" i="9"/>
  <c r="W40" i="9"/>
  <c r="U40" i="9"/>
  <c r="W39" i="9"/>
  <c r="U39" i="9"/>
  <c r="W37" i="9"/>
  <c r="U37" i="9"/>
  <c r="W36" i="9"/>
  <c r="U36" i="9"/>
  <c r="W35" i="9"/>
  <c r="U35" i="9"/>
  <c r="W33" i="9"/>
  <c r="U33" i="9"/>
  <c r="W32" i="9"/>
  <c r="U32" i="9"/>
  <c r="W31" i="9"/>
  <c r="U31" i="9"/>
  <c r="W27" i="9"/>
  <c r="U27" i="9"/>
  <c r="W26" i="9"/>
  <c r="U26" i="9"/>
  <c r="W25" i="9"/>
  <c r="U25" i="9"/>
  <c r="W24" i="9"/>
  <c r="U24" i="9"/>
  <c r="W23" i="9"/>
  <c r="U23" i="9"/>
  <c r="W19" i="9"/>
  <c r="U19" i="9"/>
  <c r="W18" i="9"/>
  <c r="U18" i="9"/>
  <c r="W17" i="9"/>
  <c r="U17" i="9"/>
  <c r="W15" i="9"/>
  <c r="U15" i="9"/>
  <c r="W13" i="9"/>
  <c r="U13" i="9"/>
  <c r="W11" i="9"/>
  <c r="U11" i="9"/>
  <c r="W10" i="9"/>
  <c r="U10" i="9"/>
  <c r="W8" i="9"/>
  <c r="U8" i="9"/>
  <c r="W7" i="9"/>
  <c r="U7" i="9"/>
  <c r="W50" i="7"/>
  <c r="W29" i="7"/>
  <c r="W42" i="7"/>
  <c r="W63" i="7"/>
  <c r="W62" i="7"/>
  <c r="W61" i="7"/>
  <c r="W60" i="7"/>
  <c r="W59" i="7"/>
  <c r="W58" i="7"/>
  <c r="W57" i="7"/>
  <c r="W56" i="7"/>
  <c r="W54" i="7"/>
  <c r="W53" i="7"/>
  <c r="W51" i="7"/>
  <c r="W48" i="7"/>
  <c r="W47" i="7"/>
  <c r="W45" i="7"/>
  <c r="W44" i="7"/>
  <c r="W40" i="7"/>
  <c r="W39" i="7"/>
  <c r="W38" i="7"/>
  <c r="W37" i="7"/>
  <c r="W36" i="7"/>
  <c r="W35" i="7"/>
  <c r="W34" i="7"/>
  <c r="W33" i="7"/>
  <c r="W32" i="7"/>
  <c r="W31" i="7"/>
  <c r="W30" i="7"/>
  <c r="W28" i="7"/>
  <c r="W27" i="7"/>
  <c r="W26" i="7"/>
  <c r="W25" i="7"/>
  <c r="W24" i="7"/>
  <c r="W23" i="7"/>
  <c r="W22" i="7"/>
  <c r="W20" i="7"/>
  <c r="W19" i="7"/>
  <c r="W18" i="7"/>
  <c r="W17" i="7"/>
  <c r="W13" i="7"/>
  <c r="W11" i="7"/>
  <c r="W10" i="7"/>
  <c r="W9" i="7"/>
  <c r="W8" i="7"/>
  <c r="W7" i="7"/>
  <c r="U63" i="7"/>
  <c r="U62" i="7"/>
  <c r="U61" i="7"/>
  <c r="U60" i="7"/>
  <c r="U59" i="7"/>
  <c r="U58" i="7"/>
  <c r="U57" i="7"/>
  <c r="U56" i="7"/>
  <c r="U54" i="7"/>
  <c r="U53" i="7"/>
  <c r="U51" i="7"/>
  <c r="U48" i="7"/>
  <c r="U47" i="7"/>
  <c r="U45" i="7"/>
  <c r="U44" i="7"/>
  <c r="U40" i="7"/>
  <c r="U39" i="7"/>
  <c r="U38" i="7"/>
  <c r="U37" i="7"/>
  <c r="U36" i="7"/>
  <c r="U35" i="7"/>
  <c r="U34" i="7"/>
  <c r="U33" i="7"/>
  <c r="U32" i="7"/>
  <c r="U31" i="7"/>
  <c r="U30" i="7"/>
  <c r="U28" i="7"/>
  <c r="U27" i="7"/>
  <c r="U26" i="7"/>
  <c r="U25" i="7"/>
  <c r="U24" i="7"/>
  <c r="U23" i="7"/>
  <c r="U22" i="7"/>
  <c r="U20" i="7"/>
  <c r="U19" i="7"/>
  <c r="U18" i="7"/>
  <c r="U17" i="7"/>
  <c r="U13" i="7"/>
  <c r="U11" i="7"/>
  <c r="U10" i="7"/>
  <c r="U9" i="7"/>
  <c r="U8" i="7"/>
  <c r="U7" i="7"/>
  <c r="W64" i="3"/>
  <c r="D65" i="28" s="1"/>
  <c r="W63" i="3"/>
  <c r="W62" i="3"/>
  <c r="W61" i="3"/>
  <c r="W60" i="3"/>
  <c r="W59" i="3"/>
  <c r="W58" i="3"/>
  <c r="W55" i="3"/>
  <c r="W53" i="3"/>
  <c r="W52" i="3"/>
  <c r="W51" i="3"/>
  <c r="W49" i="3"/>
  <c r="W48" i="3"/>
  <c r="W47" i="3"/>
  <c r="W45" i="3"/>
  <c r="W43" i="3"/>
  <c r="W42" i="3"/>
  <c r="W41" i="3"/>
  <c r="W40" i="3"/>
  <c r="W39" i="3"/>
  <c r="W38" i="3"/>
  <c r="W37" i="3"/>
  <c r="W36" i="3"/>
  <c r="W35" i="3"/>
  <c r="W33" i="3"/>
  <c r="W32" i="3"/>
  <c r="W31" i="3"/>
  <c r="W27" i="3"/>
  <c r="W26" i="3"/>
  <c r="W25" i="3"/>
  <c r="W24" i="3"/>
  <c r="W23" i="3"/>
  <c r="W22" i="3"/>
  <c r="W20" i="3"/>
  <c r="W16" i="3"/>
  <c r="W14" i="3"/>
  <c r="W13" i="3"/>
  <c r="W12" i="3"/>
  <c r="W11" i="3"/>
  <c r="W10" i="3"/>
  <c r="W7" i="3"/>
  <c r="U64" i="3"/>
  <c r="D65" i="27" s="1"/>
  <c r="U63" i="3"/>
  <c r="U62" i="3"/>
  <c r="U61" i="3"/>
  <c r="U60" i="3"/>
  <c r="U59" i="3"/>
  <c r="U58" i="3"/>
  <c r="U55" i="3"/>
  <c r="U54" i="3"/>
  <c r="U53" i="3"/>
  <c r="U52" i="3"/>
  <c r="U51" i="3"/>
  <c r="U50" i="3"/>
  <c r="U49" i="3"/>
  <c r="U48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28" i="3"/>
  <c r="U27" i="3"/>
  <c r="U26" i="3"/>
  <c r="U25" i="3"/>
  <c r="U24" i="3"/>
  <c r="U23" i="3"/>
  <c r="U22" i="3"/>
  <c r="U20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W64" i="1"/>
  <c r="C65" i="28" s="1"/>
  <c r="W63" i="1"/>
  <c r="W62" i="1"/>
  <c r="W61" i="1"/>
  <c r="W59" i="1"/>
  <c r="W58" i="1"/>
  <c r="W54" i="1"/>
  <c r="W53" i="1"/>
  <c r="W51" i="1"/>
  <c r="W49" i="1"/>
  <c r="W48" i="1"/>
  <c r="W47" i="1"/>
  <c r="W45" i="1"/>
  <c r="W44" i="1"/>
  <c r="W43" i="1"/>
  <c r="W42" i="1"/>
  <c r="W40" i="1"/>
  <c r="W39" i="1"/>
  <c r="W38" i="1"/>
  <c r="W37" i="1"/>
  <c r="W36" i="1"/>
  <c r="W35" i="1"/>
  <c r="W33" i="1"/>
  <c r="W32" i="1"/>
  <c r="W31" i="1"/>
  <c r="W26" i="1"/>
  <c r="W25" i="1"/>
  <c r="W24" i="1"/>
  <c r="W23" i="1"/>
  <c r="W20" i="1"/>
  <c r="W19" i="1"/>
  <c r="W13" i="1"/>
  <c r="W12" i="1"/>
  <c r="W11" i="1"/>
  <c r="W10" i="1"/>
  <c r="W7" i="1"/>
  <c r="U64" i="1"/>
  <c r="C65" i="27" s="1"/>
  <c r="U63" i="1"/>
  <c r="U62" i="1"/>
  <c r="U61" i="1"/>
  <c r="U59" i="1"/>
  <c r="U58" i="1"/>
  <c r="U54" i="1"/>
  <c r="U53" i="1"/>
  <c r="U52" i="1"/>
  <c r="U51" i="1"/>
  <c r="U49" i="1"/>
  <c r="U48" i="1"/>
  <c r="U47" i="1"/>
  <c r="U45" i="1"/>
  <c r="U44" i="1"/>
  <c r="U43" i="1"/>
  <c r="U42" i="1"/>
  <c r="U40" i="1"/>
  <c r="U39" i="1"/>
  <c r="U38" i="1"/>
  <c r="U37" i="1"/>
  <c r="U36" i="1"/>
  <c r="U35" i="1"/>
  <c r="U33" i="1"/>
  <c r="U32" i="1"/>
  <c r="U31" i="1"/>
  <c r="U30" i="1"/>
  <c r="U29" i="1"/>
  <c r="U28" i="1"/>
  <c r="U27" i="1"/>
  <c r="U26" i="1"/>
  <c r="U25" i="1"/>
  <c r="U24" i="1"/>
  <c r="U23" i="1"/>
  <c r="U22" i="1"/>
  <c r="U20" i="1"/>
  <c r="U19" i="1"/>
  <c r="U18" i="1"/>
  <c r="U17" i="1"/>
  <c r="U13" i="1"/>
  <c r="U12" i="1"/>
  <c r="U11" i="1"/>
  <c r="U10" i="1"/>
  <c r="U9" i="1"/>
  <c r="U7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7" i="1"/>
  <c r="P31" i="1"/>
  <c r="P15" i="1"/>
  <c r="B15" i="1" s="1"/>
  <c r="P17" i="1"/>
  <c r="P30" i="1"/>
  <c r="P29" i="1"/>
  <c r="P28" i="1"/>
  <c r="P6" i="1"/>
  <c r="P12" i="1"/>
  <c r="P9" i="1"/>
  <c r="P24" i="1"/>
  <c r="P25" i="1"/>
  <c r="P4" i="1"/>
  <c r="P18" i="1"/>
  <c r="P22" i="1"/>
  <c r="P21" i="1"/>
  <c r="P11" i="1"/>
  <c r="P26" i="1"/>
  <c r="P27" i="1"/>
  <c r="P23" i="1"/>
  <c r="P16" i="1"/>
  <c r="B16" i="1" s="1"/>
  <c r="P19" i="1"/>
  <c r="P20" i="1"/>
  <c r="P10" i="1"/>
  <c r="P14" i="1"/>
  <c r="B14" i="1" s="1"/>
  <c r="P13" i="1"/>
  <c r="B13" i="1" s="1"/>
  <c r="P5" i="1"/>
  <c r="P8" i="1"/>
  <c r="W41" i="1"/>
  <c r="O21" i="1" l="1"/>
  <c r="B21" i="1"/>
  <c r="O32" i="1"/>
  <c r="B32" i="1"/>
  <c r="O40" i="1"/>
  <c r="B40" i="1"/>
  <c r="O48" i="1"/>
  <c r="B48" i="1"/>
  <c r="O27" i="1"/>
  <c r="B27" i="1"/>
  <c r="O22" i="1"/>
  <c r="B22" i="1"/>
  <c r="O24" i="1"/>
  <c r="B24" i="1"/>
  <c r="O28" i="1"/>
  <c r="B28" i="1"/>
  <c r="O33" i="1"/>
  <c r="B33" i="1"/>
  <c r="O37" i="1"/>
  <c r="B37" i="1"/>
  <c r="O41" i="1"/>
  <c r="B41" i="1"/>
  <c r="O45" i="1"/>
  <c r="B45" i="1"/>
  <c r="O49" i="1"/>
  <c r="B49" i="1"/>
  <c r="O53" i="1"/>
  <c r="B53" i="1"/>
  <c r="O20" i="1"/>
  <c r="B20" i="1"/>
  <c r="O19" i="1"/>
  <c r="B19" i="1"/>
  <c r="O26" i="1"/>
  <c r="B26" i="1"/>
  <c r="O29" i="1"/>
  <c r="B29" i="1"/>
  <c r="O31" i="1"/>
  <c r="B31" i="1"/>
  <c r="O34" i="1"/>
  <c r="B34" i="1"/>
  <c r="O38" i="1"/>
  <c r="B38" i="1"/>
  <c r="O42" i="1"/>
  <c r="B42" i="1"/>
  <c r="O46" i="1"/>
  <c r="B46" i="1"/>
  <c r="O50" i="1"/>
  <c r="B50" i="1"/>
  <c r="O54" i="1"/>
  <c r="B54" i="1"/>
  <c r="O23" i="1"/>
  <c r="B23" i="1"/>
  <c r="O25" i="1"/>
  <c r="B25" i="1"/>
  <c r="O36" i="1"/>
  <c r="B36" i="1"/>
  <c r="O44" i="1"/>
  <c r="B44" i="1"/>
  <c r="O52" i="1"/>
  <c r="B52" i="1"/>
  <c r="O30" i="1"/>
  <c r="B30" i="1"/>
  <c r="O35" i="1"/>
  <c r="B35" i="1"/>
  <c r="O39" i="1"/>
  <c r="B39" i="1"/>
  <c r="O43" i="1"/>
  <c r="B43" i="1"/>
  <c r="O47" i="1"/>
  <c r="B47" i="1"/>
  <c r="O51" i="1"/>
  <c r="B51" i="1"/>
  <c r="O13" i="1"/>
  <c r="O18" i="1"/>
  <c r="B18" i="1"/>
  <c r="O9" i="1"/>
  <c r="O5" i="1"/>
  <c r="O15" i="1"/>
  <c r="O8" i="1"/>
  <c r="O10" i="1"/>
  <c r="W30" i="1" s="1"/>
  <c r="O6" i="1"/>
  <c r="O17" i="1"/>
  <c r="B17" i="1"/>
  <c r="O14" i="1"/>
  <c r="O16" i="1"/>
  <c r="O4" i="1"/>
  <c r="O7" i="1"/>
  <c r="W50" i="1" s="1"/>
  <c r="W52" i="1"/>
  <c r="W27" i="1"/>
  <c r="W29" i="1"/>
  <c r="W5" i="1"/>
  <c r="W57" i="1"/>
  <c r="W60" i="1"/>
  <c r="W14" i="1"/>
  <c r="W16" i="1"/>
  <c r="W56" i="1"/>
  <c r="W6" i="7"/>
  <c r="W52" i="7"/>
  <c r="W5" i="7"/>
  <c r="U5" i="7"/>
  <c r="W16" i="7"/>
  <c r="W29" i="9"/>
  <c r="U29" i="9"/>
  <c r="W55" i="1"/>
  <c r="W34" i="1"/>
  <c r="W15" i="1" l="1"/>
  <c r="W28" i="1"/>
  <c r="C29" i="28" s="1"/>
  <c r="W9" i="1"/>
  <c r="C10" i="28" s="1"/>
  <c r="W17" i="1"/>
  <c r="C18" i="28" s="1"/>
  <c r="W8" i="1"/>
  <c r="C9" i="28" s="1"/>
  <c r="W6" i="1"/>
  <c r="W46" i="1"/>
  <c r="C47" i="28" s="1"/>
  <c r="P64" i="28"/>
  <c r="P64" i="27"/>
  <c r="P63" i="28"/>
  <c r="P63" i="27"/>
  <c r="P59" i="28"/>
  <c r="P59" i="27"/>
  <c r="P58" i="28"/>
  <c r="P58" i="27"/>
  <c r="P57" i="28"/>
  <c r="P57" i="27"/>
  <c r="P56" i="28"/>
  <c r="P56" i="27"/>
  <c r="P55" i="28"/>
  <c r="P55" i="27"/>
  <c r="P54" i="28"/>
  <c r="P54" i="27"/>
  <c r="P53" i="28"/>
  <c r="P53" i="27"/>
  <c r="P51" i="28"/>
  <c r="P51" i="27"/>
  <c r="P50" i="28"/>
  <c r="P50" i="27"/>
  <c r="P49" i="28"/>
  <c r="P49" i="27"/>
  <c r="P48" i="28"/>
  <c r="P48" i="27"/>
  <c r="P47" i="28"/>
  <c r="P47" i="27"/>
  <c r="P46" i="28"/>
  <c r="P46" i="27"/>
  <c r="P45" i="28"/>
  <c r="P45" i="27"/>
  <c r="P44" i="28"/>
  <c r="P44" i="27"/>
  <c r="P43" i="28"/>
  <c r="P43" i="27"/>
  <c r="C42" i="26"/>
  <c r="P41" i="28"/>
  <c r="P41" i="27"/>
  <c r="P40" i="28"/>
  <c r="P40" i="27"/>
  <c r="P39" i="28"/>
  <c r="P39" i="27"/>
  <c r="P38" i="28"/>
  <c r="P38" i="27"/>
  <c r="P36" i="28"/>
  <c r="P36" i="27"/>
  <c r="P34" i="28"/>
  <c r="P34" i="27"/>
  <c r="P33" i="28"/>
  <c r="P33" i="27"/>
  <c r="P32" i="28"/>
  <c r="P32" i="27"/>
  <c r="P31" i="28"/>
  <c r="P31" i="27"/>
  <c r="P30" i="28"/>
  <c r="P30" i="27"/>
  <c r="P29" i="28"/>
  <c r="P29" i="27"/>
  <c r="P28" i="28"/>
  <c r="P28" i="27"/>
  <c r="P27" i="28"/>
  <c r="P27" i="27"/>
  <c r="P26" i="28"/>
  <c r="P26" i="27"/>
  <c r="P25" i="28"/>
  <c r="P25" i="27"/>
  <c r="P24" i="28"/>
  <c r="P24" i="27"/>
  <c r="P23" i="28"/>
  <c r="P23" i="27"/>
  <c r="P22" i="28"/>
  <c r="P22" i="27"/>
  <c r="P20" i="28"/>
  <c r="P20" i="27"/>
  <c r="P19" i="28"/>
  <c r="P19" i="27"/>
  <c r="P18" i="28"/>
  <c r="P18" i="27"/>
  <c r="P17" i="28"/>
  <c r="P17" i="27"/>
  <c r="P16" i="28"/>
  <c r="P16" i="27"/>
  <c r="P15" i="28"/>
  <c r="P15" i="27"/>
  <c r="P14" i="28"/>
  <c r="P13" i="28"/>
  <c r="P13" i="27"/>
  <c r="P12" i="28"/>
  <c r="P12" i="27"/>
  <c r="P10" i="28"/>
  <c r="P10" i="27"/>
  <c r="P9" i="28"/>
  <c r="P9" i="27"/>
  <c r="P8" i="28"/>
  <c r="P8" i="27"/>
  <c r="P6" i="28"/>
  <c r="P6" i="27"/>
  <c r="P5" i="28"/>
  <c r="P5" i="27"/>
  <c r="O64" i="28"/>
  <c r="O64" i="27"/>
  <c r="O63" i="28"/>
  <c r="O63" i="27"/>
  <c r="O59" i="28"/>
  <c r="O59" i="27"/>
  <c r="O58" i="28"/>
  <c r="O58" i="27"/>
  <c r="O57" i="28"/>
  <c r="O57" i="27"/>
  <c r="O56" i="28"/>
  <c r="O56" i="27"/>
  <c r="O55" i="28"/>
  <c r="O55" i="27"/>
  <c r="O54" i="28"/>
  <c r="O54" i="27"/>
  <c r="O53" i="28"/>
  <c r="O53" i="27"/>
  <c r="O52" i="28"/>
  <c r="O52" i="27"/>
  <c r="O51" i="28"/>
  <c r="O51" i="27"/>
  <c r="O50" i="28"/>
  <c r="O50" i="27"/>
  <c r="O49" i="28"/>
  <c r="O49" i="27"/>
  <c r="O48" i="28"/>
  <c r="O48" i="27"/>
  <c r="O46" i="28"/>
  <c r="O46" i="27"/>
  <c r="O45" i="28"/>
  <c r="O45" i="27"/>
  <c r="O44" i="28"/>
  <c r="O44" i="27"/>
  <c r="O43" i="28"/>
  <c r="O43" i="27"/>
  <c r="C42" i="25"/>
  <c r="O41" i="28"/>
  <c r="O41" i="27"/>
  <c r="O40" i="28"/>
  <c r="O40" i="27"/>
  <c r="O39" i="28"/>
  <c r="O39" i="27"/>
  <c r="O38" i="28"/>
  <c r="O38" i="27"/>
  <c r="O36" i="28"/>
  <c r="O36" i="27"/>
  <c r="O34" i="28"/>
  <c r="O34" i="27"/>
  <c r="O33" i="28"/>
  <c r="O33" i="27"/>
  <c r="O32" i="28"/>
  <c r="O32" i="27"/>
  <c r="O31" i="28"/>
  <c r="O31" i="27"/>
  <c r="O30" i="28"/>
  <c r="O30" i="27"/>
  <c r="O29" i="28"/>
  <c r="O29" i="27"/>
  <c r="O28" i="28"/>
  <c r="O28" i="27"/>
  <c r="O27" i="28"/>
  <c r="O27" i="27"/>
  <c r="O26" i="28"/>
  <c r="O26" i="27"/>
  <c r="O25" i="28"/>
  <c r="O25" i="27"/>
  <c r="O24" i="28"/>
  <c r="O24" i="27"/>
  <c r="O23" i="28"/>
  <c r="O23" i="27"/>
  <c r="O22" i="28"/>
  <c r="O22" i="27"/>
  <c r="O21" i="28"/>
  <c r="O21" i="27"/>
  <c r="O19" i="28"/>
  <c r="O19" i="27"/>
  <c r="O18" i="28"/>
  <c r="O18" i="27"/>
  <c r="O16" i="28"/>
  <c r="O16" i="27"/>
  <c r="O15" i="28"/>
  <c r="O15" i="27"/>
  <c r="O14" i="28"/>
  <c r="O14" i="27"/>
  <c r="O13" i="28"/>
  <c r="O13" i="27"/>
  <c r="O12" i="28"/>
  <c r="O12" i="27"/>
  <c r="O11" i="28"/>
  <c r="O11" i="27"/>
  <c r="O10" i="28"/>
  <c r="O10" i="27"/>
  <c r="O9" i="28"/>
  <c r="O9" i="27"/>
  <c r="O6" i="28"/>
  <c r="O6" i="27"/>
  <c r="N64" i="28"/>
  <c r="N64" i="27"/>
  <c r="N61" i="28"/>
  <c r="N61" i="27"/>
  <c r="N60" i="28"/>
  <c r="N60" i="27"/>
  <c r="N59" i="28"/>
  <c r="N59" i="27"/>
  <c r="N58" i="28"/>
  <c r="N58" i="27"/>
  <c r="N56" i="28"/>
  <c r="N56" i="27"/>
  <c r="N55" i="28"/>
  <c r="N55" i="27"/>
  <c r="N54" i="28"/>
  <c r="N54" i="27"/>
  <c r="N53" i="28"/>
  <c r="N53" i="27"/>
  <c r="N50" i="28"/>
  <c r="N50" i="27"/>
  <c r="N49" i="28"/>
  <c r="N49" i="27"/>
  <c r="N48" i="28"/>
  <c r="N48" i="27"/>
  <c r="N47" i="28"/>
  <c r="N47" i="27"/>
  <c r="N46" i="28"/>
  <c r="N46" i="27"/>
  <c r="N45" i="28"/>
  <c r="N45" i="27"/>
  <c r="N44" i="28"/>
  <c r="N44" i="27"/>
  <c r="N43" i="28"/>
  <c r="N43" i="27"/>
  <c r="N41" i="28"/>
  <c r="N41" i="27"/>
  <c r="N40" i="28"/>
  <c r="N40" i="27"/>
  <c r="N39" i="28"/>
  <c r="N39" i="27"/>
  <c r="N38" i="28"/>
  <c r="N38" i="27"/>
  <c r="N37" i="28"/>
  <c r="N37" i="27"/>
  <c r="N36" i="28"/>
  <c r="N36" i="27"/>
  <c r="N34" i="28"/>
  <c r="N34" i="27"/>
  <c r="N33" i="28"/>
  <c r="N33" i="27"/>
  <c r="N32" i="28"/>
  <c r="N32" i="27"/>
  <c r="N30" i="28"/>
  <c r="N30" i="27"/>
  <c r="N29" i="28"/>
  <c r="N29" i="27"/>
  <c r="N28" i="28"/>
  <c r="N28" i="27"/>
  <c r="N27" i="28"/>
  <c r="N27" i="27"/>
  <c r="N26" i="28"/>
  <c r="N26" i="27"/>
  <c r="N25" i="28"/>
  <c r="N25" i="27"/>
  <c r="N24" i="28"/>
  <c r="N24" i="27"/>
  <c r="N19" i="28"/>
  <c r="N19" i="27"/>
  <c r="N18" i="28"/>
  <c r="N18" i="27"/>
  <c r="N17" i="28"/>
  <c r="N17" i="27"/>
  <c r="N16" i="28"/>
  <c r="N16" i="27"/>
  <c r="N14" i="28"/>
  <c r="N14" i="27"/>
  <c r="N13" i="28"/>
  <c r="N13" i="27"/>
  <c r="N10" i="28"/>
  <c r="N10" i="27"/>
  <c r="M64" i="28"/>
  <c r="M64" i="27"/>
  <c r="C63" i="21"/>
  <c r="M59" i="28"/>
  <c r="M59" i="27"/>
  <c r="M58" i="28"/>
  <c r="M58" i="27"/>
  <c r="M57" i="28"/>
  <c r="M57" i="27"/>
  <c r="M55" i="28"/>
  <c r="M55" i="27"/>
  <c r="M54" i="28"/>
  <c r="M54" i="27"/>
  <c r="M53" i="28"/>
  <c r="M53" i="27"/>
  <c r="M52" i="28"/>
  <c r="M52" i="27"/>
  <c r="M51" i="28"/>
  <c r="M51" i="27"/>
  <c r="M50" i="28"/>
  <c r="M50" i="27"/>
  <c r="M46" i="28"/>
  <c r="M46" i="27"/>
  <c r="M45" i="28"/>
  <c r="M45" i="27"/>
  <c r="M44" i="28"/>
  <c r="M44" i="27"/>
  <c r="M43" i="28"/>
  <c r="M43" i="27"/>
  <c r="M41" i="28"/>
  <c r="M41" i="27"/>
  <c r="M39" i="28"/>
  <c r="M39" i="27"/>
  <c r="M38" i="28"/>
  <c r="M38" i="27"/>
  <c r="M37" i="28"/>
  <c r="M37" i="27"/>
  <c r="M36" i="28"/>
  <c r="M36" i="27"/>
  <c r="M35" i="28"/>
  <c r="M35" i="27"/>
  <c r="M34" i="28"/>
  <c r="M34" i="27"/>
  <c r="M33" i="28"/>
  <c r="M33" i="27"/>
  <c r="M32" i="28"/>
  <c r="M32" i="27"/>
  <c r="M30" i="28"/>
  <c r="M30" i="27"/>
  <c r="M29" i="28"/>
  <c r="M29" i="27"/>
  <c r="M28" i="28"/>
  <c r="M28" i="27"/>
  <c r="M27" i="28"/>
  <c r="M27" i="27"/>
  <c r="M26" i="28"/>
  <c r="M26" i="27"/>
  <c r="M25" i="28"/>
  <c r="M25" i="27"/>
  <c r="M24" i="28"/>
  <c r="M24" i="27"/>
  <c r="M23" i="28"/>
  <c r="M23" i="27"/>
  <c r="M19" i="28"/>
  <c r="M19" i="27"/>
  <c r="M18" i="28"/>
  <c r="M18" i="27"/>
  <c r="M17" i="28"/>
  <c r="M17" i="27"/>
  <c r="M16" i="28"/>
  <c r="M16" i="27"/>
  <c r="M15" i="28"/>
  <c r="M15" i="27"/>
  <c r="M14" i="28"/>
  <c r="M14" i="27"/>
  <c r="M8" i="28"/>
  <c r="M8" i="27"/>
  <c r="M5" i="28"/>
  <c r="M5" i="27"/>
  <c r="L64" i="28"/>
  <c r="L64" i="27"/>
  <c r="L60" i="28"/>
  <c r="L60" i="27"/>
  <c r="L58" i="28"/>
  <c r="L58" i="27"/>
  <c r="L57" i="28"/>
  <c r="L57" i="27"/>
  <c r="L55" i="28"/>
  <c r="L55" i="27"/>
  <c r="L54" i="28"/>
  <c r="L54" i="27"/>
  <c r="L53" i="28"/>
  <c r="L53" i="27"/>
  <c r="L52" i="28"/>
  <c r="L52" i="27"/>
  <c r="L51" i="28"/>
  <c r="L51" i="27"/>
  <c r="L50" i="28"/>
  <c r="L50" i="27"/>
  <c r="L49" i="28"/>
  <c r="L49" i="27"/>
  <c r="L48" i="28"/>
  <c r="L48" i="27"/>
  <c r="L47" i="28"/>
  <c r="L47" i="27"/>
  <c r="L46" i="28"/>
  <c r="L46" i="27"/>
  <c r="L45" i="28"/>
  <c r="L45" i="27"/>
  <c r="L44" i="28"/>
  <c r="L44" i="27"/>
  <c r="L43" i="28"/>
  <c r="L43" i="27"/>
  <c r="L41" i="28"/>
  <c r="L41" i="27"/>
  <c r="L40" i="28"/>
  <c r="L40" i="27"/>
  <c r="L39" i="28"/>
  <c r="L39" i="27"/>
  <c r="L38" i="28"/>
  <c r="L38" i="27"/>
  <c r="L36" i="28"/>
  <c r="L36" i="27"/>
  <c r="L33" i="28"/>
  <c r="L33" i="27"/>
  <c r="L32" i="28"/>
  <c r="L32" i="27"/>
  <c r="L31" i="28"/>
  <c r="L31" i="27"/>
  <c r="L30" i="28"/>
  <c r="L30" i="27"/>
  <c r="L29" i="28"/>
  <c r="L29" i="27"/>
  <c r="L28" i="28"/>
  <c r="L28" i="27"/>
  <c r="L27" i="28"/>
  <c r="L27" i="27"/>
  <c r="L26" i="28"/>
  <c r="L26" i="27"/>
  <c r="L25" i="28"/>
  <c r="L25" i="27"/>
  <c r="L24" i="28"/>
  <c r="L24" i="27"/>
  <c r="L19" i="28"/>
  <c r="L19" i="27"/>
  <c r="L18" i="28"/>
  <c r="L18" i="27"/>
  <c r="L16" i="28"/>
  <c r="L16" i="27"/>
  <c r="L15" i="28"/>
  <c r="L15" i="27"/>
  <c r="L14" i="28"/>
  <c r="L14" i="27"/>
  <c r="L10" i="28"/>
  <c r="L10" i="27"/>
  <c r="K64" i="28"/>
  <c r="K64" i="27"/>
  <c r="K63" i="28"/>
  <c r="K63" i="27"/>
  <c r="K60" i="28"/>
  <c r="K60" i="27"/>
  <c r="K59" i="28"/>
  <c r="K59" i="27"/>
  <c r="K57" i="28"/>
  <c r="K57" i="27"/>
  <c r="K56" i="28"/>
  <c r="K56" i="27"/>
  <c r="K55" i="28"/>
  <c r="K55" i="27"/>
  <c r="K54" i="28"/>
  <c r="K54" i="27"/>
  <c r="K50" i="28"/>
  <c r="K50" i="27"/>
  <c r="K48" i="28"/>
  <c r="K48" i="27"/>
  <c r="K46" i="28"/>
  <c r="K46" i="27"/>
  <c r="K45" i="28"/>
  <c r="K45" i="27"/>
  <c r="K44" i="28"/>
  <c r="K44" i="27"/>
  <c r="K43" i="28"/>
  <c r="K43" i="27"/>
  <c r="K41" i="28"/>
  <c r="K41" i="27"/>
  <c r="K39" i="28"/>
  <c r="K39" i="27"/>
  <c r="K38" i="28"/>
  <c r="K38" i="27"/>
  <c r="K36" i="28"/>
  <c r="K36" i="27"/>
  <c r="K34" i="28"/>
  <c r="K34" i="27"/>
  <c r="K33" i="28"/>
  <c r="K33" i="27"/>
  <c r="K32" i="28"/>
  <c r="K32" i="27"/>
  <c r="K30" i="28"/>
  <c r="K30" i="27"/>
  <c r="K29" i="28"/>
  <c r="K29" i="27"/>
  <c r="K28" i="28"/>
  <c r="K28" i="27"/>
  <c r="K27" i="28"/>
  <c r="K27" i="27"/>
  <c r="K26" i="28"/>
  <c r="K26" i="27"/>
  <c r="K25" i="28"/>
  <c r="K25" i="27"/>
  <c r="K24" i="28"/>
  <c r="K24" i="27"/>
  <c r="K19" i="28"/>
  <c r="K19" i="27"/>
  <c r="K18" i="28"/>
  <c r="K18" i="27"/>
  <c r="K17" i="28"/>
  <c r="K17" i="27"/>
  <c r="K14" i="28"/>
  <c r="K14" i="27"/>
  <c r="K10" i="28"/>
  <c r="K10" i="27"/>
  <c r="K8" i="28"/>
  <c r="K8" i="27"/>
  <c r="K5" i="28"/>
  <c r="K5" i="27"/>
  <c r="C82" i="15"/>
  <c r="J64" i="28"/>
  <c r="J64" i="27"/>
  <c r="J60" i="28"/>
  <c r="J60" i="27"/>
  <c r="J59" i="28"/>
  <c r="J59" i="27"/>
  <c r="J57" i="28"/>
  <c r="J57" i="27"/>
  <c r="J55" i="28"/>
  <c r="J55" i="27"/>
  <c r="J54" i="28"/>
  <c r="J54" i="27"/>
  <c r="J53" i="28"/>
  <c r="J53" i="27"/>
  <c r="J50" i="28"/>
  <c r="J50" i="27"/>
  <c r="J49" i="28"/>
  <c r="J49" i="27"/>
  <c r="J48" i="28"/>
  <c r="J48" i="27"/>
  <c r="J46" i="28"/>
  <c r="J46" i="27"/>
  <c r="J45" i="28"/>
  <c r="J45" i="27"/>
  <c r="J44" i="28"/>
  <c r="J44" i="27"/>
  <c r="J43" i="28"/>
  <c r="J43" i="27"/>
  <c r="J41" i="28"/>
  <c r="J41" i="27"/>
  <c r="J40" i="28"/>
  <c r="J40" i="27"/>
  <c r="J39" i="28"/>
  <c r="J39" i="27"/>
  <c r="J38" i="28"/>
  <c r="J38" i="27"/>
  <c r="J36" i="28"/>
  <c r="J36" i="27"/>
  <c r="J34" i="28"/>
  <c r="J34" i="27"/>
  <c r="J33" i="28"/>
  <c r="J33" i="27"/>
  <c r="J32" i="28"/>
  <c r="J32" i="27"/>
  <c r="J30" i="28"/>
  <c r="J30" i="27"/>
  <c r="J28" i="28"/>
  <c r="J28" i="27"/>
  <c r="J27" i="28"/>
  <c r="J27" i="27"/>
  <c r="J26" i="28"/>
  <c r="J26" i="27"/>
  <c r="J25" i="28"/>
  <c r="J25" i="27"/>
  <c r="J24" i="28"/>
  <c r="J24" i="27"/>
  <c r="J23" i="28"/>
  <c r="J23" i="27"/>
  <c r="J19" i="28"/>
  <c r="J19" i="27"/>
  <c r="J18" i="28"/>
  <c r="J18" i="27"/>
  <c r="J17" i="28"/>
  <c r="J17" i="27"/>
  <c r="J16" i="28"/>
  <c r="J16" i="27"/>
  <c r="J14" i="28"/>
  <c r="J14" i="27"/>
  <c r="J10" i="28"/>
  <c r="J10" i="27"/>
  <c r="C97" i="13"/>
  <c r="I63" i="28"/>
  <c r="I63" i="27"/>
  <c r="I59" i="28"/>
  <c r="I59" i="27"/>
  <c r="I57" i="28"/>
  <c r="I57" i="27"/>
  <c r="I55" i="28"/>
  <c r="I55" i="27"/>
  <c r="I54" i="28"/>
  <c r="I54" i="27"/>
  <c r="I53" i="28"/>
  <c r="I53" i="27"/>
  <c r="I51" i="28"/>
  <c r="I51" i="27"/>
  <c r="I50" i="28"/>
  <c r="I50" i="27"/>
  <c r="I48" i="28"/>
  <c r="I48" i="27"/>
  <c r="I46" i="28"/>
  <c r="I46" i="27"/>
  <c r="I45" i="28"/>
  <c r="I45" i="27"/>
  <c r="I44" i="28"/>
  <c r="I44" i="27"/>
  <c r="I41" i="28"/>
  <c r="I41" i="27"/>
  <c r="I40" i="28"/>
  <c r="I40" i="27"/>
  <c r="I38" i="28"/>
  <c r="I38" i="27"/>
  <c r="I37" i="28"/>
  <c r="I37" i="27"/>
  <c r="I36" i="28"/>
  <c r="I36" i="27"/>
  <c r="I34" i="28"/>
  <c r="I34" i="27"/>
  <c r="I33" i="28"/>
  <c r="I33" i="27"/>
  <c r="I32" i="28"/>
  <c r="I32" i="27"/>
  <c r="I30" i="28"/>
  <c r="I30" i="27"/>
  <c r="I28" i="28"/>
  <c r="I28" i="27"/>
  <c r="I27" i="28"/>
  <c r="I27" i="27"/>
  <c r="I26" i="28"/>
  <c r="I26" i="27"/>
  <c r="I25" i="28"/>
  <c r="I25" i="27"/>
  <c r="I24" i="28"/>
  <c r="I24" i="27"/>
  <c r="I23" i="28"/>
  <c r="I19" i="28"/>
  <c r="I19" i="27"/>
  <c r="I14" i="28"/>
  <c r="I14" i="27"/>
  <c r="I12" i="28"/>
  <c r="I12" i="27"/>
  <c r="I11" i="28"/>
  <c r="I11" i="27"/>
  <c r="H64" i="28"/>
  <c r="H64" i="27"/>
  <c r="H63" i="28"/>
  <c r="H63" i="27"/>
  <c r="H62" i="28"/>
  <c r="H62" i="27"/>
  <c r="C61" i="11"/>
  <c r="H60" i="28"/>
  <c r="H60" i="27"/>
  <c r="H59" i="28"/>
  <c r="H59" i="27"/>
  <c r="H57" i="28"/>
  <c r="H57" i="27"/>
  <c r="H55" i="28"/>
  <c r="H55" i="27"/>
  <c r="H54" i="28"/>
  <c r="H54" i="27"/>
  <c r="H53" i="28"/>
  <c r="H53" i="27"/>
  <c r="H52" i="28"/>
  <c r="H52" i="27"/>
  <c r="H46" i="28"/>
  <c r="H46" i="27"/>
  <c r="H45" i="28"/>
  <c r="H45" i="27"/>
  <c r="H44" i="28"/>
  <c r="H44" i="27"/>
  <c r="H41" i="28"/>
  <c r="H41" i="27"/>
  <c r="H40" i="28"/>
  <c r="H40" i="27"/>
  <c r="H38" i="28"/>
  <c r="H38" i="27"/>
  <c r="H37" i="28"/>
  <c r="H37" i="27"/>
  <c r="H36" i="28"/>
  <c r="H36" i="27"/>
  <c r="H35" i="28"/>
  <c r="H35" i="27"/>
  <c r="H34" i="28"/>
  <c r="H34" i="27"/>
  <c r="H33" i="28"/>
  <c r="H33" i="27"/>
  <c r="H32" i="28"/>
  <c r="H32" i="27"/>
  <c r="H30" i="28"/>
  <c r="H30" i="27"/>
  <c r="H27" i="28"/>
  <c r="H27" i="27"/>
  <c r="H26" i="28"/>
  <c r="H26" i="27"/>
  <c r="H25" i="28"/>
  <c r="H25" i="27"/>
  <c r="H24" i="28"/>
  <c r="H24" i="27"/>
  <c r="H23" i="28"/>
  <c r="H19" i="28"/>
  <c r="H19" i="27"/>
  <c r="H18" i="28"/>
  <c r="H18" i="27"/>
  <c r="H15" i="28"/>
  <c r="H15" i="27"/>
  <c r="H14" i="28"/>
  <c r="H14" i="27"/>
  <c r="H11" i="28"/>
  <c r="H11" i="27"/>
  <c r="H9" i="28"/>
  <c r="H9" i="27"/>
  <c r="G63" i="28"/>
  <c r="G63" i="27"/>
  <c r="G62" i="28"/>
  <c r="G62" i="27"/>
  <c r="G61" i="28"/>
  <c r="G61" i="27"/>
  <c r="G60" i="28"/>
  <c r="G60" i="27"/>
  <c r="G59" i="28"/>
  <c r="G59" i="27"/>
  <c r="G57" i="28"/>
  <c r="G57" i="27"/>
  <c r="G55" i="28"/>
  <c r="G55" i="27"/>
  <c r="G54" i="28"/>
  <c r="G54" i="27"/>
  <c r="G53" i="28"/>
  <c r="G53" i="27"/>
  <c r="W38" i="9"/>
  <c r="G39" i="28" s="1"/>
  <c r="G48" i="28"/>
  <c r="G48" i="27"/>
  <c r="G46" i="28"/>
  <c r="G46" i="27"/>
  <c r="G45" i="28"/>
  <c r="G45" i="27"/>
  <c r="G41" i="28"/>
  <c r="G41" i="27"/>
  <c r="G40" i="28"/>
  <c r="G40" i="27"/>
  <c r="G38" i="28"/>
  <c r="G38" i="27"/>
  <c r="G37" i="28"/>
  <c r="G37" i="27"/>
  <c r="G36" i="28"/>
  <c r="G36" i="27"/>
  <c r="G34" i="28"/>
  <c r="G34" i="27"/>
  <c r="G33" i="28"/>
  <c r="G33" i="27"/>
  <c r="G32" i="28"/>
  <c r="G32" i="27"/>
  <c r="G30" i="28"/>
  <c r="G30" i="27"/>
  <c r="G28" i="28"/>
  <c r="G28" i="27"/>
  <c r="G27" i="28"/>
  <c r="G27" i="27"/>
  <c r="G26" i="28"/>
  <c r="G26" i="27"/>
  <c r="G25" i="28"/>
  <c r="G25" i="27"/>
  <c r="G24" i="28"/>
  <c r="G24" i="27"/>
  <c r="G20" i="28"/>
  <c r="G20" i="27"/>
  <c r="G19" i="28"/>
  <c r="G19" i="27"/>
  <c r="G18" i="28"/>
  <c r="G18" i="27"/>
  <c r="G16" i="28"/>
  <c r="G16" i="27"/>
  <c r="G14" i="28"/>
  <c r="G14" i="27"/>
  <c r="G12" i="28"/>
  <c r="G12" i="27"/>
  <c r="G11" i="28"/>
  <c r="G11" i="27"/>
  <c r="G9" i="28"/>
  <c r="G9" i="27"/>
  <c r="G8" i="28"/>
  <c r="G8" i="27"/>
  <c r="F64" i="28"/>
  <c r="F64" i="27"/>
  <c r="F63" i="28"/>
  <c r="F63" i="27"/>
  <c r="F62" i="28"/>
  <c r="F62" i="27"/>
  <c r="F61" i="28"/>
  <c r="F61" i="27"/>
  <c r="F60" i="28"/>
  <c r="F60" i="27"/>
  <c r="F59" i="28"/>
  <c r="F59" i="27"/>
  <c r="F58" i="28"/>
  <c r="F58" i="27"/>
  <c r="F57" i="28"/>
  <c r="F57" i="27"/>
  <c r="F55" i="28"/>
  <c r="F55" i="27"/>
  <c r="F54" i="28"/>
  <c r="F54" i="27"/>
  <c r="F53" i="28"/>
  <c r="F52" i="28"/>
  <c r="F52" i="27"/>
  <c r="C51" i="7"/>
  <c r="F49" i="28"/>
  <c r="F49" i="27"/>
  <c r="F48" i="28"/>
  <c r="F48" i="27"/>
  <c r="F46" i="28"/>
  <c r="F46" i="27"/>
  <c r="F45" i="28"/>
  <c r="F45" i="27"/>
  <c r="U29" i="7"/>
  <c r="F30" i="27" s="1"/>
  <c r="F41" i="28"/>
  <c r="F41" i="27"/>
  <c r="U52" i="7"/>
  <c r="F53" i="27" s="1"/>
  <c r="F40" i="28"/>
  <c r="F40" i="27"/>
  <c r="F39" i="28"/>
  <c r="F39" i="27"/>
  <c r="F43" i="28"/>
  <c r="F38" i="28"/>
  <c r="F38" i="27"/>
  <c r="F37" i="28"/>
  <c r="F37" i="27"/>
  <c r="F36" i="28"/>
  <c r="F36" i="27"/>
  <c r="F35" i="28"/>
  <c r="F35" i="27"/>
  <c r="F34" i="28"/>
  <c r="F34" i="27"/>
  <c r="F33" i="28"/>
  <c r="F33" i="27"/>
  <c r="F32" i="28"/>
  <c r="F32" i="27"/>
  <c r="F17" i="28"/>
  <c r="F31" i="28"/>
  <c r="F31" i="27"/>
  <c r="F30" i="28"/>
  <c r="F29" i="28"/>
  <c r="F29" i="27"/>
  <c r="F28" i="28"/>
  <c r="F28" i="27"/>
  <c r="F27" i="28"/>
  <c r="F27" i="27"/>
  <c r="F51" i="28"/>
  <c r="F26" i="28"/>
  <c r="F26" i="27"/>
  <c r="F7" i="28"/>
  <c r="F25" i="28"/>
  <c r="F25" i="27"/>
  <c r="F24" i="28"/>
  <c r="F24" i="27"/>
  <c r="F23" i="28"/>
  <c r="F23" i="27"/>
  <c r="F21" i="28"/>
  <c r="F21" i="27"/>
  <c r="F20" i="28"/>
  <c r="F20" i="27"/>
  <c r="F19" i="28"/>
  <c r="F19" i="27"/>
  <c r="F18" i="28"/>
  <c r="F18" i="27"/>
  <c r="F14" i="28"/>
  <c r="F14" i="27"/>
  <c r="F12" i="28"/>
  <c r="F12" i="27"/>
  <c r="F11" i="28"/>
  <c r="F11" i="27"/>
  <c r="F10" i="28"/>
  <c r="F10" i="27"/>
  <c r="F9" i="28"/>
  <c r="F9" i="27"/>
  <c r="F8" i="28"/>
  <c r="F8" i="27"/>
  <c r="F6" i="28"/>
  <c r="F6" i="27"/>
  <c r="P80" i="5"/>
  <c r="B80" i="5" s="1"/>
  <c r="P79" i="5"/>
  <c r="B79" i="5" s="1"/>
  <c r="P78" i="5"/>
  <c r="B78" i="5" s="1"/>
  <c r="P77" i="5"/>
  <c r="B77" i="5" s="1"/>
  <c r="P76" i="5"/>
  <c r="B76" i="5" s="1"/>
  <c r="P84" i="5"/>
  <c r="B84" i="5" s="1"/>
  <c r="P83" i="5"/>
  <c r="B83" i="5" s="1"/>
  <c r="P82" i="5"/>
  <c r="B82" i="5" s="1"/>
  <c r="P7" i="5"/>
  <c r="P25" i="5"/>
  <c r="P9" i="5"/>
  <c r="P75" i="5"/>
  <c r="B75" i="5" s="1"/>
  <c r="E64" i="28"/>
  <c r="E64" i="27"/>
  <c r="P58" i="5"/>
  <c r="B58" i="5" s="1"/>
  <c r="E63" i="28"/>
  <c r="E63" i="27"/>
  <c r="P74" i="5"/>
  <c r="B74" i="5" s="1"/>
  <c r="E62" i="28"/>
  <c r="E62" i="27"/>
  <c r="P56" i="5"/>
  <c r="B56" i="5" s="1"/>
  <c r="E61" i="28"/>
  <c r="E61" i="27"/>
  <c r="P73" i="5"/>
  <c r="B73" i="5" s="1"/>
  <c r="E60" i="27"/>
  <c r="P72" i="5"/>
  <c r="B72" i="5" s="1"/>
  <c r="E59" i="28"/>
  <c r="E59" i="27"/>
  <c r="P14" i="5"/>
  <c r="P71" i="5"/>
  <c r="B71" i="5" s="1"/>
  <c r="P70" i="5"/>
  <c r="B70" i="5" s="1"/>
  <c r="P69" i="5"/>
  <c r="B69" i="5" s="1"/>
  <c r="P68" i="5"/>
  <c r="B68" i="5" s="1"/>
  <c r="E54" i="28"/>
  <c r="E54" i="27"/>
  <c r="P48" i="5"/>
  <c r="B48" i="5" s="1"/>
  <c r="P57" i="5"/>
  <c r="B57" i="5" s="1"/>
  <c r="P10" i="5"/>
  <c r="E51" i="27"/>
  <c r="P67" i="5"/>
  <c r="B67" i="5" s="1"/>
  <c r="P36" i="5"/>
  <c r="B36" i="5" s="1"/>
  <c r="P66" i="5"/>
  <c r="B66" i="5" s="1"/>
  <c r="P65" i="5"/>
  <c r="B65" i="5" s="1"/>
  <c r="P64" i="5"/>
  <c r="B64" i="5" s="1"/>
  <c r="E46" i="28"/>
  <c r="E46" i="27"/>
  <c r="P63" i="5"/>
  <c r="B63" i="5" s="1"/>
  <c r="E45" i="27"/>
  <c r="P62" i="5"/>
  <c r="B62" i="5" s="1"/>
  <c r="P59" i="5"/>
  <c r="B59" i="5" s="1"/>
  <c r="E43" i="28"/>
  <c r="E43" i="27"/>
  <c r="P51" i="5"/>
  <c r="B51" i="5" s="1"/>
  <c r="P52" i="5"/>
  <c r="B52" i="5" s="1"/>
  <c r="E41" i="28"/>
  <c r="E41" i="27"/>
  <c r="P46" i="5"/>
  <c r="B46" i="5" s="1"/>
  <c r="E40" i="28"/>
  <c r="E40" i="27"/>
  <c r="P60" i="5"/>
  <c r="B60" i="5" s="1"/>
  <c r="E39" i="28"/>
  <c r="E39" i="27"/>
  <c r="P37" i="5"/>
  <c r="B37" i="5" s="1"/>
  <c r="E38" i="28"/>
  <c r="E38" i="27"/>
  <c r="P12" i="5"/>
  <c r="E37" i="27"/>
  <c r="P49" i="5"/>
  <c r="B49" i="5" s="1"/>
  <c r="E36" i="27"/>
  <c r="P55" i="5"/>
  <c r="B55" i="5" s="1"/>
  <c r="P41" i="5"/>
  <c r="B41" i="5" s="1"/>
  <c r="E34" i="28"/>
  <c r="E34" i="27"/>
  <c r="P32" i="5"/>
  <c r="B32" i="5" s="1"/>
  <c r="E33" i="28"/>
  <c r="E33" i="27"/>
  <c r="P31" i="5"/>
  <c r="B31" i="5" s="1"/>
  <c r="E32" i="28"/>
  <c r="E32" i="27"/>
  <c r="P13" i="5"/>
  <c r="P8" i="5"/>
  <c r="E30" i="27"/>
  <c r="P20" i="5"/>
  <c r="E29" i="27"/>
  <c r="P35" i="5"/>
  <c r="B35" i="5" s="1"/>
  <c r="P50" i="5"/>
  <c r="B50" i="5" s="1"/>
  <c r="E27" i="28"/>
  <c r="E27" i="27"/>
  <c r="P26" i="5"/>
  <c r="B26" i="5" s="1"/>
  <c r="E26" i="28"/>
  <c r="E26" i="27"/>
  <c r="P6" i="5"/>
  <c r="E25" i="28"/>
  <c r="E25" i="27"/>
  <c r="P29" i="5"/>
  <c r="E24" i="28"/>
  <c r="E24" i="27"/>
  <c r="P34" i="5"/>
  <c r="B34" i="5" s="1"/>
  <c r="E23" i="28"/>
  <c r="E23" i="27"/>
  <c r="P5" i="5"/>
  <c r="P45" i="5"/>
  <c r="B45" i="5" s="1"/>
  <c r="P40" i="5"/>
  <c r="B40" i="5" s="1"/>
  <c r="E20" i="28"/>
  <c r="E20" i="27"/>
  <c r="P21" i="5"/>
  <c r="P47" i="5"/>
  <c r="B47" i="5" s="1"/>
  <c r="E18" i="27"/>
  <c r="P23" i="5"/>
  <c r="P30" i="5"/>
  <c r="E16" i="27"/>
  <c r="P17" i="5"/>
  <c r="P44" i="5"/>
  <c r="B44" i="5" s="1"/>
  <c r="E14" i="28"/>
  <c r="E14" i="27"/>
  <c r="P4" i="5"/>
  <c r="P43" i="5"/>
  <c r="B43" i="5" s="1"/>
  <c r="E12" i="28"/>
  <c r="E12" i="27"/>
  <c r="P42" i="5"/>
  <c r="B42" i="5" s="1"/>
  <c r="E11" i="27"/>
  <c r="P27" i="5"/>
  <c r="P22" i="5"/>
  <c r="P15" i="5"/>
  <c r="P53" i="5"/>
  <c r="B53" i="5" s="1"/>
  <c r="P39" i="5"/>
  <c r="B39" i="5" s="1"/>
  <c r="P16" i="5"/>
  <c r="P18" i="5"/>
  <c r="P33" i="5"/>
  <c r="B33" i="5" s="1"/>
  <c r="D64" i="28"/>
  <c r="D64" i="27"/>
  <c r="D63" i="28"/>
  <c r="D63" i="27"/>
  <c r="D62" i="28"/>
  <c r="D62" i="27"/>
  <c r="D61" i="28"/>
  <c r="D61" i="27"/>
  <c r="D60" i="28"/>
  <c r="D60" i="27"/>
  <c r="D59" i="28"/>
  <c r="D59" i="27"/>
  <c r="D56" i="28"/>
  <c r="D56" i="27"/>
  <c r="D55" i="27"/>
  <c r="D54" i="28"/>
  <c r="D54" i="27"/>
  <c r="D53" i="28"/>
  <c r="D53" i="27"/>
  <c r="D52" i="28"/>
  <c r="D52" i="27"/>
  <c r="C51" i="3"/>
  <c r="D51" i="27"/>
  <c r="P50" i="3"/>
  <c r="D50" i="28"/>
  <c r="D50" i="27"/>
  <c r="P49" i="3"/>
  <c r="D49" i="28"/>
  <c r="D49" i="27"/>
  <c r="P48" i="3"/>
  <c r="D48" i="28"/>
  <c r="D48" i="27"/>
  <c r="P47" i="3"/>
  <c r="P46" i="3"/>
  <c r="D46" i="28"/>
  <c r="D46" i="27"/>
  <c r="P45" i="3"/>
  <c r="D45" i="27"/>
  <c r="P44" i="3"/>
  <c r="D44" i="28"/>
  <c r="D44" i="27"/>
  <c r="P43" i="3"/>
  <c r="D43" i="28"/>
  <c r="D43" i="27"/>
  <c r="P42" i="3"/>
  <c r="D42" i="28"/>
  <c r="D42" i="27"/>
  <c r="P41" i="3"/>
  <c r="D41" i="28"/>
  <c r="D41" i="27"/>
  <c r="P40" i="3"/>
  <c r="D40" i="28"/>
  <c r="D40" i="27"/>
  <c r="P39" i="3"/>
  <c r="D39" i="28"/>
  <c r="D39" i="27"/>
  <c r="P38" i="3"/>
  <c r="D38" i="28"/>
  <c r="D38" i="27"/>
  <c r="P37" i="3"/>
  <c r="D37" i="28"/>
  <c r="D37" i="27"/>
  <c r="P36" i="3"/>
  <c r="D36" i="28"/>
  <c r="D36" i="27"/>
  <c r="P35" i="3"/>
  <c r="D35" i="27"/>
  <c r="P34" i="3"/>
  <c r="D34" i="28"/>
  <c r="D34" i="27"/>
  <c r="P33" i="3"/>
  <c r="D33" i="28"/>
  <c r="D33" i="27"/>
  <c r="P32" i="3"/>
  <c r="D32" i="28"/>
  <c r="D32" i="27"/>
  <c r="P31" i="3"/>
  <c r="P30" i="3"/>
  <c r="P29" i="3"/>
  <c r="D29" i="27"/>
  <c r="P28" i="3"/>
  <c r="D28" i="28"/>
  <c r="D28" i="27"/>
  <c r="P27" i="3"/>
  <c r="D27" i="28"/>
  <c r="D27" i="27"/>
  <c r="P26" i="3"/>
  <c r="D26" i="28"/>
  <c r="D26" i="27"/>
  <c r="P25" i="3"/>
  <c r="D25" i="28"/>
  <c r="D25" i="27"/>
  <c r="P24" i="3"/>
  <c r="D24" i="28"/>
  <c r="D24" i="27"/>
  <c r="P23" i="3"/>
  <c r="D23" i="28"/>
  <c r="D23" i="27"/>
  <c r="P9" i="3"/>
  <c r="P3" i="3"/>
  <c r="D21" i="28"/>
  <c r="D21" i="27"/>
  <c r="P4" i="3"/>
  <c r="P11" i="3"/>
  <c r="B11" i="3" s="1"/>
  <c r="D19" i="27"/>
  <c r="P21" i="3"/>
  <c r="D18" i="27"/>
  <c r="P19" i="3"/>
  <c r="D17" i="28"/>
  <c r="D17" i="27"/>
  <c r="P20" i="3"/>
  <c r="D16" i="27"/>
  <c r="P15" i="3"/>
  <c r="D15" i="28"/>
  <c r="D15" i="27"/>
  <c r="P12" i="3"/>
  <c r="B12" i="3" s="1"/>
  <c r="D14" i="28"/>
  <c r="D14" i="27"/>
  <c r="P7" i="3"/>
  <c r="D13" i="28"/>
  <c r="D13" i="27"/>
  <c r="P10" i="3"/>
  <c r="D12" i="28"/>
  <c r="D12" i="27"/>
  <c r="P13" i="3"/>
  <c r="B13" i="3" s="1"/>
  <c r="D11" i="28"/>
  <c r="D11" i="27"/>
  <c r="P22" i="3"/>
  <c r="D10" i="27"/>
  <c r="P18" i="3"/>
  <c r="D9" i="27"/>
  <c r="P5" i="3"/>
  <c r="D8" i="28"/>
  <c r="D8" i="27"/>
  <c r="P14" i="3"/>
  <c r="B14" i="3" s="1"/>
  <c r="D7" i="27"/>
  <c r="P16" i="3"/>
  <c r="P6" i="3"/>
  <c r="P17" i="3"/>
  <c r="P8" i="3"/>
  <c r="C64" i="28"/>
  <c r="C64" i="27"/>
  <c r="C63" i="28"/>
  <c r="C63" i="27"/>
  <c r="C62" i="28"/>
  <c r="C62" i="27"/>
  <c r="C60" i="28"/>
  <c r="C60" i="27"/>
  <c r="C59" i="28"/>
  <c r="C59" i="27"/>
  <c r="C55" i="1"/>
  <c r="C55" i="28"/>
  <c r="C55" i="27"/>
  <c r="C54" i="28"/>
  <c r="C54" i="27"/>
  <c r="C53" i="28"/>
  <c r="C53" i="27"/>
  <c r="C52" i="28"/>
  <c r="C52" i="27"/>
  <c r="C50" i="28"/>
  <c r="C50" i="27"/>
  <c r="C49" i="28"/>
  <c r="C49" i="27"/>
  <c r="C48" i="28"/>
  <c r="C48" i="27"/>
  <c r="C46" i="28"/>
  <c r="C46" i="27"/>
  <c r="C45" i="28"/>
  <c r="C45" i="27"/>
  <c r="C44" i="28"/>
  <c r="C44" i="27"/>
  <c r="C43" i="28"/>
  <c r="C43" i="27"/>
  <c r="C41" i="28"/>
  <c r="C41" i="27"/>
  <c r="C40" i="28"/>
  <c r="C40" i="27"/>
  <c r="C39" i="28"/>
  <c r="C39" i="27"/>
  <c r="C38" i="28"/>
  <c r="C38" i="27"/>
  <c r="C37" i="28"/>
  <c r="C37" i="27"/>
  <c r="C36" i="28"/>
  <c r="C36" i="27"/>
  <c r="C34" i="28"/>
  <c r="C34" i="27"/>
  <c r="C33" i="28"/>
  <c r="C33" i="27"/>
  <c r="C32" i="28"/>
  <c r="C32" i="27"/>
  <c r="C31" i="28"/>
  <c r="C31" i="27"/>
  <c r="C30" i="28"/>
  <c r="C30" i="27"/>
  <c r="C29" i="27"/>
  <c r="C28" i="28"/>
  <c r="C28" i="27"/>
  <c r="C27" i="28"/>
  <c r="C27" i="27"/>
  <c r="C26" i="28"/>
  <c r="C26" i="27"/>
  <c r="C25" i="28"/>
  <c r="C25" i="27"/>
  <c r="C24" i="28"/>
  <c r="C24" i="27"/>
  <c r="C23" i="27"/>
  <c r="C21" i="28"/>
  <c r="C21" i="27"/>
  <c r="C20" i="28"/>
  <c r="C20" i="27"/>
  <c r="C61" i="28"/>
  <c r="C19" i="27"/>
  <c r="C35" i="28"/>
  <c r="C18" i="27"/>
  <c r="C17" i="28"/>
  <c r="C16" i="28"/>
  <c r="C58" i="28"/>
  <c r="C14" i="28"/>
  <c r="C14" i="27"/>
  <c r="C13" i="28"/>
  <c r="C13" i="27"/>
  <c r="C42" i="28"/>
  <c r="C12" i="28"/>
  <c r="C12" i="27"/>
  <c r="C51" i="28"/>
  <c r="C11" i="28"/>
  <c r="C11" i="27"/>
  <c r="C6" i="28"/>
  <c r="C10" i="27"/>
  <c r="C8" i="28"/>
  <c r="C8" i="27"/>
  <c r="P3" i="1"/>
  <c r="Q14" i="27" l="1"/>
  <c r="O17" i="3"/>
  <c r="B17" i="3"/>
  <c r="O15" i="3"/>
  <c r="B15" i="3"/>
  <c r="O24" i="3"/>
  <c r="B24" i="3"/>
  <c r="O28" i="3"/>
  <c r="B28" i="3"/>
  <c r="O30" i="3"/>
  <c r="B30" i="3"/>
  <c r="O32" i="3"/>
  <c r="B32" i="3"/>
  <c r="O36" i="3"/>
  <c r="B36" i="3"/>
  <c r="O40" i="3"/>
  <c r="B40" i="3"/>
  <c r="O44" i="3"/>
  <c r="B44" i="3"/>
  <c r="O49" i="3"/>
  <c r="B49" i="3"/>
  <c r="O60" i="5"/>
  <c r="O64" i="5"/>
  <c r="O67" i="5"/>
  <c r="O69" i="5"/>
  <c r="O73" i="5"/>
  <c r="O75" i="5"/>
  <c r="O82" i="5"/>
  <c r="O76" i="5"/>
  <c r="O80" i="5"/>
  <c r="O22" i="3"/>
  <c r="B22" i="3"/>
  <c r="O19" i="3"/>
  <c r="B19" i="3"/>
  <c r="O23" i="3"/>
  <c r="B23" i="3"/>
  <c r="O27" i="3"/>
  <c r="B27" i="3"/>
  <c r="O31" i="3"/>
  <c r="B31" i="3"/>
  <c r="O35" i="3"/>
  <c r="B35" i="3"/>
  <c r="O39" i="3"/>
  <c r="B39" i="3"/>
  <c r="O43" i="3"/>
  <c r="B43" i="3"/>
  <c r="O46" i="3"/>
  <c r="B46" i="3"/>
  <c r="O48" i="3"/>
  <c r="B48" i="3"/>
  <c r="O63" i="5"/>
  <c r="O65" i="5"/>
  <c r="O70" i="5"/>
  <c r="O83" i="5"/>
  <c r="O77" i="5"/>
  <c r="O16" i="3"/>
  <c r="B16" i="3"/>
  <c r="O18" i="3"/>
  <c r="B18" i="3"/>
  <c r="O20" i="3"/>
  <c r="B20" i="3"/>
  <c r="O26" i="3"/>
  <c r="B26" i="3"/>
  <c r="O34" i="3"/>
  <c r="B34" i="3"/>
  <c r="O38" i="3"/>
  <c r="B38" i="3"/>
  <c r="O42" i="3"/>
  <c r="B42" i="3"/>
  <c r="O45" i="3"/>
  <c r="B45" i="3"/>
  <c r="O47" i="3"/>
  <c r="B47" i="3"/>
  <c r="O66" i="5"/>
  <c r="O71" i="5"/>
  <c r="O72" i="5"/>
  <c r="O74" i="5"/>
  <c r="O84" i="5"/>
  <c r="O78" i="5"/>
  <c r="O21" i="3"/>
  <c r="B21" i="3"/>
  <c r="O25" i="3"/>
  <c r="B25" i="3"/>
  <c r="O29" i="3"/>
  <c r="B29" i="3"/>
  <c r="O33" i="3"/>
  <c r="B33" i="3"/>
  <c r="O37" i="3"/>
  <c r="B37" i="3"/>
  <c r="O41" i="3"/>
  <c r="B41" i="3"/>
  <c r="O50" i="3"/>
  <c r="B50" i="3"/>
  <c r="O62" i="5"/>
  <c r="O68" i="5"/>
  <c r="O79" i="5"/>
  <c r="O3" i="1"/>
  <c r="W22" i="1" s="1"/>
  <c r="C23" i="28" s="1"/>
  <c r="O4" i="3"/>
  <c r="O3" i="3"/>
  <c r="O5" i="3"/>
  <c r="O6" i="3"/>
  <c r="O11" i="3"/>
  <c r="O8" i="3"/>
  <c r="W9" i="3" s="1"/>
  <c r="D10" i="28" s="1"/>
  <c r="O59" i="5"/>
  <c r="O58" i="5"/>
  <c r="O57" i="5"/>
  <c r="O56" i="5"/>
  <c r="O55" i="5"/>
  <c r="O33" i="5"/>
  <c r="O16" i="5"/>
  <c r="O22" i="5"/>
  <c r="O42" i="5"/>
  <c r="O4" i="5"/>
  <c r="O17" i="5"/>
  <c r="O21" i="5"/>
  <c r="W34" i="5" s="1"/>
  <c r="O45" i="5"/>
  <c r="W36" i="5" s="1"/>
  <c r="E37" i="28" s="1"/>
  <c r="O34" i="5"/>
  <c r="O50" i="5"/>
  <c r="W27" i="5" s="1"/>
  <c r="E28" i="28" s="1"/>
  <c r="O32" i="5"/>
  <c r="O12" i="5"/>
  <c r="O52" i="5"/>
  <c r="O10" i="5"/>
  <c r="O25" i="5"/>
  <c r="O18" i="5"/>
  <c r="O15" i="5"/>
  <c r="O43" i="5"/>
  <c r="O44" i="5"/>
  <c r="O23" i="5"/>
  <c r="O40" i="5"/>
  <c r="O20" i="5"/>
  <c r="O41" i="5"/>
  <c r="O37" i="5"/>
  <c r="O9" i="5"/>
  <c r="O53" i="5"/>
  <c r="O6" i="5"/>
  <c r="O13" i="5"/>
  <c r="O49" i="5"/>
  <c r="O48" i="5"/>
  <c r="O39" i="5"/>
  <c r="O47" i="5"/>
  <c r="O5" i="5"/>
  <c r="O26" i="5"/>
  <c r="W10" i="5" s="1"/>
  <c r="E11" i="28" s="1"/>
  <c r="O35" i="5"/>
  <c r="O8" i="5"/>
  <c r="O31" i="5"/>
  <c r="O46" i="5"/>
  <c r="O51" i="5"/>
  <c r="O36" i="5"/>
  <c r="O14" i="5"/>
  <c r="O7" i="5"/>
  <c r="O13" i="3"/>
  <c r="W50" i="3" s="1"/>
  <c r="D51" i="28" s="1"/>
  <c r="O14" i="3"/>
  <c r="O12" i="3"/>
  <c r="O7" i="3"/>
  <c r="S33" i="27"/>
  <c r="B27" i="30" s="1"/>
  <c r="C27" i="30" s="1"/>
  <c r="S46" i="27"/>
  <c r="B61" i="30" s="1"/>
  <c r="C61" i="30" s="1"/>
  <c r="S26" i="27"/>
  <c r="B56" i="30" s="1"/>
  <c r="C56" i="30" s="1"/>
  <c r="S40" i="27"/>
  <c r="B59" i="30" s="1"/>
  <c r="C59" i="30" s="1"/>
  <c r="S54" i="27"/>
  <c r="B28" i="30" s="1"/>
  <c r="C28" i="30" s="1"/>
  <c r="S34" i="27"/>
  <c r="B58" i="30" s="1"/>
  <c r="C58" i="30" s="1"/>
  <c r="S36" i="27"/>
  <c r="B32" i="30" s="1"/>
  <c r="C32" i="30" s="1"/>
  <c r="S25" i="27"/>
  <c r="B55" i="30" s="1"/>
  <c r="C55" i="30" s="1"/>
  <c r="S32" i="27"/>
  <c r="B44" i="30" s="1"/>
  <c r="C44" i="30" s="1"/>
  <c r="S14" i="27"/>
  <c r="B31" i="30" s="1"/>
  <c r="C31" i="30" s="1"/>
  <c r="S24" i="27"/>
  <c r="B54" i="30" s="1"/>
  <c r="C54" i="30" s="1"/>
  <c r="S38" i="27"/>
  <c r="B24" i="30" s="1"/>
  <c r="C24" i="30" s="1"/>
  <c r="S27" i="27"/>
  <c r="B57" i="30" s="1"/>
  <c r="C57" i="30" s="1"/>
  <c r="S41" i="27"/>
  <c r="B60" i="30" s="1"/>
  <c r="C60" i="30" s="1"/>
  <c r="S45" i="27"/>
  <c r="B41" i="30" s="1"/>
  <c r="C41" i="30" s="1"/>
  <c r="S59" i="27"/>
  <c r="B52" i="30" s="1"/>
  <c r="C52" i="30" s="1"/>
  <c r="W44" i="5"/>
  <c r="E45" i="28" s="1"/>
  <c r="W51" i="5"/>
  <c r="E52" i="28" s="1"/>
  <c r="W35" i="5"/>
  <c r="E36" i="28" s="1"/>
  <c r="Q36" i="28" s="1"/>
  <c r="B58" i="31" s="1"/>
  <c r="W48" i="5"/>
  <c r="E49" i="28" s="1"/>
  <c r="W29" i="5"/>
  <c r="E30" i="28" s="1"/>
  <c r="W44" i="3"/>
  <c r="D45" i="28" s="1"/>
  <c r="W16" i="25"/>
  <c r="O17" i="28" s="1"/>
  <c r="U60" i="26"/>
  <c r="P61" i="27" s="1"/>
  <c r="W60" i="26"/>
  <c r="P61" i="28" s="1"/>
  <c r="U51" i="26"/>
  <c r="P52" i="27" s="1"/>
  <c r="W51" i="26"/>
  <c r="P52" i="28" s="1"/>
  <c r="U20" i="26"/>
  <c r="P21" i="27" s="1"/>
  <c r="W20" i="26"/>
  <c r="P21" i="28" s="1"/>
  <c r="U6" i="26"/>
  <c r="P7" i="27" s="1"/>
  <c r="W6" i="26"/>
  <c r="P7" i="28" s="1"/>
  <c r="U61" i="26"/>
  <c r="P62" i="27" s="1"/>
  <c r="W61" i="26"/>
  <c r="P62" i="28" s="1"/>
  <c r="W3" i="26"/>
  <c r="P4" i="28" s="1"/>
  <c r="U36" i="26"/>
  <c r="P37" i="27" s="1"/>
  <c r="W36" i="26"/>
  <c r="P37" i="28" s="1"/>
  <c r="U3" i="26"/>
  <c r="P4" i="27" s="1"/>
  <c r="W22" i="23"/>
  <c r="N23" i="28" s="1"/>
  <c r="W56" i="23"/>
  <c r="N57" i="28" s="1"/>
  <c r="T57" i="28" s="1"/>
  <c r="D19" i="31" s="1"/>
  <c r="U56" i="23"/>
  <c r="N57" i="27" s="1"/>
  <c r="T57" i="27" s="1"/>
  <c r="B39" i="32" s="1"/>
  <c r="D39" i="32" s="1"/>
  <c r="W61" i="23"/>
  <c r="N62" i="28" s="1"/>
  <c r="W14" i="23"/>
  <c r="N15" i="28" s="1"/>
  <c r="W34" i="23"/>
  <c r="N35" i="28" s="1"/>
  <c r="U55" i="19"/>
  <c r="W58" i="19"/>
  <c r="L59" i="28" s="1"/>
  <c r="Q59" i="28" s="1"/>
  <c r="B47" i="31" s="1"/>
  <c r="W15" i="17"/>
  <c r="K16" i="28" s="1"/>
  <c r="T16" i="28" s="1"/>
  <c r="D10" i="31" s="1"/>
  <c r="W50" i="17"/>
  <c r="K51" i="28" s="1"/>
  <c r="W14" i="17"/>
  <c r="K15" i="28" s="1"/>
  <c r="W12" i="13"/>
  <c r="I13" i="28" s="1"/>
  <c r="W17" i="13"/>
  <c r="I18" i="28" s="1"/>
  <c r="W46" i="13"/>
  <c r="I47" i="28" s="1"/>
  <c r="W38" i="13"/>
  <c r="I39" i="28" s="1"/>
  <c r="W5" i="13"/>
  <c r="I6" i="28" s="1"/>
  <c r="W61" i="13"/>
  <c r="I62" i="28" s="1"/>
  <c r="W8" i="13"/>
  <c r="I9" i="28" s="1"/>
  <c r="W57" i="13"/>
  <c r="I58" i="28" s="1"/>
  <c r="W60" i="13"/>
  <c r="I61" i="28" s="1"/>
  <c r="W14" i="13"/>
  <c r="I15" i="28" s="1"/>
  <c r="W30" i="13"/>
  <c r="I31" i="28" s="1"/>
  <c r="W41" i="13"/>
  <c r="I42" i="28" s="1"/>
  <c r="W64" i="13"/>
  <c r="I65" i="28" s="1"/>
  <c r="U64" i="13"/>
  <c r="I65" i="27" s="1"/>
  <c r="W63" i="13"/>
  <c r="I64" i="28" s="1"/>
  <c r="W41" i="15"/>
  <c r="J42" i="28" s="1"/>
  <c r="W19" i="15"/>
  <c r="J20" i="28" s="1"/>
  <c r="W46" i="15"/>
  <c r="J47" i="28" s="1"/>
  <c r="W7" i="15"/>
  <c r="J8" i="28" s="1"/>
  <c r="W6" i="15"/>
  <c r="J7" i="28" s="1"/>
  <c r="W50" i="15"/>
  <c r="J51" i="28" s="1"/>
  <c r="W28" i="15"/>
  <c r="J29" i="28" s="1"/>
  <c r="W19" i="11"/>
  <c r="H20" i="28" s="1"/>
  <c r="W41" i="11"/>
  <c r="H42" i="28" s="1"/>
  <c r="W27" i="11"/>
  <c r="H28" i="28" s="1"/>
  <c r="U27" i="11"/>
  <c r="H28" i="27" s="1"/>
  <c r="W11" i="11"/>
  <c r="H12" i="28" s="1"/>
  <c r="U11" i="11"/>
  <c r="H12" i="27" s="1"/>
  <c r="W46" i="11"/>
  <c r="H47" i="28" s="1"/>
  <c r="U29" i="3"/>
  <c r="D30" i="27" s="1"/>
  <c r="S30" i="27" s="1"/>
  <c r="B29" i="30" s="1"/>
  <c r="C29" i="30" s="1"/>
  <c r="U21" i="1"/>
  <c r="W14" i="7"/>
  <c r="F15" i="28" s="1"/>
  <c r="W64" i="7"/>
  <c r="F65" i="28" s="1"/>
  <c r="U64" i="7"/>
  <c r="F65" i="27" s="1"/>
  <c r="W9" i="11"/>
  <c r="H10" i="28" s="1"/>
  <c r="S25" i="28"/>
  <c r="C53" i="31" s="1"/>
  <c r="S14" i="28"/>
  <c r="C50" i="31" s="1"/>
  <c r="S33" i="28"/>
  <c r="C57" i="31" s="1"/>
  <c r="S26" i="28"/>
  <c r="C54" i="31" s="1"/>
  <c r="S27" i="28"/>
  <c r="C55" i="31" s="1"/>
  <c r="S38" i="28"/>
  <c r="C59" i="31" s="1"/>
  <c r="S40" i="28"/>
  <c r="C48" i="31" s="1"/>
  <c r="W34" i="26"/>
  <c r="P35" i="28" s="1"/>
  <c r="W59" i="26"/>
  <c r="P60" i="28" s="1"/>
  <c r="U16" i="25"/>
  <c r="O17" i="27" s="1"/>
  <c r="W64" i="25"/>
  <c r="O65" i="28" s="1"/>
  <c r="T65" i="28" s="1"/>
  <c r="D37" i="31" s="1"/>
  <c r="W46" i="25"/>
  <c r="O47" i="28" s="1"/>
  <c r="W60" i="25"/>
  <c r="O61" i="28" s="1"/>
  <c r="W3" i="25"/>
  <c r="O4" i="28" s="1"/>
  <c r="W36" i="25"/>
  <c r="O37" i="28" s="1"/>
  <c r="W4" i="25"/>
  <c r="O5" i="28" s="1"/>
  <c r="U6" i="25"/>
  <c r="O7" i="27" s="1"/>
  <c r="W6" i="25"/>
  <c r="O7" i="28" s="1"/>
  <c r="W7" i="25"/>
  <c r="O8" i="28" s="1"/>
  <c r="W41" i="25"/>
  <c r="O42" i="28" s="1"/>
  <c r="W19" i="25"/>
  <c r="O20" i="28" s="1"/>
  <c r="W59" i="25"/>
  <c r="O60" i="28" s="1"/>
  <c r="W19" i="23"/>
  <c r="N20" i="28" s="1"/>
  <c r="W7" i="23"/>
  <c r="N8" i="28" s="1"/>
  <c r="W62" i="23"/>
  <c r="N63" i="28" s="1"/>
  <c r="U7" i="23"/>
  <c r="N8" i="27" s="1"/>
  <c r="W30" i="23"/>
  <c r="N31" i="28" s="1"/>
  <c r="W41" i="23"/>
  <c r="N42" i="28" s="1"/>
  <c r="W5" i="23"/>
  <c r="N6" i="28" s="1"/>
  <c r="W10" i="23"/>
  <c r="N11" i="28" s="1"/>
  <c r="W4" i="23"/>
  <c r="N5" i="28" s="1"/>
  <c r="N4" i="27"/>
  <c r="N4" i="28"/>
  <c r="U62" i="21"/>
  <c r="M63" i="27" s="1"/>
  <c r="W62" i="21"/>
  <c r="M63" i="28" s="1"/>
  <c r="U39" i="21"/>
  <c r="M40" i="27" s="1"/>
  <c r="W39" i="21"/>
  <c r="M40" i="28" s="1"/>
  <c r="W9" i="21"/>
  <c r="M10" i="28" s="1"/>
  <c r="T10" i="28" s="1"/>
  <c r="D24" i="31" s="1"/>
  <c r="W61" i="21"/>
  <c r="M62" i="28" s="1"/>
  <c r="U21" i="21"/>
  <c r="M22" i="27" s="1"/>
  <c r="W21" i="21"/>
  <c r="M22" i="28" s="1"/>
  <c r="W46" i="21"/>
  <c r="M47" i="28" s="1"/>
  <c r="U41" i="21"/>
  <c r="M42" i="27" s="1"/>
  <c r="W8" i="21"/>
  <c r="M9" i="28" s="1"/>
  <c r="W3" i="21"/>
  <c r="W12" i="21"/>
  <c r="M13" i="28" s="1"/>
  <c r="W20" i="21"/>
  <c r="M21" i="28" s="1"/>
  <c r="W10" i="21"/>
  <c r="M11" i="28" s="1"/>
  <c r="W34" i="17"/>
  <c r="K35" i="28" s="1"/>
  <c r="W22" i="17"/>
  <c r="K23" i="28" s="1"/>
  <c r="W52" i="17"/>
  <c r="K52" i="28" s="1"/>
  <c r="W58" i="17"/>
  <c r="K58" i="28" s="1"/>
  <c r="T58" i="28" s="1"/>
  <c r="D18" i="31" s="1"/>
  <c r="W53" i="17"/>
  <c r="K53" i="28" s="1"/>
  <c r="T53" i="28" s="1"/>
  <c r="D33" i="31" s="1"/>
  <c r="W39" i="17"/>
  <c r="K40" i="28" s="1"/>
  <c r="W48" i="17"/>
  <c r="K49" i="28" s="1"/>
  <c r="U50" i="17"/>
  <c r="K51" i="27" s="1"/>
  <c r="W41" i="17"/>
  <c r="K42" i="28" s="1"/>
  <c r="W21" i="17"/>
  <c r="K22" i="28" s="1"/>
  <c r="W3" i="17"/>
  <c r="K4" i="28" s="1"/>
  <c r="W8" i="17"/>
  <c r="K9" i="28" s="1"/>
  <c r="W46" i="17"/>
  <c r="K47" i="28" s="1"/>
  <c r="W55" i="19"/>
  <c r="L56" i="28" s="1"/>
  <c r="W62" i="19"/>
  <c r="L63" i="28" s="1"/>
  <c r="W16" i="19"/>
  <c r="L17" i="28" s="1"/>
  <c r="W60" i="19"/>
  <c r="L61" i="28" s="1"/>
  <c r="W22" i="19"/>
  <c r="L23" i="28" s="1"/>
  <c r="U3" i="19"/>
  <c r="L4" i="27" s="1"/>
  <c r="W3" i="19"/>
  <c r="L4" i="28" s="1"/>
  <c r="W11" i="19"/>
  <c r="L12" i="28" s="1"/>
  <c r="W61" i="19"/>
  <c r="L62" i="28" s="1"/>
  <c r="W21" i="19"/>
  <c r="L22" i="28" s="1"/>
  <c r="W8" i="19"/>
  <c r="L9" i="28" s="1"/>
  <c r="W41" i="19"/>
  <c r="L42" i="28" s="1"/>
  <c r="W19" i="19"/>
  <c r="L20" i="28" s="1"/>
  <c r="W10" i="19"/>
  <c r="L11" i="28" s="1"/>
  <c r="W33" i="19"/>
  <c r="L34" i="28" s="1"/>
  <c r="T34" i="28" s="1"/>
  <c r="D49" i="31" s="1"/>
  <c r="W7" i="19"/>
  <c r="L8" i="28" s="1"/>
  <c r="T55" i="28"/>
  <c r="D43" i="31" s="1"/>
  <c r="T64" i="28"/>
  <c r="D46" i="31" s="1"/>
  <c r="T29" i="28"/>
  <c r="D36" i="31" s="1"/>
  <c r="T30" i="28"/>
  <c r="D34" i="31" s="1"/>
  <c r="T46" i="28"/>
  <c r="D62" i="31" s="1"/>
  <c r="T18" i="28"/>
  <c r="D41" i="31" s="1"/>
  <c r="T19" i="28"/>
  <c r="D51" i="31" s="1"/>
  <c r="T28" i="28"/>
  <c r="D42" i="31" s="1"/>
  <c r="T45" i="28"/>
  <c r="D61" i="31" s="1"/>
  <c r="T32" i="28"/>
  <c r="D56" i="31" s="1"/>
  <c r="T33" i="28"/>
  <c r="D57" i="31" s="1"/>
  <c r="T38" i="28"/>
  <c r="D59" i="31" s="1"/>
  <c r="T39" i="28"/>
  <c r="D31" i="31" s="1"/>
  <c r="T41" i="28"/>
  <c r="D60" i="31" s="1"/>
  <c r="S24" i="28"/>
  <c r="C52" i="31" s="1"/>
  <c r="S32" i="28"/>
  <c r="C56" i="31" s="1"/>
  <c r="S34" i="28"/>
  <c r="C49" i="31" s="1"/>
  <c r="S41" i="28"/>
  <c r="C60" i="31" s="1"/>
  <c r="S46" i="28"/>
  <c r="C62" i="31" s="1"/>
  <c r="S54" i="28"/>
  <c r="C63" i="31" s="1"/>
  <c r="T24" i="28"/>
  <c r="D52" i="31" s="1"/>
  <c r="T25" i="28"/>
  <c r="D53" i="31" s="1"/>
  <c r="T26" i="28"/>
  <c r="D54" i="31" s="1"/>
  <c r="T43" i="28"/>
  <c r="D14" i="31" s="1"/>
  <c r="T44" i="28"/>
  <c r="D26" i="31" s="1"/>
  <c r="T50" i="28"/>
  <c r="D23" i="31" s="1"/>
  <c r="S59" i="28"/>
  <c r="C47" i="31" s="1"/>
  <c r="T14" i="28"/>
  <c r="D50" i="31" s="1"/>
  <c r="T27" i="28"/>
  <c r="D55" i="31" s="1"/>
  <c r="T36" i="28"/>
  <c r="D58" i="31" s="1"/>
  <c r="T54" i="28"/>
  <c r="D63" i="31" s="1"/>
  <c r="W11" i="15"/>
  <c r="J12" i="28" s="1"/>
  <c r="W51" i="15"/>
  <c r="J52" i="28" s="1"/>
  <c r="W64" i="5"/>
  <c r="E65" i="28" s="1"/>
  <c r="T41" i="27"/>
  <c r="T24" i="27"/>
  <c r="T36" i="27"/>
  <c r="U41" i="25"/>
  <c r="O42" i="27" s="1"/>
  <c r="T32" i="27"/>
  <c r="T33" i="27"/>
  <c r="U9" i="21"/>
  <c r="U38" i="13"/>
  <c r="I39" i="27" s="1"/>
  <c r="W4" i="11"/>
  <c r="H5" i="28" s="1"/>
  <c r="W50" i="9"/>
  <c r="G51" i="28" s="1"/>
  <c r="W57" i="9"/>
  <c r="G58" i="28" s="1"/>
  <c r="U57" i="9"/>
  <c r="G58" i="27" s="1"/>
  <c r="W12" i="7"/>
  <c r="F13" i="28" s="1"/>
  <c r="W46" i="7"/>
  <c r="F47" i="28" s="1"/>
  <c r="W41" i="7"/>
  <c r="F42" i="28" s="1"/>
  <c r="W43" i="7"/>
  <c r="F44" i="28" s="1"/>
  <c r="W4" i="7"/>
  <c r="F5" i="28" s="1"/>
  <c r="W15" i="7"/>
  <c r="F16" i="28" s="1"/>
  <c r="U50" i="1"/>
  <c r="C51" i="27" s="1"/>
  <c r="U57" i="1"/>
  <c r="C58" i="27" s="1"/>
  <c r="U60" i="1"/>
  <c r="C61" i="27" s="1"/>
  <c r="T39" i="27"/>
  <c r="T18" i="27"/>
  <c r="T19" i="27"/>
  <c r="T25" i="27"/>
  <c r="T26" i="27"/>
  <c r="T43" i="27"/>
  <c r="T44" i="27"/>
  <c r="T54" i="27"/>
  <c r="T14" i="27"/>
  <c r="T27" i="27"/>
  <c r="T28" i="27"/>
  <c r="T29" i="27"/>
  <c r="T30" i="27"/>
  <c r="T45" i="27"/>
  <c r="T46" i="27"/>
  <c r="T50" i="27"/>
  <c r="T55" i="27"/>
  <c r="T64" i="27"/>
  <c r="U20" i="15"/>
  <c r="J21" i="27" s="1"/>
  <c r="W16" i="13"/>
  <c r="I17" i="28" s="1"/>
  <c r="U30" i="13"/>
  <c r="I31" i="27" s="1"/>
  <c r="W9" i="13"/>
  <c r="I10" i="28" s="1"/>
  <c r="W28" i="13"/>
  <c r="I29" i="28" s="1"/>
  <c r="W4" i="13"/>
  <c r="I5" i="28" s="1"/>
  <c r="W59" i="13"/>
  <c r="I60" i="28" s="1"/>
  <c r="W6" i="13"/>
  <c r="I7" i="28" s="1"/>
  <c r="W51" i="13"/>
  <c r="I52" i="28" s="1"/>
  <c r="U63" i="13"/>
  <c r="I64" i="27" s="1"/>
  <c r="W21" i="11"/>
  <c r="H22" i="28" s="1"/>
  <c r="W12" i="11"/>
  <c r="H13" i="28" s="1"/>
  <c r="W48" i="11"/>
  <c r="H49" i="28" s="1"/>
  <c r="W20" i="11"/>
  <c r="H21" i="28" s="1"/>
  <c r="W57" i="11"/>
  <c r="H58" i="28" s="1"/>
  <c r="W42" i="11"/>
  <c r="H43" i="28" s="1"/>
  <c r="W28" i="11"/>
  <c r="H29" i="28" s="1"/>
  <c r="W3" i="11"/>
  <c r="W7" i="11"/>
  <c r="H8" i="28" s="1"/>
  <c r="U46" i="11"/>
  <c r="H47" i="27" s="1"/>
  <c r="W49" i="11"/>
  <c r="H50" i="28" s="1"/>
  <c r="W30" i="11"/>
  <c r="H31" i="28" s="1"/>
  <c r="W5" i="11"/>
  <c r="H6" i="28" s="1"/>
  <c r="W63" i="9"/>
  <c r="G64" i="28" s="1"/>
  <c r="U28" i="9"/>
  <c r="W64" i="9"/>
  <c r="G65" i="28" s="1"/>
  <c r="U14" i="9"/>
  <c r="G15" i="27" s="1"/>
  <c r="Q27" i="28"/>
  <c r="B55" i="31" s="1"/>
  <c r="U16" i="7"/>
  <c r="F17" i="27" s="1"/>
  <c r="Q26" i="28"/>
  <c r="B54" i="31" s="1"/>
  <c r="U6" i="7"/>
  <c r="F7" i="27" s="1"/>
  <c r="Q54" i="28"/>
  <c r="B63" i="31" s="1"/>
  <c r="U49" i="5"/>
  <c r="W49" i="5"/>
  <c r="W43" i="5"/>
  <c r="W41" i="5"/>
  <c r="E42" i="28" s="1"/>
  <c r="U34" i="5"/>
  <c r="U52" i="5"/>
  <c r="W52" i="5"/>
  <c r="W29" i="3"/>
  <c r="D30" i="28" s="1"/>
  <c r="U46" i="3"/>
  <c r="D47" i="27" s="1"/>
  <c r="Q32" i="28"/>
  <c r="B56" i="31" s="1"/>
  <c r="Q25" i="28"/>
  <c r="B53" i="31" s="1"/>
  <c r="Q38" i="28"/>
  <c r="B59" i="31" s="1"/>
  <c r="U41" i="5"/>
  <c r="U54" i="5"/>
  <c r="Q14" i="28"/>
  <c r="B50" i="31" s="1"/>
  <c r="Q46" i="28"/>
  <c r="B62" i="31" s="1"/>
  <c r="U51" i="5"/>
  <c r="U49" i="7"/>
  <c r="Q24" i="28"/>
  <c r="B52" i="31" s="1"/>
  <c r="Q33" i="28"/>
  <c r="B57" i="31" s="1"/>
  <c r="Q41" i="28"/>
  <c r="B60" i="31" s="1"/>
  <c r="U48" i="5"/>
  <c r="U12" i="7"/>
  <c r="U38" i="9"/>
  <c r="U63" i="9"/>
  <c r="G64" i="27" s="1"/>
  <c r="U41" i="17"/>
  <c r="K42" i="27" s="1"/>
  <c r="U33" i="19"/>
  <c r="L34" i="27" s="1"/>
  <c r="Q34" i="27" s="1"/>
  <c r="T38" i="27"/>
  <c r="B46" i="32" s="1"/>
  <c r="D46" i="32" s="1"/>
  <c r="U6" i="21"/>
  <c r="U41" i="23"/>
  <c r="N42" i="27" s="1"/>
  <c r="Q25" i="27"/>
  <c r="Q27" i="27"/>
  <c r="Q33" i="27"/>
  <c r="Q45" i="27"/>
  <c r="Q24" i="27"/>
  <c r="Q26" i="27"/>
  <c r="Q32" i="27"/>
  <c r="Q46" i="27"/>
  <c r="Q54" i="27"/>
  <c r="C7" i="28"/>
  <c r="U15" i="1"/>
  <c r="C16" i="27" s="1"/>
  <c r="U46" i="1"/>
  <c r="C47" i="27" s="1"/>
  <c r="U16" i="1"/>
  <c r="C17" i="27" s="1"/>
  <c r="Q36" i="27"/>
  <c r="Q38" i="27"/>
  <c r="Q41" i="27"/>
  <c r="C57" i="28"/>
  <c r="C56" i="28"/>
  <c r="U61" i="21"/>
  <c r="W18" i="3" l="1"/>
  <c r="D19" i="28" s="1"/>
  <c r="W54" i="3"/>
  <c r="D55" i="28" s="1"/>
  <c r="W34" i="3"/>
  <c r="D35" i="28" s="1"/>
  <c r="W4" i="1"/>
  <c r="C5" i="28" s="1"/>
  <c r="W18" i="1"/>
  <c r="C19" i="28" s="1"/>
  <c r="W6" i="3"/>
  <c r="D7" i="28" s="1"/>
  <c r="W28" i="5"/>
  <c r="E29" i="28" s="1"/>
  <c r="W28" i="3"/>
  <c r="D29" i="28" s="1"/>
  <c r="B27" i="32"/>
  <c r="D27" i="32" s="1"/>
  <c r="B22" i="32"/>
  <c r="D22" i="32" s="1"/>
  <c r="B31" i="32"/>
  <c r="D31" i="32" s="1"/>
  <c r="B28" i="32"/>
  <c r="D28" i="32" s="1"/>
  <c r="B26" i="32"/>
  <c r="D26" i="32" s="1"/>
  <c r="B56" i="32"/>
  <c r="D56" i="32" s="1"/>
  <c r="B43" i="32"/>
  <c r="D43" i="32" s="1"/>
  <c r="B60" i="32"/>
  <c r="D60" i="32" s="1"/>
  <c r="B29" i="32"/>
  <c r="D29" i="32" s="1"/>
  <c r="B42" i="32"/>
  <c r="D42" i="32" s="1"/>
  <c r="B25" i="32"/>
  <c r="D25" i="32" s="1"/>
  <c r="B55" i="32"/>
  <c r="D55" i="32" s="1"/>
  <c r="B61" i="32"/>
  <c r="D61" i="32" s="1"/>
  <c r="B32" i="32"/>
  <c r="D32" i="32" s="1"/>
  <c r="B52" i="32"/>
  <c r="D52" i="32" s="1"/>
  <c r="B6" i="32"/>
  <c r="D6" i="32" s="1"/>
  <c r="B18" i="32"/>
  <c r="D18" i="32" s="1"/>
  <c r="B57" i="32"/>
  <c r="D57" i="32" s="1"/>
  <c r="B62" i="32"/>
  <c r="D62" i="32" s="1"/>
  <c r="B40" i="32"/>
  <c r="D40" i="32" s="1"/>
  <c r="B58" i="32"/>
  <c r="D58" i="32" s="1"/>
  <c r="B48" i="32"/>
  <c r="D48" i="32" s="1"/>
  <c r="B2" i="32"/>
  <c r="D2" i="32" s="1"/>
  <c r="B30" i="32"/>
  <c r="D30" i="32" s="1"/>
  <c r="W59" i="5"/>
  <c r="E60" i="28" s="1"/>
  <c r="S60" i="28" s="1"/>
  <c r="C38" i="31" s="1"/>
  <c r="W17" i="3"/>
  <c r="D18" i="28" s="1"/>
  <c r="W3" i="3"/>
  <c r="D4" i="28" s="1"/>
  <c r="W50" i="5"/>
  <c r="E51" i="28" s="1"/>
  <c r="Q30" i="28"/>
  <c r="B34" i="31" s="1"/>
  <c r="W15" i="3"/>
  <c r="D16" i="28" s="1"/>
  <c r="W15" i="5"/>
  <c r="E16" i="28" s="1"/>
  <c r="S36" i="28"/>
  <c r="C58" i="31" s="1"/>
  <c r="S45" i="28"/>
  <c r="C61" i="31" s="1"/>
  <c r="Q45" i="28"/>
  <c r="B61" i="31" s="1"/>
  <c r="W46" i="3"/>
  <c r="D47" i="28" s="1"/>
  <c r="W5" i="3"/>
  <c r="D6" i="28" s="1"/>
  <c r="W17" i="5"/>
  <c r="E18" i="28" s="1"/>
  <c r="W30" i="5"/>
  <c r="E31" i="28" s="1"/>
  <c r="T15" i="28"/>
  <c r="D25" i="31" s="1"/>
  <c r="S64" i="27"/>
  <c r="B62" i="30" s="1"/>
  <c r="C62" i="30" s="1"/>
  <c r="S12" i="28"/>
  <c r="C20" i="31" s="1"/>
  <c r="W5" i="5"/>
  <c r="E6" i="28" s="1"/>
  <c r="T59" i="28"/>
  <c r="D47" i="31" s="1"/>
  <c r="T17" i="28"/>
  <c r="D32" i="31" s="1"/>
  <c r="Q64" i="28"/>
  <c r="B46" i="31" s="1"/>
  <c r="W8" i="5"/>
  <c r="E9" i="28" s="1"/>
  <c r="W8" i="3"/>
  <c r="D9" i="28" s="1"/>
  <c r="W21" i="1"/>
  <c r="W3" i="1"/>
  <c r="C4" i="28" s="1"/>
  <c r="U3" i="1"/>
  <c r="C4" i="27" s="1"/>
  <c r="W60" i="21"/>
  <c r="M61" i="28" s="1"/>
  <c r="W30" i="21"/>
  <c r="M31" i="28" s="1"/>
  <c r="W41" i="21"/>
  <c r="M42" i="28" s="1"/>
  <c r="U12" i="21"/>
  <c r="M13" i="27" s="1"/>
  <c r="T63" i="28"/>
  <c r="D45" i="31" s="1"/>
  <c r="W10" i="26"/>
  <c r="P11" i="28" s="1"/>
  <c r="U10" i="26"/>
  <c r="P11" i="27" s="1"/>
  <c r="W20" i="23"/>
  <c r="N21" i="28" s="1"/>
  <c r="W8" i="23"/>
  <c r="N9" i="28" s="1"/>
  <c r="T9" i="28" s="1"/>
  <c r="D5" i="31" s="1"/>
  <c r="T8" i="28"/>
  <c r="D30" i="31" s="1"/>
  <c r="U5" i="19"/>
  <c r="L6" i="27" s="1"/>
  <c r="W11" i="17"/>
  <c r="K12" i="28" s="1"/>
  <c r="T23" i="28"/>
  <c r="D29" i="31" s="1"/>
  <c r="U8" i="17"/>
  <c r="W15" i="13"/>
  <c r="I16" i="28" s="1"/>
  <c r="W7" i="13"/>
  <c r="I8" i="28" s="1"/>
  <c r="W3" i="13"/>
  <c r="I4" i="28" s="1"/>
  <c r="U4" i="13"/>
  <c r="I5" i="27" s="1"/>
  <c r="W30" i="15"/>
  <c r="J31" i="28" s="1"/>
  <c r="W5" i="15"/>
  <c r="J6" i="28" s="1"/>
  <c r="W6" i="11"/>
  <c r="H7" i="28" s="1"/>
  <c r="W50" i="11"/>
  <c r="H51" i="28" s="1"/>
  <c r="W16" i="11"/>
  <c r="H17" i="28" s="1"/>
  <c r="W60" i="11"/>
  <c r="H61" i="28" s="1"/>
  <c r="W47" i="11"/>
  <c r="H48" i="28" s="1"/>
  <c r="S30" i="28"/>
  <c r="C34" i="31" s="1"/>
  <c r="U43" i="5"/>
  <c r="E44" i="27" s="1"/>
  <c r="W49" i="7"/>
  <c r="F50" i="28" s="1"/>
  <c r="W21" i="7"/>
  <c r="F22" i="28" s="1"/>
  <c r="W55" i="7"/>
  <c r="F56" i="28" s="1"/>
  <c r="U64" i="9"/>
  <c r="G65" i="27" s="1"/>
  <c r="U46" i="9"/>
  <c r="G47" i="27" s="1"/>
  <c r="U61" i="15"/>
  <c r="J62" i="27" s="1"/>
  <c r="W55" i="15"/>
  <c r="J56" i="28" s="1"/>
  <c r="W12" i="15"/>
  <c r="J13" i="28" s="1"/>
  <c r="U3" i="15"/>
  <c r="J4" i="27" s="1"/>
  <c r="W14" i="15"/>
  <c r="J15" i="28" s="1"/>
  <c r="U21" i="15"/>
  <c r="J22" i="27" s="1"/>
  <c r="U19" i="15"/>
  <c r="J20" i="27" s="1"/>
  <c r="U41" i="11"/>
  <c r="H42" i="27" s="1"/>
  <c r="U6" i="13"/>
  <c r="I7" i="27" s="1"/>
  <c r="U61" i="13"/>
  <c r="I62" i="27" s="1"/>
  <c r="S65" i="28"/>
  <c r="C37" i="31" s="1"/>
  <c r="S64" i="28"/>
  <c r="C46" i="31" s="1"/>
  <c r="U42" i="9"/>
  <c r="G43" i="27" s="1"/>
  <c r="W7" i="5"/>
  <c r="E8" i="28" s="1"/>
  <c r="U56" i="5"/>
  <c r="E57" i="27" s="1"/>
  <c r="W9" i="5"/>
  <c r="E10" i="28" s="1"/>
  <c r="W21" i="5"/>
  <c r="E22" i="28" s="1"/>
  <c r="W14" i="5"/>
  <c r="E15" i="28" s="1"/>
  <c r="Q28" i="28"/>
  <c r="B42" i="31" s="1"/>
  <c r="S28" i="28"/>
  <c r="C42" i="31" s="1"/>
  <c r="U41" i="26"/>
  <c r="P42" i="27" s="1"/>
  <c r="W41" i="26"/>
  <c r="P42" i="28" s="1"/>
  <c r="U59" i="26"/>
  <c r="P60" i="27" s="1"/>
  <c r="O42" i="26"/>
  <c r="U61" i="25"/>
  <c r="O62" i="27" s="1"/>
  <c r="U64" i="25"/>
  <c r="O65" i="27" s="1"/>
  <c r="U4" i="25"/>
  <c r="O5" i="27" s="1"/>
  <c r="W34" i="25"/>
  <c r="O35" i="28" s="1"/>
  <c r="U60" i="25"/>
  <c r="O61" i="27" s="1"/>
  <c r="U46" i="25"/>
  <c r="O47" i="27" s="1"/>
  <c r="U3" i="25"/>
  <c r="O4" i="27" s="1"/>
  <c r="W61" i="25"/>
  <c r="O62" i="28" s="1"/>
  <c r="U36" i="25"/>
  <c r="O37" i="27" s="1"/>
  <c r="O42" i="25"/>
  <c r="U59" i="25"/>
  <c r="O60" i="27" s="1"/>
  <c r="U34" i="25"/>
  <c r="O35" i="27" s="1"/>
  <c r="B42" i="25"/>
  <c r="U8" i="23"/>
  <c r="N9" i="27" s="1"/>
  <c r="U14" i="23"/>
  <c r="N15" i="27" s="1"/>
  <c r="U51" i="23"/>
  <c r="N52" i="27" s="1"/>
  <c r="U61" i="23"/>
  <c r="N62" i="27" s="1"/>
  <c r="U20" i="23"/>
  <c r="N21" i="27" s="1"/>
  <c r="U30" i="23"/>
  <c r="N31" i="27" s="1"/>
  <c r="U62" i="23"/>
  <c r="N63" i="27" s="1"/>
  <c r="U22" i="23"/>
  <c r="N23" i="27" s="1"/>
  <c r="W6" i="23"/>
  <c r="N7" i="28" s="1"/>
  <c r="U4" i="23"/>
  <c r="W11" i="23"/>
  <c r="N12" i="28" s="1"/>
  <c r="W51" i="23"/>
  <c r="N52" i="28" s="1"/>
  <c r="T52" i="28" s="1"/>
  <c r="D35" i="31" s="1"/>
  <c r="W21" i="23"/>
  <c r="N22" i="28" s="1"/>
  <c r="O42" i="23"/>
  <c r="W50" i="23" s="1"/>
  <c r="N51" i="28" s="1"/>
  <c r="T51" i="28" s="1"/>
  <c r="D16" i="31" s="1"/>
  <c r="U34" i="23"/>
  <c r="N35" i="27" s="1"/>
  <c r="U10" i="23"/>
  <c r="N11" i="27" s="1"/>
  <c r="U11" i="23"/>
  <c r="N12" i="27" s="1"/>
  <c r="W48" i="21"/>
  <c r="M49" i="28" s="1"/>
  <c r="T49" i="28" s="1"/>
  <c r="D27" i="31" s="1"/>
  <c r="U48" i="21"/>
  <c r="M49" i="27" s="1"/>
  <c r="U10" i="21"/>
  <c r="M11" i="27" s="1"/>
  <c r="W5" i="21"/>
  <c r="M6" i="28" s="1"/>
  <c r="W6" i="21"/>
  <c r="M7" i="28" s="1"/>
  <c r="U60" i="21"/>
  <c r="M61" i="27" s="1"/>
  <c r="U59" i="21"/>
  <c r="M60" i="27" s="1"/>
  <c r="U20" i="21"/>
  <c r="M21" i="27" s="1"/>
  <c r="W19" i="21"/>
  <c r="M20" i="28" s="1"/>
  <c r="W55" i="21"/>
  <c r="M56" i="28" s="1"/>
  <c r="T56" i="28" s="1"/>
  <c r="D7" i="31" s="1"/>
  <c r="U5" i="21"/>
  <c r="M6" i="27" s="1"/>
  <c r="W59" i="21"/>
  <c r="M60" i="28" s="1"/>
  <c r="T60" i="28" s="1"/>
  <c r="D38" i="31" s="1"/>
  <c r="W47" i="21"/>
  <c r="M48" i="28" s="1"/>
  <c r="T48" i="28" s="1"/>
  <c r="D40" i="31" s="1"/>
  <c r="T47" i="28"/>
  <c r="D12" i="31" s="1"/>
  <c r="U55" i="21"/>
  <c r="M56" i="27" s="1"/>
  <c r="U46" i="21"/>
  <c r="M47" i="27" s="1"/>
  <c r="U30" i="21"/>
  <c r="M31" i="27" s="1"/>
  <c r="U8" i="21"/>
  <c r="M9" i="27" s="1"/>
  <c r="U47" i="21"/>
  <c r="M48" i="27" s="1"/>
  <c r="T48" i="27" s="1"/>
  <c r="U3" i="21"/>
  <c r="M4" i="27" s="1"/>
  <c r="W11" i="21"/>
  <c r="M12" i="28" s="1"/>
  <c r="U19" i="21"/>
  <c r="M20" i="27" s="1"/>
  <c r="U11" i="21"/>
  <c r="M12" i="27" s="1"/>
  <c r="O63" i="21"/>
  <c r="M62" i="27"/>
  <c r="M10" i="27"/>
  <c r="T10" i="27" s="1"/>
  <c r="Q40" i="28"/>
  <c r="B48" i="31" s="1"/>
  <c r="T40" i="28"/>
  <c r="D48" i="31" s="1"/>
  <c r="U48" i="17"/>
  <c r="K49" i="27" s="1"/>
  <c r="U22" i="17"/>
  <c r="K23" i="27" s="1"/>
  <c r="U14" i="17"/>
  <c r="K15" i="27" s="1"/>
  <c r="U34" i="17"/>
  <c r="K35" i="27" s="1"/>
  <c r="U53" i="17"/>
  <c r="K53" i="27" s="1"/>
  <c r="T53" i="27" s="1"/>
  <c r="U52" i="17"/>
  <c r="K52" i="27" s="1"/>
  <c r="U39" i="17"/>
  <c r="K40" i="27" s="1"/>
  <c r="W20" i="17"/>
  <c r="K21" i="28" s="1"/>
  <c r="W12" i="17"/>
  <c r="K13" i="28" s="1"/>
  <c r="W19" i="17"/>
  <c r="K20" i="28" s="1"/>
  <c r="U62" i="17"/>
  <c r="K62" i="27" s="1"/>
  <c r="U36" i="17"/>
  <c r="K37" i="27" s="1"/>
  <c r="U30" i="17"/>
  <c r="K31" i="27" s="1"/>
  <c r="U15" i="17"/>
  <c r="W30" i="17"/>
  <c r="K31" i="28" s="1"/>
  <c r="W61" i="17"/>
  <c r="K61" i="28" s="1"/>
  <c r="U61" i="17"/>
  <c r="K61" i="27" s="1"/>
  <c r="W5" i="17"/>
  <c r="K6" i="28" s="1"/>
  <c r="W62" i="17"/>
  <c r="K62" i="28" s="1"/>
  <c r="W36" i="17"/>
  <c r="K37" i="28" s="1"/>
  <c r="U58" i="17"/>
  <c r="K58" i="27" s="1"/>
  <c r="T58" i="27" s="1"/>
  <c r="W6" i="17"/>
  <c r="K7" i="28" s="1"/>
  <c r="W10" i="17"/>
  <c r="K11" i="28" s="1"/>
  <c r="U6" i="17"/>
  <c r="K7" i="27" s="1"/>
  <c r="U11" i="17"/>
  <c r="K12" i="27" s="1"/>
  <c r="U20" i="17"/>
  <c r="K21" i="27" s="1"/>
  <c r="U21" i="17"/>
  <c r="K22" i="27" s="1"/>
  <c r="U12" i="17"/>
  <c r="K13" i="27" s="1"/>
  <c r="U10" i="17"/>
  <c r="K11" i="27" s="1"/>
  <c r="U3" i="17"/>
  <c r="K4" i="27" s="1"/>
  <c r="O76" i="17"/>
  <c r="U46" i="17"/>
  <c r="K47" i="27" s="1"/>
  <c r="U62" i="19"/>
  <c r="L63" i="27" s="1"/>
  <c r="U36" i="19"/>
  <c r="L37" i="27" s="1"/>
  <c r="U22" i="19"/>
  <c r="L23" i="27" s="1"/>
  <c r="U41" i="19"/>
  <c r="L42" i="27" s="1"/>
  <c r="U58" i="19"/>
  <c r="L59" i="27" s="1"/>
  <c r="Q59" i="27" s="1"/>
  <c r="U60" i="19"/>
  <c r="L61" i="27" s="1"/>
  <c r="W34" i="19"/>
  <c r="L35" i="28" s="1"/>
  <c r="U34" i="19"/>
  <c r="L35" i="27" s="1"/>
  <c r="U21" i="19"/>
  <c r="L22" i="27" s="1"/>
  <c r="W36" i="19"/>
  <c r="L37" i="28" s="1"/>
  <c r="U61" i="19"/>
  <c r="L62" i="27" s="1"/>
  <c r="U11" i="19"/>
  <c r="L12" i="27" s="1"/>
  <c r="W5" i="19"/>
  <c r="L6" i="28" s="1"/>
  <c r="U16" i="19"/>
  <c r="L17" i="27" s="1"/>
  <c r="T17" i="27" s="1"/>
  <c r="W20" i="19"/>
  <c r="L21" i="28" s="1"/>
  <c r="U20" i="19"/>
  <c r="L21" i="27" s="1"/>
  <c r="U19" i="19"/>
  <c r="L20" i="27" s="1"/>
  <c r="L56" i="27"/>
  <c r="W6" i="19"/>
  <c r="L7" i="28" s="1"/>
  <c r="U6" i="19"/>
  <c r="L7" i="27" s="1"/>
  <c r="Q34" i="28"/>
  <c r="B49" i="31" s="1"/>
  <c r="T34" i="27"/>
  <c r="W12" i="19"/>
  <c r="L13" i="28" s="1"/>
  <c r="U12" i="19"/>
  <c r="L13" i="27" s="1"/>
  <c r="W4" i="19"/>
  <c r="L5" i="28" s="1"/>
  <c r="T5" i="28" s="1"/>
  <c r="D4" i="31" s="1"/>
  <c r="U4" i="19"/>
  <c r="B56" i="19"/>
  <c r="O56" i="19"/>
  <c r="U7" i="19"/>
  <c r="W36" i="15"/>
  <c r="J37" i="28" s="1"/>
  <c r="W60" i="15"/>
  <c r="J61" i="28" s="1"/>
  <c r="U28" i="15"/>
  <c r="J29" i="27" s="1"/>
  <c r="U41" i="15"/>
  <c r="J42" i="27" s="1"/>
  <c r="U60" i="15"/>
  <c r="J61" i="27" s="1"/>
  <c r="U12" i="15"/>
  <c r="J13" i="27" s="1"/>
  <c r="U50" i="15"/>
  <c r="J51" i="27" s="1"/>
  <c r="U51" i="15"/>
  <c r="J52" i="27" s="1"/>
  <c r="U30" i="15"/>
  <c r="J31" i="27" s="1"/>
  <c r="W62" i="15"/>
  <c r="J63" i="28" s="1"/>
  <c r="W57" i="15"/>
  <c r="J58" i="28" s="1"/>
  <c r="U6" i="15"/>
  <c r="J7" i="27" s="1"/>
  <c r="W61" i="15"/>
  <c r="J62" i="28" s="1"/>
  <c r="S62" i="28" s="1"/>
  <c r="C39" i="31" s="1"/>
  <c r="W4" i="15"/>
  <c r="J5" i="28" s="1"/>
  <c r="U46" i="15"/>
  <c r="J47" i="27" s="1"/>
  <c r="U55" i="15"/>
  <c r="J56" i="27" s="1"/>
  <c r="U11" i="15"/>
  <c r="J12" i="27" s="1"/>
  <c r="S12" i="27" s="1"/>
  <c r="B20" i="30" s="1"/>
  <c r="C20" i="30" s="1"/>
  <c r="W20" i="15"/>
  <c r="J21" i="28" s="1"/>
  <c r="U57" i="15"/>
  <c r="J58" i="27" s="1"/>
  <c r="W8" i="15"/>
  <c r="J9" i="28" s="1"/>
  <c r="W34" i="15"/>
  <c r="J35" i="28" s="1"/>
  <c r="W21" i="15"/>
  <c r="J22" i="28" s="1"/>
  <c r="U7" i="15"/>
  <c r="J8" i="27" s="1"/>
  <c r="U10" i="15"/>
  <c r="J11" i="27" s="1"/>
  <c r="S11" i="27" s="1"/>
  <c r="B36" i="30" s="1"/>
  <c r="C36" i="30" s="1"/>
  <c r="W10" i="15"/>
  <c r="J11" i="28" s="1"/>
  <c r="U34" i="15"/>
  <c r="J35" i="27" s="1"/>
  <c r="U5" i="15"/>
  <c r="J6" i="27" s="1"/>
  <c r="U14" i="15"/>
  <c r="J15" i="27" s="1"/>
  <c r="W3" i="15"/>
  <c r="U16" i="13"/>
  <c r="I17" i="27" s="1"/>
  <c r="U42" i="13"/>
  <c r="I43" i="27" s="1"/>
  <c r="W21" i="13"/>
  <c r="I22" i="28" s="1"/>
  <c r="I4" i="27"/>
  <c r="W55" i="13"/>
  <c r="I56" i="28" s="1"/>
  <c r="U59" i="13"/>
  <c r="I60" i="27" s="1"/>
  <c r="U60" i="11"/>
  <c r="H61" i="27" s="1"/>
  <c r="U47" i="11"/>
  <c r="H48" i="27" s="1"/>
  <c r="U7" i="11"/>
  <c r="H8" i="27" s="1"/>
  <c r="U50" i="11"/>
  <c r="H51" i="27" s="1"/>
  <c r="U16" i="11"/>
  <c r="H17" i="27" s="1"/>
  <c r="U34" i="9"/>
  <c r="G35" i="27" s="1"/>
  <c r="W20" i="9"/>
  <c r="G21" i="28" s="1"/>
  <c r="W12" i="9"/>
  <c r="G13" i="28" s="1"/>
  <c r="U12" i="9"/>
  <c r="G13" i="27" s="1"/>
  <c r="W9" i="9"/>
  <c r="G10" i="28" s="1"/>
  <c r="W3" i="9"/>
  <c r="G4" i="28" s="1"/>
  <c r="W6" i="9"/>
  <c r="G7" i="28" s="1"/>
  <c r="W5" i="9"/>
  <c r="G6" i="28" s="1"/>
  <c r="U30" i="9"/>
  <c r="G31" i="27" s="1"/>
  <c r="O104" i="9"/>
  <c r="U16" i="9"/>
  <c r="G17" i="27" s="1"/>
  <c r="B104" i="9"/>
  <c r="U5" i="9"/>
  <c r="G6" i="27" s="1"/>
  <c r="U41" i="9"/>
  <c r="G42" i="27" s="1"/>
  <c r="U46" i="7"/>
  <c r="F47" i="27" s="1"/>
  <c r="U21" i="7"/>
  <c r="F22" i="27" s="1"/>
  <c r="U55" i="7"/>
  <c r="F56" i="27" s="1"/>
  <c r="O51" i="7"/>
  <c r="U3" i="7"/>
  <c r="F4" i="27" s="1"/>
  <c r="U14" i="1"/>
  <c r="C15" i="27" s="1"/>
  <c r="U64" i="5"/>
  <c r="E65" i="27" s="1"/>
  <c r="W16" i="5"/>
  <c r="E17" i="28" s="1"/>
  <c r="W56" i="5"/>
  <c r="E57" i="28" s="1"/>
  <c r="W4" i="5"/>
  <c r="E5" i="28" s="1"/>
  <c r="B85" i="5"/>
  <c r="U30" i="5"/>
  <c r="E31" i="27" s="1"/>
  <c r="U21" i="5"/>
  <c r="E22" i="27" s="1"/>
  <c r="U55" i="5"/>
  <c r="E56" i="27" s="1"/>
  <c r="W57" i="5"/>
  <c r="E58" i="28" s="1"/>
  <c r="U16" i="5"/>
  <c r="E17" i="27" s="1"/>
  <c r="W20" i="5"/>
  <c r="E21" i="28" s="1"/>
  <c r="U27" i="5"/>
  <c r="E28" i="27" s="1"/>
  <c r="S28" i="27" s="1"/>
  <c r="B34" i="30" s="1"/>
  <c r="C34" i="30" s="1"/>
  <c r="W47" i="5"/>
  <c r="E48" i="28" s="1"/>
  <c r="U14" i="5"/>
  <c r="E15" i="27" s="1"/>
  <c r="U6" i="5"/>
  <c r="E7" i="27" s="1"/>
  <c r="W6" i="5"/>
  <c r="E7" i="28" s="1"/>
  <c r="U7" i="5"/>
  <c r="E8" i="27" s="1"/>
  <c r="U8" i="5"/>
  <c r="E9" i="27" s="1"/>
  <c r="U5" i="5"/>
  <c r="E6" i="27" s="1"/>
  <c r="U47" i="5"/>
  <c r="E48" i="27" s="1"/>
  <c r="U46" i="5"/>
  <c r="E47" i="27" s="1"/>
  <c r="W46" i="5"/>
  <c r="E47" i="28" s="1"/>
  <c r="W12" i="5"/>
  <c r="E13" i="28" s="1"/>
  <c r="W55" i="5"/>
  <c r="E56" i="28" s="1"/>
  <c r="W54" i="5"/>
  <c r="E55" i="28" s="1"/>
  <c r="W3" i="5"/>
  <c r="E4" i="28" s="1"/>
  <c r="U3" i="5"/>
  <c r="Q30" i="27"/>
  <c r="B51" i="3"/>
  <c r="B42" i="23"/>
  <c r="B63" i="21"/>
  <c r="M4" i="28"/>
  <c r="M7" i="27"/>
  <c r="U4" i="15"/>
  <c r="O82" i="15"/>
  <c r="U15" i="13"/>
  <c r="I16" i="27" s="1"/>
  <c r="U21" i="13"/>
  <c r="I22" i="27" s="1"/>
  <c r="W48" i="13"/>
  <c r="I49" i="28" s="1"/>
  <c r="W20" i="13"/>
  <c r="I21" i="28" s="1"/>
  <c r="B97" i="13"/>
  <c r="H4" i="28"/>
  <c r="W55" i="11"/>
  <c r="H56" i="28" s="1"/>
  <c r="U15" i="11"/>
  <c r="H16" i="27" s="1"/>
  <c r="O61" i="11"/>
  <c r="U5" i="11"/>
  <c r="H6" i="27" s="1"/>
  <c r="W38" i="11"/>
  <c r="H39" i="28" s="1"/>
  <c r="U50" i="9"/>
  <c r="G51" i="27" s="1"/>
  <c r="W14" i="9"/>
  <c r="G15" i="28" s="1"/>
  <c r="W43" i="9"/>
  <c r="G44" i="28" s="1"/>
  <c r="W21" i="9"/>
  <c r="G22" i="28" s="1"/>
  <c r="W30" i="9"/>
  <c r="G31" i="28" s="1"/>
  <c r="U55" i="9"/>
  <c r="G56" i="27" s="1"/>
  <c r="W42" i="9"/>
  <c r="G43" i="28" s="1"/>
  <c r="U51" i="9"/>
  <c r="G52" i="27" s="1"/>
  <c r="U21" i="9"/>
  <c r="G22" i="27" s="1"/>
  <c r="U9" i="9"/>
  <c r="G10" i="27" s="1"/>
  <c r="W34" i="9"/>
  <c r="G35" i="28" s="1"/>
  <c r="W28" i="9"/>
  <c r="G29" i="28" s="1"/>
  <c r="W49" i="9"/>
  <c r="G50" i="28" s="1"/>
  <c r="W55" i="9"/>
  <c r="G56" i="28" s="1"/>
  <c r="U48" i="9"/>
  <c r="G49" i="27" s="1"/>
  <c r="U20" i="9"/>
  <c r="G21" i="27" s="1"/>
  <c r="U3" i="9"/>
  <c r="U43" i="9"/>
  <c r="G44" i="27" s="1"/>
  <c r="U22" i="9"/>
  <c r="G23" i="27" s="1"/>
  <c r="S23" i="27" s="1"/>
  <c r="B9" i="30" s="1"/>
  <c r="C9" i="30" s="1"/>
  <c r="U6" i="9"/>
  <c r="G7" i="27" s="1"/>
  <c r="U49" i="9"/>
  <c r="G50" i="27" s="1"/>
  <c r="W48" i="9"/>
  <c r="G49" i="28" s="1"/>
  <c r="W51" i="9"/>
  <c r="G52" i="28" s="1"/>
  <c r="W4" i="9"/>
  <c r="G5" i="28" s="1"/>
  <c r="W16" i="9"/>
  <c r="G17" i="28" s="1"/>
  <c r="W41" i="9"/>
  <c r="G42" i="28" s="1"/>
  <c r="W46" i="9"/>
  <c r="G47" i="28" s="1"/>
  <c r="W22" i="9"/>
  <c r="G23" i="28" s="1"/>
  <c r="W3" i="7"/>
  <c r="F4" i="28" s="1"/>
  <c r="E53" i="27"/>
  <c r="S53" i="27" s="1"/>
  <c r="B38" i="30" s="1"/>
  <c r="C38" i="30" s="1"/>
  <c r="E53" i="28"/>
  <c r="E35" i="28"/>
  <c r="E44" i="28"/>
  <c r="E55" i="27"/>
  <c r="E50" i="28"/>
  <c r="W30" i="3"/>
  <c r="D31" i="28" s="1"/>
  <c r="U57" i="3"/>
  <c r="D58" i="27" s="1"/>
  <c r="W21" i="3"/>
  <c r="D22" i="28" s="1"/>
  <c r="U5" i="3"/>
  <c r="D6" i="27" s="1"/>
  <c r="W19" i="3"/>
  <c r="D20" i="28" s="1"/>
  <c r="W4" i="3"/>
  <c r="U56" i="3"/>
  <c r="D57" i="27" s="1"/>
  <c r="U30" i="3"/>
  <c r="D31" i="27" s="1"/>
  <c r="U3" i="3"/>
  <c r="D4" i="27" s="1"/>
  <c r="W56" i="3"/>
  <c r="D57" i="28" s="1"/>
  <c r="W57" i="3"/>
  <c r="D58" i="28" s="1"/>
  <c r="U55" i="1"/>
  <c r="C56" i="27" s="1"/>
  <c r="U6" i="1"/>
  <c r="C7" i="27" s="1"/>
  <c r="U5" i="1"/>
  <c r="C6" i="27" s="1"/>
  <c r="U4" i="1"/>
  <c r="C5" i="27" s="1"/>
  <c r="U34" i="1"/>
  <c r="C35" i="27" s="1"/>
  <c r="U41" i="1"/>
  <c r="C42" i="27" s="1"/>
  <c r="U8" i="1"/>
  <c r="C9" i="27" s="1"/>
  <c r="U56" i="1"/>
  <c r="Q64" i="27"/>
  <c r="B82" i="15"/>
  <c r="U57" i="13"/>
  <c r="I58" i="27" s="1"/>
  <c r="U55" i="13"/>
  <c r="I56" i="27" s="1"/>
  <c r="W34" i="13"/>
  <c r="I35" i="28" s="1"/>
  <c r="W19" i="13"/>
  <c r="I20" i="28" s="1"/>
  <c r="O97" i="13"/>
  <c r="U17" i="13"/>
  <c r="I18" i="27" s="1"/>
  <c r="S18" i="27" s="1"/>
  <c r="B4" i="30" s="1"/>
  <c r="C4" i="30" s="1"/>
  <c r="U20" i="13"/>
  <c r="I21" i="27" s="1"/>
  <c r="U28" i="13"/>
  <c r="I29" i="27" s="1"/>
  <c r="U46" i="13"/>
  <c r="I47" i="27" s="1"/>
  <c r="U12" i="13"/>
  <c r="I13" i="27" s="1"/>
  <c r="U8" i="13"/>
  <c r="I9" i="27" s="1"/>
  <c r="U9" i="13"/>
  <c r="I10" i="27" s="1"/>
  <c r="U41" i="13"/>
  <c r="I42" i="27" s="1"/>
  <c r="U14" i="13"/>
  <c r="I15" i="27" s="1"/>
  <c r="U7" i="13"/>
  <c r="I8" i="27" s="1"/>
  <c r="U60" i="13"/>
  <c r="I61" i="27" s="1"/>
  <c r="U51" i="13"/>
  <c r="I52" i="27" s="1"/>
  <c r="U48" i="13"/>
  <c r="I49" i="27" s="1"/>
  <c r="U34" i="13"/>
  <c r="I35" i="27" s="1"/>
  <c r="U5" i="13"/>
  <c r="W42" i="13"/>
  <c r="I43" i="28" s="1"/>
  <c r="U55" i="11"/>
  <c r="H56" i="27" s="1"/>
  <c r="U49" i="11"/>
  <c r="H50" i="27" s="1"/>
  <c r="W15" i="11"/>
  <c r="H16" i="28" s="1"/>
  <c r="U12" i="11"/>
  <c r="H13" i="27" s="1"/>
  <c r="U20" i="11"/>
  <c r="H21" i="27" s="1"/>
  <c r="U30" i="11"/>
  <c r="H31" i="27" s="1"/>
  <c r="U19" i="11"/>
  <c r="H20" i="27" s="1"/>
  <c r="U6" i="11"/>
  <c r="H7" i="27" s="1"/>
  <c r="U28" i="11"/>
  <c r="H29" i="27" s="1"/>
  <c r="U42" i="11"/>
  <c r="H43" i="27" s="1"/>
  <c r="U9" i="11"/>
  <c r="H10" i="27" s="1"/>
  <c r="U4" i="11"/>
  <c r="H5" i="27" s="1"/>
  <c r="B61" i="11"/>
  <c r="U57" i="11"/>
  <c r="H58" i="27" s="1"/>
  <c r="U38" i="11"/>
  <c r="H39" i="27" s="1"/>
  <c r="U4" i="9"/>
  <c r="G5" i="27" s="1"/>
  <c r="G29" i="27"/>
  <c r="G39" i="27"/>
  <c r="U50" i="7"/>
  <c r="F51" i="27" s="1"/>
  <c r="U14" i="7"/>
  <c r="F15" i="27" s="1"/>
  <c r="U42" i="7"/>
  <c r="F43" i="27" s="1"/>
  <c r="U4" i="7"/>
  <c r="F5" i="27" s="1"/>
  <c r="U15" i="7"/>
  <c r="F16" i="27" s="1"/>
  <c r="U43" i="7"/>
  <c r="F44" i="27" s="1"/>
  <c r="F13" i="27"/>
  <c r="F50" i="27"/>
  <c r="B51" i="7"/>
  <c r="E35" i="27"/>
  <c r="E50" i="27"/>
  <c r="E42" i="27"/>
  <c r="E49" i="27"/>
  <c r="E52" i="27"/>
  <c r="O51" i="3"/>
  <c r="U21" i="3"/>
  <c r="B55" i="1"/>
  <c r="Q97" i="13"/>
  <c r="Q55" i="1"/>
  <c r="C22" i="27"/>
  <c r="C15" i="28"/>
  <c r="Q42" i="26"/>
  <c r="O55" i="1"/>
  <c r="K16" i="27" l="1"/>
  <c r="T16" i="27" s="1"/>
  <c r="B19" i="32" s="1"/>
  <c r="D19" i="32" s="1"/>
  <c r="B59" i="32"/>
  <c r="D59" i="32" s="1"/>
  <c r="B49" i="32"/>
  <c r="D49" i="32" s="1"/>
  <c r="B8" i="32"/>
  <c r="D8" i="32" s="1"/>
  <c r="B50" i="32"/>
  <c r="D50" i="32" s="1"/>
  <c r="B37" i="32"/>
  <c r="D37" i="32" s="1"/>
  <c r="B24" i="32"/>
  <c r="D24" i="32" s="1"/>
  <c r="S18" i="28"/>
  <c r="C41" i="31" s="1"/>
  <c r="S51" i="28"/>
  <c r="C16" i="31" s="1"/>
  <c r="Q18" i="28"/>
  <c r="B41" i="31" s="1"/>
  <c r="T42" i="28"/>
  <c r="D9" i="31" s="1"/>
  <c r="S62" i="27"/>
  <c r="B50" i="30" s="1"/>
  <c r="C50" i="30" s="1"/>
  <c r="S61" i="27"/>
  <c r="B42" i="30" s="1"/>
  <c r="C42" i="30" s="1"/>
  <c r="S43" i="27"/>
  <c r="S35" i="27"/>
  <c r="B10" i="30" s="1"/>
  <c r="C10" i="30" s="1"/>
  <c r="S16" i="28"/>
  <c r="C10" i="31" s="1"/>
  <c r="S60" i="27"/>
  <c r="B45" i="30" s="1"/>
  <c r="C45" i="30" s="1"/>
  <c r="S16" i="27"/>
  <c r="B18" i="30" s="1"/>
  <c r="C18" i="30" s="1"/>
  <c r="S39" i="27"/>
  <c r="B43" i="30" s="1"/>
  <c r="C43" i="30" s="1"/>
  <c r="S8" i="27"/>
  <c r="B46" i="30" s="1"/>
  <c r="C46" i="30" s="1"/>
  <c r="S29" i="27"/>
  <c r="B13" i="30" s="1"/>
  <c r="C13" i="30" s="1"/>
  <c r="S51" i="27"/>
  <c r="B7" i="30" s="1"/>
  <c r="C7" i="30" s="1"/>
  <c r="S48" i="27"/>
  <c r="B26" i="30" s="1"/>
  <c r="C26" i="30" s="1"/>
  <c r="S31" i="27"/>
  <c r="B15" i="30" s="1"/>
  <c r="C15" i="30" s="1"/>
  <c r="S52" i="27"/>
  <c r="B53" i="30" s="1"/>
  <c r="C53" i="30" s="1"/>
  <c r="S65" i="27"/>
  <c r="B23" i="30" s="1"/>
  <c r="C23" i="30" s="1"/>
  <c r="S17" i="27"/>
  <c r="B48" i="30" s="1"/>
  <c r="C48" i="30" s="1"/>
  <c r="S7" i="27"/>
  <c r="B3" i="30" s="1"/>
  <c r="C3" i="30" s="1"/>
  <c r="S15" i="27"/>
  <c r="B22" i="30" s="1"/>
  <c r="C22" i="30" s="1"/>
  <c r="S56" i="27"/>
  <c r="S44" i="27"/>
  <c r="B51" i="30" s="1"/>
  <c r="C51" i="30" s="1"/>
  <c r="S50" i="27"/>
  <c r="B33" i="30" s="1"/>
  <c r="C33" i="30" s="1"/>
  <c r="S47" i="27"/>
  <c r="B14" i="30" s="1"/>
  <c r="C14" i="30" s="1"/>
  <c r="Q55" i="27"/>
  <c r="S55" i="27"/>
  <c r="B16" i="30" s="1"/>
  <c r="C16" i="30" s="1"/>
  <c r="Q52" i="28"/>
  <c r="B35" i="31" s="1"/>
  <c r="T61" i="28"/>
  <c r="D21" i="31" s="1"/>
  <c r="T31" i="28"/>
  <c r="D22" i="31" s="1"/>
  <c r="Q51" i="28"/>
  <c r="B16" i="31" s="1"/>
  <c r="W65" i="1"/>
  <c r="C22" i="28"/>
  <c r="S22" i="28" s="1"/>
  <c r="C2" i="31" s="1"/>
  <c r="T62" i="28"/>
  <c r="D39" i="31" s="1"/>
  <c r="W65" i="25"/>
  <c r="O66" i="28"/>
  <c r="T20" i="28"/>
  <c r="D17" i="31" s="1"/>
  <c r="P66" i="28"/>
  <c r="N66" i="28"/>
  <c r="Q12" i="28"/>
  <c r="B20" i="31" s="1"/>
  <c r="K66" i="28"/>
  <c r="T13" i="28"/>
  <c r="D6" i="31" s="1"/>
  <c r="F66" i="28"/>
  <c r="S9" i="28"/>
  <c r="C5" i="31" s="1"/>
  <c r="S6" i="28"/>
  <c r="C8" i="31" s="1"/>
  <c r="S44" i="28"/>
  <c r="C26" i="31" s="1"/>
  <c r="S7" i="28"/>
  <c r="C11" i="31" s="1"/>
  <c r="S31" i="28"/>
  <c r="C22" i="31" s="1"/>
  <c r="S47" i="28"/>
  <c r="C12" i="31" s="1"/>
  <c r="S52" i="28"/>
  <c r="C35" i="31" s="1"/>
  <c r="Q28" i="27"/>
  <c r="S58" i="28"/>
  <c r="C18" i="31" s="1"/>
  <c r="S57" i="28"/>
  <c r="C19" i="31" s="1"/>
  <c r="S20" i="28"/>
  <c r="C17" i="31" s="1"/>
  <c r="S56" i="28"/>
  <c r="C7" i="31" s="1"/>
  <c r="Q42" i="28"/>
  <c r="B9" i="31" s="1"/>
  <c r="T42" i="27"/>
  <c r="W65" i="26"/>
  <c r="U34" i="26"/>
  <c r="P35" i="27" s="1"/>
  <c r="Q35" i="27" s="1"/>
  <c r="T35" i="28"/>
  <c r="D13" i="31" s="1"/>
  <c r="U7" i="25"/>
  <c r="O8" i="27" s="1"/>
  <c r="U19" i="25"/>
  <c r="Q42" i="25"/>
  <c r="T15" i="27"/>
  <c r="U19" i="23"/>
  <c r="N20" i="27" s="1"/>
  <c r="T63" i="27"/>
  <c r="T52" i="27"/>
  <c r="Q42" i="23"/>
  <c r="U50" i="23" s="1"/>
  <c r="N51" i="27" s="1"/>
  <c r="T51" i="27" s="1"/>
  <c r="B12" i="32" s="1"/>
  <c r="D12" i="32" s="1"/>
  <c r="U6" i="23"/>
  <c r="N7" i="27" s="1"/>
  <c r="U21" i="23"/>
  <c r="N22" i="27" s="1"/>
  <c r="T22" i="27" s="1"/>
  <c r="B5" i="32" s="1"/>
  <c r="D5" i="32" s="1"/>
  <c r="T22" i="28"/>
  <c r="D2" i="31" s="1"/>
  <c r="W65" i="23"/>
  <c r="U5" i="23"/>
  <c r="N6" i="27" s="1"/>
  <c r="Q60" i="28"/>
  <c r="B38" i="31" s="1"/>
  <c r="T47" i="27"/>
  <c r="T31" i="27"/>
  <c r="W65" i="21"/>
  <c r="T12" i="28"/>
  <c r="D20" i="31" s="1"/>
  <c r="T56" i="27"/>
  <c r="B16" i="32" s="1"/>
  <c r="Q63" i="21"/>
  <c r="T6" i="28"/>
  <c r="D8" i="31" s="1"/>
  <c r="T49" i="27"/>
  <c r="U65" i="21"/>
  <c r="T4" i="27"/>
  <c r="Q40" i="27"/>
  <c r="T40" i="27"/>
  <c r="U19" i="17"/>
  <c r="K20" i="27" s="1"/>
  <c r="T62" i="27"/>
  <c r="T37" i="28"/>
  <c r="D44" i="31" s="1"/>
  <c r="T23" i="27"/>
  <c r="Q61" i="28"/>
  <c r="B21" i="31" s="1"/>
  <c r="Q62" i="28"/>
  <c r="B39" i="31" s="1"/>
  <c r="T21" i="28"/>
  <c r="D15" i="31" s="1"/>
  <c r="T7" i="28"/>
  <c r="D11" i="31" s="1"/>
  <c r="W66" i="17"/>
  <c r="T11" i="28"/>
  <c r="D28" i="31" s="1"/>
  <c r="T12" i="27"/>
  <c r="Q76" i="17"/>
  <c r="U5" i="17"/>
  <c r="K6" i="27" s="1"/>
  <c r="T13" i="27"/>
  <c r="B38" i="32" s="1"/>
  <c r="D38" i="32" s="1"/>
  <c r="T37" i="27"/>
  <c r="T61" i="27"/>
  <c r="T59" i="27"/>
  <c r="U8" i="19"/>
  <c r="L9" i="27" s="1"/>
  <c r="T21" i="27"/>
  <c r="U10" i="19"/>
  <c r="L11" i="27" s="1"/>
  <c r="W65" i="19"/>
  <c r="L66" i="28"/>
  <c r="Q56" i="19"/>
  <c r="L5" i="27"/>
  <c r="S15" i="28"/>
  <c r="C25" i="31" s="1"/>
  <c r="Q8" i="28"/>
  <c r="B30" i="31" s="1"/>
  <c r="S8" i="28"/>
  <c r="C30" i="31" s="1"/>
  <c r="Q55" i="28"/>
  <c r="B43" i="31" s="1"/>
  <c r="S55" i="28"/>
  <c r="C43" i="31" s="1"/>
  <c r="Q48" i="28"/>
  <c r="B40" i="31" s="1"/>
  <c r="S48" i="28"/>
  <c r="C40" i="31" s="1"/>
  <c r="S21" i="28"/>
  <c r="C15" i="31" s="1"/>
  <c r="S35" i="28"/>
  <c r="C13" i="31" s="1"/>
  <c r="Q29" i="28"/>
  <c r="B36" i="31" s="1"/>
  <c r="S29" i="28"/>
  <c r="C36" i="31" s="1"/>
  <c r="M66" i="28"/>
  <c r="T4" i="28"/>
  <c r="Q63" i="28"/>
  <c r="B45" i="31" s="1"/>
  <c r="S63" i="28"/>
  <c r="C45" i="31" s="1"/>
  <c r="S61" i="28"/>
  <c r="C21" i="31" s="1"/>
  <c r="S42" i="28"/>
  <c r="C9" i="31" s="1"/>
  <c r="S50" i="28"/>
  <c r="C23" i="31" s="1"/>
  <c r="Q53" i="28"/>
  <c r="B33" i="31" s="1"/>
  <c r="S53" i="28"/>
  <c r="C33" i="31" s="1"/>
  <c r="S49" i="28"/>
  <c r="C27" i="31" s="1"/>
  <c r="Q39" i="28"/>
  <c r="B31" i="31" s="1"/>
  <c r="S39" i="28"/>
  <c r="C31" i="31" s="1"/>
  <c r="S17" i="28"/>
  <c r="C32" i="31" s="1"/>
  <c r="Q11" i="28"/>
  <c r="B28" i="31" s="1"/>
  <c r="S11" i="28"/>
  <c r="C28" i="31" s="1"/>
  <c r="S13" i="28"/>
  <c r="C6" i="31" s="1"/>
  <c r="S10" i="28"/>
  <c r="C24" i="31" s="1"/>
  <c r="Q23" i="28"/>
  <c r="B29" i="31" s="1"/>
  <c r="S23" i="28"/>
  <c r="C29" i="31" s="1"/>
  <c r="S43" i="28"/>
  <c r="C14" i="31" s="1"/>
  <c r="Q37" i="28"/>
  <c r="B44" i="31" s="1"/>
  <c r="S37" i="28"/>
  <c r="C44" i="31" s="1"/>
  <c r="Q12" i="27"/>
  <c r="U8" i="15"/>
  <c r="J9" i="27" s="1"/>
  <c r="Q9" i="28"/>
  <c r="B5" i="31" s="1"/>
  <c r="U62" i="15"/>
  <c r="J63" i="27" s="1"/>
  <c r="S63" i="27" s="1"/>
  <c r="B35" i="30" s="1"/>
  <c r="C35" i="30" s="1"/>
  <c r="U36" i="15"/>
  <c r="J37" i="27" s="1"/>
  <c r="S37" i="27" s="1"/>
  <c r="B30" i="30" s="1"/>
  <c r="C30" i="30" s="1"/>
  <c r="Q82" i="15"/>
  <c r="Q20" i="28"/>
  <c r="B17" i="31" s="1"/>
  <c r="I66" i="28"/>
  <c r="Q61" i="11"/>
  <c r="H66" i="28"/>
  <c r="Q104" i="9"/>
  <c r="G66" i="28"/>
  <c r="Q7" i="28"/>
  <c r="B11" i="31" s="1"/>
  <c r="Q6" i="28"/>
  <c r="B8" i="31" s="1"/>
  <c r="Q51" i="7"/>
  <c r="U41" i="7"/>
  <c r="F42" i="27" s="1"/>
  <c r="F66" i="27" s="1"/>
  <c r="Q48" i="27"/>
  <c r="Q57" i="28"/>
  <c r="B19" i="31" s="1"/>
  <c r="U12" i="5"/>
  <c r="E13" i="27" s="1"/>
  <c r="S13" i="27" s="1"/>
  <c r="B21" i="30" s="1"/>
  <c r="C21" i="30" s="1"/>
  <c r="U9" i="5"/>
  <c r="E10" i="27" s="1"/>
  <c r="S10" i="27" s="1"/>
  <c r="B11" i="30" s="1"/>
  <c r="C11" i="30" s="1"/>
  <c r="Q17" i="28"/>
  <c r="B32" i="31" s="1"/>
  <c r="U57" i="5"/>
  <c r="E58" i="27" s="1"/>
  <c r="S58" i="27" s="1"/>
  <c r="B49" i="30" s="1"/>
  <c r="C49" i="30" s="1"/>
  <c r="U4" i="5"/>
  <c r="E5" i="27" s="1"/>
  <c r="E4" i="27"/>
  <c r="U20" i="5"/>
  <c r="E21" i="27" s="1"/>
  <c r="S21" i="27" s="1"/>
  <c r="B12" i="30" s="1"/>
  <c r="C12" i="30" s="1"/>
  <c r="U65" i="1"/>
  <c r="W65" i="3"/>
  <c r="D5" i="28"/>
  <c r="Q65" i="28"/>
  <c r="B37" i="31" s="1"/>
  <c r="M66" i="27"/>
  <c r="J4" i="28"/>
  <c r="J66" i="28" s="1"/>
  <c r="W65" i="15"/>
  <c r="Q62" i="27"/>
  <c r="Q49" i="28"/>
  <c r="B27" i="31" s="1"/>
  <c r="W65" i="13"/>
  <c r="W65" i="11"/>
  <c r="Q47" i="28"/>
  <c r="B12" i="31" s="1"/>
  <c r="W65" i="9"/>
  <c r="Q10" i="28"/>
  <c r="B24" i="31" s="1"/>
  <c r="Q56" i="28"/>
  <c r="B7" i="31" s="1"/>
  <c r="U65" i="9"/>
  <c r="Q13" i="28"/>
  <c r="B6" i="31" s="1"/>
  <c r="Q44" i="28"/>
  <c r="B26" i="31" s="1"/>
  <c r="W65" i="7"/>
  <c r="Q53" i="27"/>
  <c r="Q21" i="28"/>
  <c r="B15" i="31" s="1"/>
  <c r="Q31" i="28"/>
  <c r="B22" i="31" s="1"/>
  <c r="Q50" i="28"/>
  <c r="B23" i="31" s="1"/>
  <c r="U4" i="3"/>
  <c r="D5" i="27" s="1"/>
  <c r="U19" i="3"/>
  <c r="D20" i="27" s="1"/>
  <c r="C57" i="27"/>
  <c r="S57" i="27" s="1"/>
  <c r="B19" i="30" s="1"/>
  <c r="Q61" i="27"/>
  <c r="Q18" i="27"/>
  <c r="Q35" i="28"/>
  <c r="B13" i="31" s="1"/>
  <c r="U19" i="13"/>
  <c r="Q43" i="28"/>
  <c r="B14" i="31" s="1"/>
  <c r="Q56" i="27"/>
  <c r="Q17" i="27"/>
  <c r="U48" i="11"/>
  <c r="H49" i="27" s="1"/>
  <c r="S49" i="27" s="1"/>
  <c r="B37" i="30" s="1"/>
  <c r="C37" i="30" s="1"/>
  <c r="Q16" i="28"/>
  <c r="B10" i="31" s="1"/>
  <c r="U3" i="11"/>
  <c r="U21" i="11"/>
  <c r="H22" i="27" s="1"/>
  <c r="Q39" i="27"/>
  <c r="Q23" i="27"/>
  <c r="Q29" i="27"/>
  <c r="Q43" i="27"/>
  <c r="Q58" i="28"/>
  <c r="B18" i="31" s="1"/>
  <c r="Q15" i="28"/>
  <c r="B25" i="31" s="1"/>
  <c r="Q52" i="27"/>
  <c r="Q47" i="27"/>
  <c r="Q44" i="27"/>
  <c r="Q51" i="3"/>
  <c r="Q50" i="27"/>
  <c r="Q31" i="27"/>
  <c r="Q15" i="27"/>
  <c r="G4" i="27"/>
  <c r="G66" i="27" s="1"/>
  <c r="I6" i="27"/>
  <c r="S6" i="27" s="1"/>
  <c r="B25" i="30" s="1"/>
  <c r="C25" i="30" s="1"/>
  <c r="K9" i="27"/>
  <c r="L8" i="27"/>
  <c r="T60" i="27"/>
  <c r="Q60" i="27"/>
  <c r="N5" i="27"/>
  <c r="C19" i="30" l="1"/>
  <c r="B39" i="30"/>
  <c r="C39" i="30" s="1"/>
  <c r="Q16" i="27"/>
  <c r="U65" i="13"/>
  <c r="I20" i="27"/>
  <c r="S9" i="27"/>
  <c r="B5" i="30" s="1"/>
  <c r="C5" i="30" s="1"/>
  <c r="T9" i="27"/>
  <c r="Q9" i="27"/>
  <c r="Q51" i="27"/>
  <c r="B53" i="32"/>
  <c r="D53" i="32" s="1"/>
  <c r="B41" i="32"/>
  <c r="D41" i="32" s="1"/>
  <c r="B11" i="32"/>
  <c r="D11" i="32" s="1"/>
  <c r="B36" i="32"/>
  <c r="D36" i="32" s="1"/>
  <c r="B33" i="32"/>
  <c r="D33" i="32" s="1"/>
  <c r="B4" i="32"/>
  <c r="D4" i="32" s="1"/>
  <c r="B17" i="32"/>
  <c r="D17" i="32" s="1"/>
  <c r="B34" i="32"/>
  <c r="D34" i="32" s="1"/>
  <c r="B44" i="32"/>
  <c r="D44" i="32" s="1"/>
  <c r="B47" i="32"/>
  <c r="D47" i="32" s="1"/>
  <c r="B51" i="32"/>
  <c r="D51" i="32" s="1"/>
  <c r="B9" i="32"/>
  <c r="D9" i="32" s="1"/>
  <c r="B15" i="32"/>
  <c r="D15" i="32" s="1"/>
  <c r="B20" i="32"/>
  <c r="D20" i="32" s="1"/>
  <c r="B13" i="32"/>
  <c r="D13" i="32" s="1"/>
  <c r="B54" i="32"/>
  <c r="D54" i="32" s="1"/>
  <c r="S42" i="27"/>
  <c r="Q22" i="28"/>
  <c r="B2" i="31" s="1"/>
  <c r="C66" i="28"/>
  <c r="U65" i="25"/>
  <c r="U65" i="23"/>
  <c r="S4" i="28"/>
  <c r="C3" i="31" s="1"/>
  <c r="Q10" i="27"/>
  <c r="U65" i="26"/>
  <c r="T35" i="27"/>
  <c r="P66" i="27"/>
  <c r="O20" i="27"/>
  <c r="O66" i="27" s="1"/>
  <c r="Q7" i="27"/>
  <c r="T7" i="27"/>
  <c r="T6" i="27"/>
  <c r="U66" i="17"/>
  <c r="K66" i="27"/>
  <c r="U65" i="19"/>
  <c r="T11" i="27"/>
  <c r="Q11" i="27"/>
  <c r="D66" i="28"/>
  <c r="S5" i="28"/>
  <c r="C4" i="31" s="1"/>
  <c r="D3" i="31"/>
  <c r="T66" i="28"/>
  <c r="Q63" i="27"/>
  <c r="Q37" i="27"/>
  <c r="Q4" i="28"/>
  <c r="Q42" i="27"/>
  <c r="U65" i="7"/>
  <c r="Q58" i="27"/>
  <c r="Q13" i="27"/>
  <c r="Q21" i="27"/>
  <c r="Q57" i="27"/>
  <c r="Q5" i="28"/>
  <c r="B4" i="31" s="1"/>
  <c r="C66" i="27"/>
  <c r="L66" i="27"/>
  <c r="T65" i="27"/>
  <c r="Q65" i="27"/>
  <c r="J5" i="27"/>
  <c r="U65" i="15"/>
  <c r="Q49" i="27"/>
  <c r="H4" i="27"/>
  <c r="S4" i="27" s="1"/>
  <c r="B6" i="30" s="1"/>
  <c r="C6" i="30" s="1"/>
  <c r="U65" i="11"/>
  <c r="U65" i="3"/>
  <c r="N66" i="27"/>
  <c r="D22" i="27"/>
  <c r="D66" i="27" s="1"/>
  <c r="T5" i="27"/>
  <c r="B10" i="32" s="1"/>
  <c r="D10" i="32" s="1"/>
  <c r="T8" i="27"/>
  <c r="Q8" i="27"/>
  <c r="Q6" i="27"/>
  <c r="J66" i="27" l="1"/>
  <c r="S5" i="27"/>
  <c r="B17" i="30" s="1"/>
  <c r="C17" i="30" s="1"/>
  <c r="B7" i="32"/>
  <c r="D7" i="32" s="1"/>
  <c r="B3" i="32"/>
  <c r="D3" i="32" s="1"/>
  <c r="B14" i="32"/>
  <c r="D14" i="32" s="1"/>
  <c r="B21" i="32"/>
  <c r="D21" i="32" s="1"/>
  <c r="B35" i="32"/>
  <c r="D35" i="32" s="1"/>
  <c r="B23" i="32"/>
  <c r="D23" i="32" s="1"/>
  <c r="B45" i="32"/>
  <c r="D45" i="32" s="1"/>
  <c r="S22" i="27"/>
  <c r="B8" i="30" s="1"/>
  <c r="C8" i="30" s="1"/>
  <c r="I66" i="27"/>
  <c r="S20" i="27"/>
  <c r="B40" i="30" s="1"/>
  <c r="C40" i="30" s="1"/>
  <c r="Q4" i="27"/>
  <c r="T20" i="27"/>
  <c r="B3" i="31"/>
  <c r="Q5" i="27"/>
  <c r="H66" i="27"/>
  <c r="Q20" i="27"/>
  <c r="Q22" i="27"/>
  <c r="D16" i="32" l="1"/>
  <c r="P3" i="5"/>
  <c r="O3" i="5" s="1"/>
  <c r="Q3" i="5"/>
  <c r="Q85" i="5" s="1"/>
  <c r="U18" i="5" l="1"/>
  <c r="U65" i="5" s="1"/>
  <c r="W18" i="5"/>
  <c r="O85" i="5"/>
  <c r="E19" i="27" l="1"/>
  <c r="E66" i="27" s="1"/>
  <c r="Q67" i="27" s="1"/>
  <c r="E19" i="28"/>
  <c r="W65" i="5"/>
  <c r="Q19" i="27" l="1"/>
  <c r="Q66" i="27" s="1"/>
  <c r="S19" i="27"/>
  <c r="B2" i="30" s="1"/>
  <c r="C2" i="30" s="1"/>
  <c r="Q19" i="28"/>
  <c r="E66" i="28"/>
  <c r="Q67" i="28" s="1"/>
  <c r="S19" i="28"/>
  <c r="C51" i="31" l="1"/>
  <c r="S66" i="28"/>
  <c r="Q66" i="28"/>
  <c r="B51" i="31"/>
</calcChain>
</file>

<file path=xl/sharedStrings.xml><?xml version="1.0" encoding="utf-8"?>
<sst xmlns="http://schemas.openxmlformats.org/spreadsheetml/2006/main" count="3362" uniqueCount="965">
  <si>
    <t>MINICUCCIOLI M.</t>
  </si>
  <si>
    <t>atleta</t>
  </si>
  <si>
    <t>Cod.soc.</t>
  </si>
  <si>
    <t>squadra</t>
  </si>
  <si>
    <t>PUNTI</t>
  </si>
  <si>
    <t>GARE</t>
  </si>
  <si>
    <t>punti squadra</t>
  </si>
  <si>
    <t>cod</t>
  </si>
  <si>
    <t>punti</t>
  </si>
  <si>
    <t>punt.provvisorio</t>
  </si>
  <si>
    <t>PRATOGRANDE SPORT</t>
  </si>
  <si>
    <t>FRESIAN TEAM</t>
  </si>
  <si>
    <t>A.S.D. VIRTUS</t>
  </si>
  <si>
    <t>A.S.D. CNM TRIATHLON</t>
  </si>
  <si>
    <t>PRO PATRIA MILANO</t>
  </si>
  <si>
    <t>TRIATHLON CREMONA STRADIVARI</t>
  </si>
  <si>
    <t>TRIATHLON TEAM BRIANZA</t>
  </si>
  <si>
    <t>GRANBIKE TRIATHLON</t>
  </si>
  <si>
    <t>JUNIOR CLUB A.S.D.</t>
  </si>
  <si>
    <t>AZZURRA TRIATHLON</t>
  </si>
  <si>
    <t>SKY LINE NUOTO</t>
  </si>
  <si>
    <t>PIANETA ACQUA</t>
  </si>
  <si>
    <t>PIACENZA TRIATHLON VIVO</t>
  </si>
  <si>
    <t>A.S.D. TORINO TRIATHLON</t>
  </si>
  <si>
    <t>CUNEO 1198</t>
  </si>
  <si>
    <t>A.S.D. SPEZIA TRIATHLON</t>
  </si>
  <si>
    <t>HYDRO SPORT</t>
  </si>
  <si>
    <t>A.S.D. PRO PATRIA ARC BUSTO</t>
  </si>
  <si>
    <t>A.S.D. TRIATHLON PAVESE</t>
  </si>
  <si>
    <t>VALLE D'AOSTA TRIATHLON A.S.D.</t>
  </si>
  <si>
    <t>K3</t>
  </si>
  <si>
    <t>707 S.S.D. A.R.L.</t>
  </si>
  <si>
    <t>RIVIERA TRIATHLON</t>
  </si>
  <si>
    <t>ZENA TRI TEAM</t>
  </si>
  <si>
    <t>AQUATICA TORINO</t>
  </si>
  <si>
    <t>SOCIETA' SPORTIVA DDS</t>
  </si>
  <si>
    <t>SAI FRECCE BIANCHE A.S.D.</t>
  </si>
  <si>
    <t>SOCIETA' NUOTO CASTIGLIONE</t>
  </si>
  <si>
    <t>TRIATHLON LECCO A.S.D.</t>
  </si>
  <si>
    <t>G.S. MANERBA A.S.D.</t>
  </si>
  <si>
    <t>3 LIFE A.S.D.</t>
  </si>
  <si>
    <t>NOLIMITSFRIENDS</t>
  </si>
  <si>
    <t>CUS TORINO</t>
  </si>
  <si>
    <t>CANOTRIATHLON MINCIO</t>
  </si>
  <si>
    <t>OXIGEN TRIATHLON</t>
  </si>
  <si>
    <t>TRIATHLON BERGAMO</t>
  </si>
  <si>
    <t>HARBOUR CLUB ASD</t>
  </si>
  <si>
    <t>LOS TIGRES</t>
  </si>
  <si>
    <t>APD ANDREANA SACRA FAMIGLIA</t>
  </si>
  <si>
    <t>DORIA NUOTO LOANO</t>
  </si>
  <si>
    <t>ALBA TRIATHLON</t>
  </si>
  <si>
    <t>IRONBIELLA</t>
  </si>
  <si>
    <t>BULLRING TRIATHLON</t>
  </si>
  <si>
    <t>VALLE GESSO SPORT</t>
  </si>
  <si>
    <t>AIRONE TRIATHLON</t>
  </si>
  <si>
    <t>SOGEIS SRL</t>
  </si>
  <si>
    <t>K3 SSDARL</t>
  </si>
  <si>
    <t>AQUATIC CENTER</t>
  </si>
  <si>
    <t>IVREA TRIATHLON</t>
  </si>
  <si>
    <t>IN SPORT</t>
  </si>
  <si>
    <t>TRYLOGY</t>
  </si>
  <si>
    <t>ROAD RUNNERS MILANO</t>
  </si>
  <si>
    <t>ASD VARESE TRIATHLON</t>
  </si>
  <si>
    <t>AQUARIUM VALLESCRIVIA</t>
  </si>
  <si>
    <t>PPR TEAM</t>
  </si>
  <si>
    <t>FIAMME ORO</t>
  </si>
  <si>
    <t>IDEASPORT</t>
  </si>
  <si>
    <t>NINETEEN HUNDRED</t>
  </si>
  <si>
    <t>MINICUCCIOLI F.</t>
  </si>
  <si>
    <t>cat.</t>
  </si>
  <si>
    <t>cod.</t>
  </si>
  <si>
    <t>OXYGEN TRIATHLON</t>
  </si>
  <si>
    <t>CUCCIOLI M.</t>
  </si>
  <si>
    <t>TRI TEAM SAVIGLIANO</t>
  </si>
  <si>
    <t>CUCCIOLI F.</t>
  </si>
  <si>
    <t>ESORDIENTI M.</t>
  </si>
  <si>
    <t>ESORDIENTI F.</t>
  </si>
  <si>
    <t>RAGAZZI M.</t>
  </si>
  <si>
    <t>RAGAZZI F.</t>
  </si>
  <si>
    <t>YOUTH A M.</t>
  </si>
  <si>
    <t>YOUTH A F.</t>
  </si>
  <si>
    <t>YOUTH B M.</t>
  </si>
  <si>
    <t>YOUTH B F.</t>
  </si>
  <si>
    <t>JUNIOR M.</t>
  </si>
  <si>
    <t>JUNIOR F.</t>
  </si>
  <si>
    <t>MC M</t>
  </si>
  <si>
    <t>MC F</t>
  </si>
  <si>
    <t>CU M</t>
  </si>
  <si>
    <t>CU F</t>
  </si>
  <si>
    <t>ES M</t>
  </si>
  <si>
    <t>ES F</t>
  </si>
  <si>
    <t>RA M</t>
  </si>
  <si>
    <t>RA F</t>
  </si>
  <si>
    <t>YA M</t>
  </si>
  <si>
    <t>YA F</t>
  </si>
  <si>
    <t>YB M</t>
  </si>
  <si>
    <t>YB F</t>
  </si>
  <si>
    <t>JU M</t>
  </si>
  <si>
    <t>JU F</t>
  </si>
  <si>
    <t>Totale</t>
  </si>
  <si>
    <t>Giovanissimi</t>
  </si>
  <si>
    <t>Giovani</t>
  </si>
  <si>
    <t>MC  F</t>
  </si>
  <si>
    <t>TRITEAM SPEZIA ASD</t>
  </si>
  <si>
    <t>Squadre</t>
  </si>
  <si>
    <t>Punti Prov Tot</t>
  </si>
  <si>
    <t>T.N.G. TRIATHLON GENERATION</t>
  </si>
  <si>
    <t>A.S.D. NPV</t>
  </si>
  <si>
    <t>ONDAVERDE TRIATHLON A.S.D.</t>
  </si>
  <si>
    <t>SOCIETA' CANOTTIERI GARDA</t>
  </si>
  <si>
    <t>GRUPPO CICLISTICO FERALPI</t>
  </si>
  <si>
    <t>TRIO EVENTI</t>
  </si>
  <si>
    <t>A.S.D. STEEL TRIATHLON</t>
  </si>
  <si>
    <t>TRIATHLON ASOLA</t>
  </si>
  <si>
    <t>FRIESIAN TEAM</t>
  </si>
  <si>
    <t>ASD ACQUAGYM</t>
  </si>
  <si>
    <t>A.S.D. RUNNERS VALBOSSA</t>
  </si>
  <si>
    <t>TEAM BIKE GUSSAGO</t>
  </si>
  <si>
    <t>TRIATHLON CONCESIO</t>
  </si>
  <si>
    <t>ALMOSTHERE A.S.D.</t>
  </si>
  <si>
    <t>KRONO LARIO TEAM S.S.D.</t>
  </si>
  <si>
    <t>CNM TRIATHLON A.S.D.</t>
  </si>
  <si>
    <t>ZEROTRIUNO COMO A.S.D.</t>
  </si>
  <si>
    <t>PRATOGRANDE</t>
  </si>
  <si>
    <t>TRIMM TEAM BY LIFE LAB MILANO</t>
  </si>
  <si>
    <t>2271</t>
  </si>
  <si>
    <t>RUGGERI NICHOLAS</t>
  </si>
  <si>
    <t>ZECCA EDOARDO</t>
  </si>
  <si>
    <t>10</t>
  </si>
  <si>
    <t>CARMINATI PIETRO</t>
  </si>
  <si>
    <t>FORNONI GIULIO</t>
  </si>
  <si>
    <t>1213</t>
  </si>
  <si>
    <t>1298</t>
  </si>
  <si>
    <t>1773</t>
  </si>
  <si>
    <t>GERBI CHRISTIAN</t>
  </si>
  <si>
    <t>2310</t>
  </si>
  <si>
    <t>1180</t>
  </si>
  <si>
    <t>2057</t>
  </si>
  <si>
    <t>PANIGADA RICCARDO</t>
  </si>
  <si>
    <t>1589</t>
  </si>
  <si>
    <t>NEGRATO GABRIELE</t>
  </si>
  <si>
    <t>2144</t>
  </si>
  <si>
    <t>BELLUCCO IGOR</t>
  </si>
  <si>
    <t>LUINETTI RICCARDO</t>
  </si>
  <si>
    <t>MOTTA FEDERICO</t>
  </si>
  <si>
    <t>COLOMBO MASSIMO</t>
  </si>
  <si>
    <t>2027</t>
  </si>
  <si>
    <t>BERTAZZONI GABRIELE</t>
  </si>
  <si>
    <t>STRIPPOLI MATTIA</t>
  </si>
  <si>
    <t>BERRI ELIA</t>
  </si>
  <si>
    <t>ROSSI RICCARDO</t>
  </si>
  <si>
    <t>SCHIARATURA CRISTIANO</t>
  </si>
  <si>
    <t>SPORT CLUB 12</t>
  </si>
  <si>
    <t>KRONO LARIO TEAM S.S</t>
  </si>
  <si>
    <t>TRI TEAM BRIANZA</t>
  </si>
  <si>
    <t>DDS</t>
  </si>
  <si>
    <t>UNA TRIATHLON TEAM</t>
  </si>
  <si>
    <t>CUS PROPATRIA MILANO</t>
  </si>
  <si>
    <t>K3 CREMONA</t>
  </si>
  <si>
    <t>JCT VIGEVANO</t>
  </si>
  <si>
    <t>SSD NPV</t>
  </si>
  <si>
    <t>SAMVERGA TRI</t>
  </si>
  <si>
    <t xml:space="preserve">gara8        </t>
  </si>
  <si>
    <t>SI</t>
  </si>
  <si>
    <t xml:space="preserve">gara9        </t>
  </si>
  <si>
    <t>BALDO SARA</t>
  </si>
  <si>
    <t>GIAVARINI GIORGIA</t>
  </si>
  <si>
    <t>BANFI BEATRICE</t>
  </si>
  <si>
    <t>PIURI ANGELICA</t>
  </si>
  <si>
    <t>ZANE IOANA CLAUDIA</t>
  </si>
  <si>
    <t>BROGGINI LUCIA</t>
  </si>
  <si>
    <t>ALBERGONI LUCREZIA</t>
  </si>
  <si>
    <t>BERTONI CARLOTTA</t>
  </si>
  <si>
    <t>ACCURSIO GIORGIA</t>
  </si>
  <si>
    <t>BORNATICI MARGHERITA</t>
  </si>
  <si>
    <t>CORBETTA SOFIA</t>
  </si>
  <si>
    <t>FABI MATILDE</t>
  </si>
  <si>
    <t>VENTURA MARIAJOLE</t>
  </si>
  <si>
    <t>ABELLI ALICE</t>
  </si>
  <si>
    <t>COLOMBO ALICE</t>
  </si>
  <si>
    <t>LAPOMARDA WILLIAM</t>
  </si>
  <si>
    <t>SALOGNI TOMMASO</t>
  </si>
  <si>
    <t>PATRIARCA GIOVANNI</t>
  </si>
  <si>
    <t>BALDO FLAVIO</t>
  </si>
  <si>
    <t>COLOMBO RICCARDO</t>
  </si>
  <si>
    <t>TENDERINI FILIPPO</t>
  </si>
  <si>
    <t>ROMANO ANDREA</t>
  </si>
  <si>
    <t>MAZZETTI MARCO</t>
  </si>
  <si>
    <t>PONTI MATTEO</t>
  </si>
  <si>
    <t>GIORGINI GIACOMO</t>
  </si>
  <si>
    <t>A.S. AUTONOSATE</t>
  </si>
  <si>
    <t>ULIANO ANNA</t>
  </si>
  <si>
    <t>1317</t>
  </si>
  <si>
    <t>RASCHIANI TRIATHLON</t>
  </si>
  <si>
    <t>BERGAMIN GIULIA</t>
  </si>
  <si>
    <t>PASHA AURORA</t>
  </si>
  <si>
    <t>ULIANO LORENZO</t>
  </si>
  <si>
    <t>BRUSCHI FABIO</t>
  </si>
  <si>
    <t>OSTINI RICCARDO</t>
  </si>
  <si>
    <t>GATTI MARIS</t>
  </si>
  <si>
    <t>RUZZO EMMA</t>
  </si>
  <si>
    <t xml:space="preserve">gara6        </t>
  </si>
  <si>
    <t xml:space="preserve">gara7      </t>
  </si>
  <si>
    <t>COFFERATI RICCARDO</t>
  </si>
  <si>
    <t>MERLI ALESSANDRO</t>
  </si>
  <si>
    <t>VALOTA ELISA</t>
  </si>
  <si>
    <t>TOGNALLI GRETA</t>
  </si>
  <si>
    <t xml:space="preserve">gara5     </t>
  </si>
  <si>
    <t xml:space="preserve">gara7        </t>
  </si>
  <si>
    <t xml:space="preserve">gara9     </t>
  </si>
  <si>
    <t>POOL CANTU'</t>
  </si>
  <si>
    <t>RIZZARDI GIULIA</t>
  </si>
  <si>
    <t>CANOTTIERI SALO'</t>
  </si>
  <si>
    <t>BEGNI ARIANNA</t>
  </si>
  <si>
    <t>RHO TRIATHLON</t>
  </si>
  <si>
    <t xml:space="preserve">RHO TRIATHLON </t>
  </si>
  <si>
    <t>BALESTRERI MARCO</t>
  </si>
  <si>
    <t>VTT</t>
  </si>
  <si>
    <t>VERGANI ANDREA</t>
  </si>
  <si>
    <t>NO</t>
  </si>
  <si>
    <t>ALINI LUCA</t>
  </si>
  <si>
    <t>ALDROVANDI MATTIA</t>
  </si>
  <si>
    <t>PRANDINI TOMMASO</t>
  </si>
  <si>
    <t>MASETTA MILONE MATTIA</t>
  </si>
  <si>
    <t>FORNONI EMANUELE</t>
  </si>
  <si>
    <t>PATANIA FEDERICO</t>
  </si>
  <si>
    <t>ASD CNM TRIATHLON</t>
  </si>
  <si>
    <t>BONETTI REBECCA</t>
  </si>
  <si>
    <t>PIURI ANNA</t>
  </si>
  <si>
    <t>LAURIA LUDOVICA</t>
  </si>
  <si>
    <t>SPORT CLUB</t>
  </si>
  <si>
    <t>PEGOIANI LORENZO</t>
  </si>
  <si>
    <t>BONZANINI MIRIAM</t>
  </si>
  <si>
    <t>CAPPA VIOLA</t>
  </si>
  <si>
    <t>Bonus YB-JU</t>
  </si>
  <si>
    <t>TOT</t>
  </si>
  <si>
    <t>SACCHI BIANCA</t>
  </si>
  <si>
    <t>GRASSI GIACOMO</t>
  </si>
  <si>
    <t>PALAZZO ALEX</t>
  </si>
  <si>
    <t>FLANDERS LOVE SPORT</t>
  </si>
  <si>
    <t>LAGUARDIA CHRISTIAN</t>
  </si>
  <si>
    <t>POOL CANTU</t>
  </si>
  <si>
    <t xml:space="preserve">Totale Punti </t>
  </si>
  <si>
    <t>2521</t>
  </si>
  <si>
    <t>INVICTUS TEAM ASD</t>
  </si>
  <si>
    <t>gara1       Barzano</t>
  </si>
  <si>
    <t>gara2    Vigevano</t>
  </si>
  <si>
    <t>INVICTUS TEAM</t>
  </si>
  <si>
    <t>MASETTA MILONE ANDREA</t>
  </si>
  <si>
    <t>NEMBRO MATTEO</t>
  </si>
  <si>
    <t>PULITI LUCA</t>
  </si>
  <si>
    <t>PULITI LORENZO</t>
  </si>
  <si>
    <t>RESTELLI FRANCESCO</t>
  </si>
  <si>
    <t>RUGGIERI GIUSEPPE</t>
  </si>
  <si>
    <t>LA FRANCA LEONARDO</t>
  </si>
  <si>
    <t>SOLDANO TAKUMI</t>
  </si>
  <si>
    <t>1174</t>
  </si>
  <si>
    <t>ANZANI PIETRO</t>
  </si>
  <si>
    <t>GIANFREDA MARINO</t>
  </si>
  <si>
    <t>VACCARI ENEA</t>
  </si>
  <si>
    <t>SAULI LUCA</t>
  </si>
  <si>
    <t>BERTI FEDERICO</t>
  </si>
  <si>
    <t>SILIPRANDI LUDOVICO</t>
  </si>
  <si>
    <t>MAURI PETRA MARIA</t>
  </si>
  <si>
    <t>CAPPA SERENA</t>
  </si>
  <si>
    <t>2072</t>
  </si>
  <si>
    <t>PINNA SARA</t>
  </si>
  <si>
    <t>BRANDINALI ELEONORA</t>
  </si>
  <si>
    <t>SOMMARIVA FEDERICA</t>
  </si>
  <si>
    <t>CAROLA ILARIA</t>
  </si>
  <si>
    <t>BANFI RICCARDO</t>
  </si>
  <si>
    <t>RICCA JACOPO</t>
  </si>
  <si>
    <t>BEGNI DAVIDE</t>
  </si>
  <si>
    <t>GIORGINI STEFANO</t>
  </si>
  <si>
    <t>VETTORELLO ALESSIO</t>
  </si>
  <si>
    <t>MUTTI EDOARDO</t>
  </si>
  <si>
    <t>BRANDINALI FEDERICO SIMONE</t>
  </si>
  <si>
    <t>SOMMARIVA GABRIELE</t>
  </si>
  <si>
    <t>DE ZAN ALESSANDRO LUIGI</t>
  </si>
  <si>
    <t>BOTTACIN DIEGO</t>
  </si>
  <si>
    <t>DI CEGLIE NICCOLO'</t>
  </si>
  <si>
    <t>RANIERI SAMUELE</t>
  </si>
  <si>
    <t>BONETTI TOMMASO</t>
  </si>
  <si>
    <t>CARRABBA ANTONIO</t>
  </si>
  <si>
    <t>FRANCHI GIULIO</t>
  </si>
  <si>
    <t>SAULI SAMUELE</t>
  </si>
  <si>
    <t>NEGRATO BEATRICE</t>
  </si>
  <si>
    <t>FORMILLO CARLOTTA</t>
  </si>
  <si>
    <t>LAHLAL SAMAR</t>
  </si>
  <si>
    <t>FORNONI CAMILLA</t>
  </si>
  <si>
    <t>NORRITO FEDERICA</t>
  </si>
  <si>
    <t>RUGGERI ALICE</t>
  </si>
  <si>
    <t>MAZZOCCHI OLIVIA</t>
  </si>
  <si>
    <t>CECCATO GIULIA</t>
  </si>
  <si>
    <t>MENGHI MARTA VIRGINIA</t>
  </si>
  <si>
    <t>DAOLIO CHIARA</t>
  </si>
  <si>
    <t>CACCIATORE SOFIA</t>
  </si>
  <si>
    <t>PAIERI FRANCESCA</t>
  </si>
  <si>
    <t>CAROLA ELISA</t>
  </si>
  <si>
    <t>ABELLI GIULIA</t>
  </si>
  <si>
    <t>POLITI ISABELLA MARIA</t>
  </si>
  <si>
    <t>RODA ALICE</t>
  </si>
  <si>
    <t>GIRIMONTE AZZURRA</t>
  </si>
  <si>
    <t>SOMMI CLEO</t>
  </si>
  <si>
    <t>URBANI ALICE</t>
  </si>
  <si>
    <t>MAFFIONE SERENA</t>
  </si>
  <si>
    <t>LOCATELLI MARCO</t>
  </si>
  <si>
    <t>MARANDIUC LUCA</t>
  </si>
  <si>
    <t>SESTINI GIORGIA FRANCESCA</t>
  </si>
  <si>
    <t>SOLDANO KINARI</t>
  </si>
  <si>
    <t>RICCA SOFIA</t>
  </si>
  <si>
    <t>CAPPA ALESSIA</t>
  </si>
  <si>
    <t>PALMA LETIZIA</t>
  </si>
  <si>
    <t>PINI LORENZO</t>
  </si>
  <si>
    <t>FACCHINETTI ALEX</t>
  </si>
  <si>
    <t>BADINOTTI MARCO</t>
  </si>
  <si>
    <t>MARANDIUC SERGIU</t>
  </si>
  <si>
    <t>DAOLIO GIUSEPPE</t>
  </si>
  <si>
    <t>MONGINI ENRICO</t>
  </si>
  <si>
    <t>BRAMANTE MATTEO</t>
  </si>
  <si>
    <t>CROITORU ANDREI EDUARD</t>
  </si>
  <si>
    <t>BRANDINALI EMANUELE IVAN</t>
  </si>
  <si>
    <t>LAURIA RICCARDO</t>
  </si>
  <si>
    <t>TESSARIN RICCARDO GRAZIANO</t>
  </si>
  <si>
    <t>PATANIA ALESSANDRO</t>
  </si>
  <si>
    <t>PASHA REBEKA</t>
  </si>
  <si>
    <t>CIAPPESONI ELENA</t>
  </si>
  <si>
    <t>GRIGALIUNAITE META</t>
  </si>
  <si>
    <t>DI CEGLIE MATILDE</t>
  </si>
  <si>
    <t>BRESSAN ANITA</t>
  </si>
  <si>
    <t>COLOMBO BEATRICE</t>
  </si>
  <si>
    <t>MARZAROLI GAIA</t>
  </si>
  <si>
    <t>PIRROTTA DANIELA</t>
  </si>
  <si>
    <t>NEMBRO LEONARDO</t>
  </si>
  <si>
    <t>SOCIETA' CANOTTIERI SALO'</t>
  </si>
  <si>
    <t>DESENZANO TRIATHLO</t>
  </si>
  <si>
    <t>DESENZANO TRIATHLON</t>
  </si>
  <si>
    <t>CUS PRO PATRIA MILANO</t>
  </si>
  <si>
    <t>A.S.D. NPV VAREDO</t>
  </si>
  <si>
    <t>NEGRETTI ALLEGRA</t>
  </si>
  <si>
    <t>MARSETTI MARTINA</t>
  </si>
  <si>
    <t>VINCI ARIANNA</t>
  </si>
  <si>
    <t>ALGHISI MARCO</t>
  </si>
  <si>
    <t>PEDRONI RICCARDO</t>
  </si>
  <si>
    <t>ALONGI GABRIELE</t>
  </si>
  <si>
    <t>MORI EDOARDO</t>
  </si>
  <si>
    <t>ACRI IRIS</t>
  </si>
  <si>
    <t>GRAMEGNA MARTINA</t>
  </si>
  <si>
    <t>BELLI MATTEO</t>
  </si>
  <si>
    <t>PELLICIARDI LORENZO</t>
  </si>
  <si>
    <t>FRASNELLI EDOARDO</t>
  </si>
  <si>
    <t>TIEFENBRUNNER ANDREAS</t>
  </si>
  <si>
    <t>STRADA FRANCESCO</t>
  </si>
  <si>
    <t>2186</t>
  </si>
  <si>
    <t>ZEROTRI 1 COMO</t>
  </si>
  <si>
    <t>BRIGLIADORI CESARE</t>
  </si>
  <si>
    <t>GABELLINI VICTOR</t>
  </si>
  <si>
    <t>GILARDI FILIPPO</t>
  </si>
  <si>
    <t>SALA ANDREA</t>
  </si>
  <si>
    <t>FEMIA CHRISTIAN</t>
  </si>
  <si>
    <t>TABAGLIO LUCA</t>
  </si>
  <si>
    <t>VECCHIA FEDERICO</t>
  </si>
  <si>
    <t>TENTORI RICCARDO</t>
  </si>
  <si>
    <t>LAZZARI MATTIA</t>
  </si>
  <si>
    <t>gara1  Telgate</t>
  </si>
  <si>
    <t>tess</t>
  </si>
  <si>
    <t>0110034</t>
  </si>
  <si>
    <t>0093587</t>
  </si>
  <si>
    <t>0096343</t>
  </si>
  <si>
    <t>0102482</t>
  </si>
  <si>
    <t>0111862</t>
  </si>
  <si>
    <t>0099404</t>
  </si>
  <si>
    <t>0097387</t>
  </si>
  <si>
    <t>0099707</t>
  </si>
  <si>
    <t>0125921</t>
  </si>
  <si>
    <t>0103331</t>
  </si>
  <si>
    <t>0125678</t>
  </si>
  <si>
    <t>0103472</t>
  </si>
  <si>
    <t>0112854</t>
  </si>
  <si>
    <t>0130345</t>
  </si>
  <si>
    <t>0130184</t>
  </si>
  <si>
    <t>0112523</t>
  </si>
  <si>
    <t>0106508</t>
  </si>
  <si>
    <t>0108876</t>
  </si>
  <si>
    <t>0110548</t>
  </si>
  <si>
    <t>0119642</t>
  </si>
  <si>
    <t>0103640</t>
  </si>
  <si>
    <t>0126428</t>
  </si>
  <si>
    <t>0123647</t>
  </si>
  <si>
    <t>0111209</t>
  </si>
  <si>
    <t>0096344</t>
  </si>
  <si>
    <t>0115810</t>
  </si>
  <si>
    <t>0103462</t>
  </si>
  <si>
    <t>0126142</t>
  </si>
  <si>
    <t>0131041</t>
  </si>
  <si>
    <t>0108511</t>
  </si>
  <si>
    <t>0130275</t>
  </si>
  <si>
    <t>0128507</t>
  </si>
  <si>
    <t>DI MARCO CAMILLA</t>
  </si>
  <si>
    <t>ZEDDA GIORGIA</t>
  </si>
  <si>
    <t>Tess</t>
  </si>
  <si>
    <t>0108717</t>
  </si>
  <si>
    <t>0096040</t>
  </si>
  <si>
    <t>0115261</t>
  </si>
  <si>
    <t>0106064</t>
  </si>
  <si>
    <t>0115788</t>
  </si>
  <si>
    <t>0109685</t>
  </si>
  <si>
    <t>0090467</t>
  </si>
  <si>
    <t>0096339</t>
  </si>
  <si>
    <t>0096350</t>
  </si>
  <si>
    <t>0100416</t>
  </si>
  <si>
    <t>0116796</t>
  </si>
  <si>
    <t>0116705</t>
  </si>
  <si>
    <t>0110964</t>
  </si>
  <si>
    <t>0094096</t>
  </si>
  <si>
    <t>0124336</t>
  </si>
  <si>
    <t>0091985</t>
  </si>
  <si>
    <t>0111863</t>
  </si>
  <si>
    <t>0116717</t>
  </si>
  <si>
    <t>0112852</t>
  </si>
  <si>
    <t>0103332</t>
  </si>
  <si>
    <t>0130249</t>
  </si>
  <si>
    <t>0121865</t>
  </si>
  <si>
    <t>0130816</t>
  </si>
  <si>
    <t>0111161</t>
  </si>
  <si>
    <t>DONINELLI GIULIA</t>
  </si>
  <si>
    <t>BRUSELLES SARA</t>
  </si>
  <si>
    <t>PEDON ANITA</t>
  </si>
  <si>
    <t>SANITÇŸ GIULIA NINA</t>
  </si>
  <si>
    <t>SIGNORINI ELEONORA</t>
  </si>
  <si>
    <t>0112383</t>
  </si>
  <si>
    <t>0102478</t>
  </si>
  <si>
    <t>0119393</t>
  </si>
  <si>
    <t>0105990</t>
  </si>
  <si>
    <t>0108278</t>
  </si>
  <si>
    <t>0106505</t>
  </si>
  <si>
    <t>0103443</t>
  </si>
  <si>
    <t>0109868</t>
  </si>
  <si>
    <t>0127729</t>
  </si>
  <si>
    <t>0115362</t>
  </si>
  <si>
    <t>0106372</t>
  </si>
  <si>
    <t>0125663</t>
  </si>
  <si>
    <t>0129976</t>
  </si>
  <si>
    <t>0126708</t>
  </si>
  <si>
    <t>0112421</t>
  </si>
  <si>
    <t>0113718</t>
  </si>
  <si>
    <t>0118215</t>
  </si>
  <si>
    <t>0120262</t>
  </si>
  <si>
    <t>0107989</t>
  </si>
  <si>
    <t>0113228</t>
  </si>
  <si>
    <t>0124356</t>
  </si>
  <si>
    <t>0116565</t>
  </si>
  <si>
    <t>0124478</t>
  </si>
  <si>
    <t>0112903</t>
  </si>
  <si>
    <t>0103334</t>
  </si>
  <si>
    <t>0100873</t>
  </si>
  <si>
    <t>0108342</t>
  </si>
  <si>
    <t>0088171</t>
  </si>
  <si>
    <t>0116653</t>
  </si>
  <si>
    <t>0080593</t>
  </si>
  <si>
    <t>0104206</t>
  </si>
  <si>
    <t>0097861</t>
  </si>
  <si>
    <t>0109137</t>
  </si>
  <si>
    <t>0074492</t>
  </si>
  <si>
    <t>0121380</t>
  </si>
  <si>
    <t>0079889</t>
  </si>
  <si>
    <t>0123096</t>
  </si>
  <si>
    <t>0086461</t>
  </si>
  <si>
    <t>0111693</t>
  </si>
  <si>
    <t>0116350</t>
  </si>
  <si>
    <t>0098571</t>
  </si>
  <si>
    <t>0103090</t>
  </si>
  <si>
    <t>0097044</t>
  </si>
  <si>
    <t>0093167</t>
  </si>
  <si>
    <t>0093083</t>
  </si>
  <si>
    <t>0100289</t>
  </si>
  <si>
    <t>0101209</t>
  </si>
  <si>
    <t>0099193</t>
  </si>
  <si>
    <t>0091311</t>
  </si>
  <si>
    <t>0087108</t>
  </si>
  <si>
    <t>0129164</t>
  </si>
  <si>
    <t>0096337</t>
  </si>
  <si>
    <t>VENTURA FRANCESCO</t>
  </si>
  <si>
    <t>TASSONE LORENZO</t>
  </si>
  <si>
    <t>LUCARELLI MATTEO</t>
  </si>
  <si>
    <t>RUCIRETA MATTIA PASQUALE</t>
  </si>
  <si>
    <t>TORRIANI EDOARDO</t>
  </si>
  <si>
    <t>ORRU' MATTEO</t>
  </si>
  <si>
    <t>SANDU SAM</t>
  </si>
  <si>
    <t>SANDU ANTHONY</t>
  </si>
  <si>
    <t>BAZZARELLI PIETRO</t>
  </si>
  <si>
    <t>CORTINA GABRIEL</t>
  </si>
  <si>
    <t>SCARDONI SAMUELE</t>
  </si>
  <si>
    <t>MAGGIORE MATTIA</t>
  </si>
  <si>
    <t>0120535</t>
  </si>
  <si>
    <t>0121578</t>
  </si>
  <si>
    <t>0126652</t>
  </si>
  <si>
    <t>0108421</t>
  </si>
  <si>
    <t>0121461</t>
  </si>
  <si>
    <t>0130274</t>
  </si>
  <si>
    <t>0103439</t>
  </si>
  <si>
    <t>0121679</t>
  </si>
  <si>
    <t>0111285</t>
  </si>
  <si>
    <t>0102485</t>
  </si>
  <si>
    <t>0110965</t>
  </si>
  <si>
    <t>0112987</t>
  </si>
  <si>
    <t>0110497</t>
  </si>
  <si>
    <t>0105414</t>
  </si>
  <si>
    <t>0117749</t>
  </si>
  <si>
    <t>0121362</t>
  </si>
  <si>
    <t>0125969</t>
  </si>
  <si>
    <t>0118426</t>
  </si>
  <si>
    <t>0130992</t>
  </si>
  <si>
    <t>0121144</t>
  </si>
  <si>
    <t>0125720</t>
  </si>
  <si>
    <t>0111280</t>
  </si>
  <si>
    <t>0121143</t>
  </si>
  <si>
    <t>0106155</t>
  </si>
  <si>
    <t>0112422</t>
  </si>
  <si>
    <t>0128655</t>
  </si>
  <si>
    <t>0125717</t>
  </si>
  <si>
    <t>0120950</t>
  </si>
  <si>
    <t>0124488</t>
  </si>
  <si>
    <t>0118817</t>
  </si>
  <si>
    <t>0129500</t>
  </si>
  <si>
    <t>0130413</t>
  </si>
  <si>
    <t>0112406</t>
  </si>
  <si>
    <t>0130002</t>
  </si>
  <si>
    <t>0118406</t>
  </si>
  <si>
    <t>0116267</t>
  </si>
  <si>
    <t>0113214</t>
  </si>
  <si>
    <t>0115684</t>
  </si>
  <si>
    <t>0127650</t>
  </si>
  <si>
    <t>0123679</t>
  </si>
  <si>
    <t>0127255</t>
  </si>
  <si>
    <t>0111286</t>
  </si>
  <si>
    <t>0117463</t>
  </si>
  <si>
    <t>0117756</t>
  </si>
  <si>
    <t>0116795</t>
  </si>
  <si>
    <t>0124112</t>
  </si>
  <si>
    <t>0126932</t>
  </si>
  <si>
    <t>0113477</t>
  </si>
  <si>
    <t>0116700</t>
  </si>
  <si>
    <t>0127790</t>
  </si>
  <si>
    <t xml:space="preserve">gara1  Telgate </t>
  </si>
  <si>
    <t>NASUELLI GIACOMO</t>
  </si>
  <si>
    <t>GABBA LUCA</t>
  </si>
  <si>
    <t>ARMELI IAPICHINO NICO</t>
  </si>
  <si>
    <t>CONVERSA GIONA</t>
  </si>
  <si>
    <t>MOSCONI TOMMASO</t>
  </si>
  <si>
    <t>BOSIO ANDREI</t>
  </si>
  <si>
    <t>VENTURINI FLAVIO</t>
  </si>
  <si>
    <t>0109544</t>
  </si>
  <si>
    <t>0127623</t>
  </si>
  <si>
    <t>0113445</t>
  </si>
  <si>
    <t>0115921</t>
  </si>
  <si>
    <t>0128331</t>
  </si>
  <si>
    <t>0121625</t>
  </si>
  <si>
    <t>0121626</t>
  </si>
  <si>
    <t>0115789</t>
  </si>
  <si>
    <t>0122322</t>
  </si>
  <si>
    <t>0129395</t>
  </si>
  <si>
    <t>0111281</t>
  </si>
  <si>
    <t>0129453</t>
  </si>
  <si>
    <t>0123672</t>
  </si>
  <si>
    <t>0129427</t>
  </si>
  <si>
    <t>0129509</t>
  </si>
  <si>
    <t>0126141</t>
  </si>
  <si>
    <t>0114494</t>
  </si>
  <si>
    <t>0126582</t>
  </si>
  <si>
    <t>0120238</t>
  </si>
  <si>
    <t>0126889</t>
  </si>
  <si>
    <t>0126907</t>
  </si>
  <si>
    <t>0115920</t>
  </si>
  <si>
    <t>0129733</t>
  </si>
  <si>
    <t>0130974</t>
  </si>
  <si>
    <t>MARI CAROLINA</t>
  </si>
  <si>
    <t>MASCETTI MATILDE</t>
  </si>
  <si>
    <t>MARCATO VITTORIA</t>
  </si>
  <si>
    <t>LAZZARI ARIANNA</t>
  </si>
  <si>
    <t>0119868</t>
  </si>
  <si>
    <t>0119159</t>
  </si>
  <si>
    <t>0116559</t>
  </si>
  <si>
    <t>0116519</t>
  </si>
  <si>
    <t>0118773</t>
  </si>
  <si>
    <t>0118429</t>
  </si>
  <si>
    <t>0119722</t>
  </si>
  <si>
    <t>0127359</t>
  </si>
  <si>
    <t>0125649</t>
  </si>
  <si>
    <t>0130141</t>
  </si>
  <si>
    <t>0130990</t>
  </si>
  <si>
    <t>0128505</t>
  </si>
  <si>
    <t>0127649</t>
  </si>
  <si>
    <t>0116361</t>
  </si>
  <si>
    <t>0120193</t>
  </si>
  <si>
    <t>GHYS EMANUELE</t>
  </si>
  <si>
    <t>CASAROLA MATTEO</t>
  </si>
  <si>
    <t>SILIPRANDI LUPO</t>
  </si>
  <si>
    <t>TORRIANI LORENZO</t>
  </si>
  <si>
    <t>SANGIORGIO STEFANO</t>
  </si>
  <si>
    <t>ROBOTTI JACOPO</t>
  </si>
  <si>
    <t>BERTI RICCARDO</t>
  </si>
  <si>
    <t>RECENTI ACHILLE</t>
  </si>
  <si>
    <t>ACETI SIMONE</t>
  </si>
  <si>
    <t>0123349</t>
  </si>
  <si>
    <t>0117318</t>
  </si>
  <si>
    <t>0127201</t>
  </si>
  <si>
    <t>0120630</t>
  </si>
  <si>
    <t>0127647</t>
  </si>
  <si>
    <t>0130189</t>
  </si>
  <si>
    <t>0122180</t>
  </si>
  <si>
    <t>0118425</t>
  </si>
  <si>
    <t>0129547</t>
  </si>
  <si>
    <t>0124392</t>
  </si>
  <si>
    <t>0129974</t>
  </si>
  <si>
    <t>0127219</t>
  </si>
  <si>
    <t>0125719</t>
  </si>
  <si>
    <t>0129510</t>
  </si>
  <si>
    <t>0129757</t>
  </si>
  <si>
    <t>0129511</t>
  </si>
  <si>
    <t>0126908</t>
  </si>
  <si>
    <t>0130973</t>
  </si>
  <si>
    <t>0119158</t>
  </si>
  <si>
    <t>0123593</t>
  </si>
  <si>
    <t>BALDO MARTINA</t>
  </si>
  <si>
    <t>0126888</t>
  </si>
  <si>
    <t>0127578</t>
  </si>
  <si>
    <t>0130855</t>
  </si>
  <si>
    <t>gara1 Telgate</t>
  </si>
  <si>
    <t>ANZANI ELIA</t>
  </si>
  <si>
    <t>ROSSINI NOEL</t>
  </si>
  <si>
    <t>RUGGIERI LEONARDO</t>
  </si>
  <si>
    <t>NICODANO ROMEO FELICE</t>
  </si>
  <si>
    <t>SPIROLAZZI ALESSIO</t>
  </si>
  <si>
    <t>BIAVA MATTIA</t>
  </si>
  <si>
    <t>PRANDINI FILIPPO</t>
  </si>
  <si>
    <t>PICONE DANIELE</t>
  </si>
  <si>
    <t>PRINA DANIEL</t>
  </si>
  <si>
    <t>0130142</t>
  </si>
  <si>
    <t>0128731</t>
  </si>
  <si>
    <t>0128827</t>
  </si>
  <si>
    <t>0129413</t>
  </si>
  <si>
    <t>0131034</t>
  </si>
  <si>
    <t>0131038</t>
  </si>
  <si>
    <t>0130972</t>
  </si>
  <si>
    <t>0130415</t>
  </si>
  <si>
    <t>0130004</t>
  </si>
  <si>
    <t>gara2 Vigevano</t>
  </si>
  <si>
    <t>GE FEDERICO</t>
  </si>
  <si>
    <t>ZOPPI ALICE</t>
  </si>
  <si>
    <t>0130991</t>
  </si>
  <si>
    <t>DEHIA OMAR</t>
  </si>
  <si>
    <t>0120450</t>
  </si>
  <si>
    <t>0127250</t>
  </si>
  <si>
    <t>PICONE LORENZO</t>
  </si>
  <si>
    <t>0130200</t>
  </si>
  <si>
    <t>CARNEVALE MIINO FRANCESCO</t>
  </si>
  <si>
    <t>gara2      Vigevano</t>
  </si>
  <si>
    <t>gara2         Vigevano</t>
  </si>
  <si>
    <t>0129552</t>
  </si>
  <si>
    <t>0127743</t>
  </si>
  <si>
    <t>DE CARLI CATERINA</t>
  </si>
  <si>
    <t>DI CEGLIE CECILIA</t>
  </si>
  <si>
    <t>1172</t>
  </si>
  <si>
    <t>RHO TRIATHLON CLUB</t>
  </si>
  <si>
    <t>0127596</t>
  </si>
  <si>
    <t>BOVIO AURORA</t>
  </si>
  <si>
    <t>gara2           Vigevano</t>
  </si>
  <si>
    <t>0112359</t>
  </si>
  <si>
    <t>PEDRATTI PIETRO GIUSEPPE M.</t>
  </si>
  <si>
    <t>0124388</t>
  </si>
  <si>
    <t>ZIGLIOLI PIETRO</t>
  </si>
  <si>
    <t>0117213</t>
  </si>
  <si>
    <t>SCAMBIA ANTONIO</t>
  </si>
  <si>
    <t>0125716</t>
  </si>
  <si>
    <t>0130199</t>
  </si>
  <si>
    <t>PASINI SIMONE</t>
  </si>
  <si>
    <t>ACERBI LORENZO</t>
  </si>
  <si>
    <t>0117747</t>
  </si>
  <si>
    <t>0117748</t>
  </si>
  <si>
    <t>0129758</t>
  </si>
  <si>
    <t>0112797</t>
  </si>
  <si>
    <t>0130431</t>
  </si>
  <si>
    <t>0130277</t>
  </si>
  <si>
    <t>CIVETTINI FEDERICO</t>
  </si>
  <si>
    <t>CIVETTINI MARCO AURELIO</t>
  </si>
  <si>
    <t>TREVISAN JOSHUA</t>
  </si>
  <si>
    <t>BASSI NICOLO'</t>
  </si>
  <si>
    <t>SCELSI NOE' ALESSANDRO</t>
  </si>
  <si>
    <t>BONAITI NICOLA</t>
  </si>
  <si>
    <t>0119685</t>
  </si>
  <si>
    <t>0130337</t>
  </si>
  <si>
    <t>0120863</t>
  </si>
  <si>
    <t>PATRIARCA VITTORIA</t>
  </si>
  <si>
    <t>OLIVARI CECILIA</t>
  </si>
  <si>
    <t>PRIVITERA ALESSIA</t>
  </si>
  <si>
    <t>0120861</t>
  </si>
  <si>
    <t>DELL'AQUILA ALICE</t>
  </si>
  <si>
    <t>0127595</t>
  </si>
  <si>
    <t>ESPOSTI ARIANNA</t>
  </si>
  <si>
    <t>0128713</t>
  </si>
  <si>
    <t>0128506</t>
  </si>
  <si>
    <t>PERITI ANNA</t>
  </si>
  <si>
    <t>LAZZARI NOELIA</t>
  </si>
  <si>
    <t>gara2       Vigevano</t>
  </si>
  <si>
    <t>gara2          Vigevano</t>
  </si>
  <si>
    <t>0126968</t>
  </si>
  <si>
    <t>0130336</t>
  </si>
  <si>
    <t>PARINI SIMONE</t>
  </si>
  <si>
    <t>GORGOGLIONE GABRIELE</t>
  </si>
  <si>
    <t>0130060</t>
  </si>
  <si>
    <t>0128740</t>
  </si>
  <si>
    <t>BRAMBILLA DANIELE</t>
  </si>
  <si>
    <t>ADDUCI ALESSANDRO</t>
  </si>
  <si>
    <t>0131306</t>
  </si>
  <si>
    <t>0117031</t>
  </si>
  <si>
    <t>LO VERDE PIETRO</t>
  </si>
  <si>
    <t>DEHIA YASSIN</t>
  </si>
  <si>
    <t>0111198</t>
  </si>
  <si>
    <t>FOGLIAMANZILLO MARCO</t>
  </si>
  <si>
    <t>0131243</t>
  </si>
  <si>
    <t>0112048</t>
  </si>
  <si>
    <t>CHUKWU OBINNA JOHN BOSCO</t>
  </si>
  <si>
    <t>GHEORGHIU MATTEO</t>
  </si>
  <si>
    <t>0131157</t>
  </si>
  <si>
    <t>CAFARO FERDINANDO</t>
  </si>
  <si>
    <t>0112382</t>
  </si>
  <si>
    <t>0127734</t>
  </si>
  <si>
    <t>0122574</t>
  </si>
  <si>
    <t>0131221</t>
  </si>
  <si>
    <t>0131392</t>
  </si>
  <si>
    <t>GRIGALIUNAITE ELENA</t>
  </si>
  <si>
    <t>ADOLFINI ELENA JUSTINE</t>
  </si>
  <si>
    <t>TORINO MARGHERITA</t>
  </si>
  <si>
    <t>SOLDANI SILVIA</t>
  </si>
  <si>
    <t>PROIETTI AMANDA</t>
  </si>
  <si>
    <t>2140</t>
  </si>
  <si>
    <t>0090474</t>
  </si>
  <si>
    <t>0100867</t>
  </si>
  <si>
    <t>VILLA ALESSANDRO</t>
  </si>
  <si>
    <t>MAPELLI JACOPO</t>
  </si>
  <si>
    <t>0107227</t>
  </si>
  <si>
    <t>TENDERINI MATTEO</t>
  </si>
  <si>
    <t>0111866</t>
  </si>
  <si>
    <t>SACCHI RICCARDO</t>
  </si>
  <si>
    <t>0096997</t>
  </si>
  <si>
    <t>MANGIAROTTI  MATTIA</t>
  </si>
  <si>
    <t>0131242</t>
  </si>
  <si>
    <t>HAMAMI OMAR</t>
  </si>
  <si>
    <t>0118378</t>
  </si>
  <si>
    <t>MAESTRI EMANUELE</t>
  </si>
  <si>
    <t>0118842</t>
  </si>
  <si>
    <t>BELLAVITI CECILIA</t>
  </si>
  <si>
    <t>0130093</t>
  </si>
  <si>
    <t>0115983</t>
  </si>
  <si>
    <t>0091727</t>
  </si>
  <si>
    <t>RONDELLI ANNA</t>
  </si>
  <si>
    <t>FEBBI SERENA</t>
  </si>
  <si>
    <t>MORINO SARA</t>
  </si>
  <si>
    <t>0112524</t>
  </si>
  <si>
    <t>GORINI CECILIA</t>
  </si>
  <si>
    <t>0120856</t>
  </si>
  <si>
    <t>0100872</t>
  </si>
  <si>
    <t>BELLINI STEFANIA</t>
  </si>
  <si>
    <t>DRAGONI CHIARA</t>
  </si>
  <si>
    <t>0103089</t>
  </si>
  <si>
    <t>0121768</t>
  </si>
  <si>
    <t>GRECO REBECCA</t>
  </si>
  <si>
    <t>TRENTAROSSI MARTINA</t>
  </si>
  <si>
    <t>0094175</t>
  </si>
  <si>
    <t>0085164</t>
  </si>
  <si>
    <t>PERRELLA FEDERICO</t>
  </si>
  <si>
    <t>SANA TOMMASO</t>
  </si>
  <si>
    <t>0096002</t>
  </si>
  <si>
    <t>BRUSELLES RICCARDO</t>
  </si>
  <si>
    <t>0112899</t>
  </si>
  <si>
    <t>LAFIF OMAR</t>
  </si>
  <si>
    <t>0086610</t>
  </si>
  <si>
    <t>0094216</t>
  </si>
  <si>
    <t>0130173</t>
  </si>
  <si>
    <t>INTERLANDI FRANCESCO</t>
  </si>
  <si>
    <t>MARTEGANI MANUEL</t>
  </si>
  <si>
    <t>LEVA FRANCESCO ALBERTO</t>
  </si>
  <si>
    <t>0096707</t>
  </si>
  <si>
    <t>0093168</t>
  </si>
  <si>
    <t>0113077</t>
  </si>
  <si>
    <t>0091644</t>
  </si>
  <si>
    <t>COLOMBO ALESSANDRO</t>
  </si>
  <si>
    <t>BATTAGLIA FILIPPO</t>
  </si>
  <si>
    <t>DE MAIO EMANUELE</t>
  </si>
  <si>
    <t>COSTADANCHE THEOPHIL ANDREI</t>
  </si>
  <si>
    <t>0120907</t>
  </si>
  <si>
    <t>0119871</t>
  </si>
  <si>
    <t>0110544</t>
  </si>
  <si>
    <t>0100506</t>
  </si>
  <si>
    <t>BOFFINO ALESSANDRO</t>
  </si>
  <si>
    <t>PIRODDI FABRIZIO</t>
  </si>
  <si>
    <t>PREVIDE MASSARA ALBERTO</t>
  </si>
  <si>
    <t>STRIPPOLI RICCARDO</t>
  </si>
  <si>
    <t>0116940</t>
  </si>
  <si>
    <t>0118226</t>
  </si>
  <si>
    <t>0122716</t>
  </si>
  <si>
    <t>0115919</t>
  </si>
  <si>
    <t>0127713</t>
  </si>
  <si>
    <t>FACCHINETTI DIEGO</t>
  </si>
  <si>
    <t>SALA GABRIELE</t>
  </si>
  <si>
    <t>CROTTA SAMUELE</t>
  </si>
  <si>
    <t>LOGGIA RICCARDO</t>
  </si>
  <si>
    <t>MARAZZI LEONARDO</t>
  </si>
  <si>
    <t>0126910</t>
  </si>
  <si>
    <t>0107911</t>
  </si>
  <si>
    <t>0106898</t>
  </si>
  <si>
    <t>0104760</t>
  </si>
  <si>
    <t>0112902</t>
  </si>
  <si>
    <t>0112807</t>
  </si>
  <si>
    <t>0113858</t>
  </si>
  <si>
    <t>0100875</t>
  </si>
  <si>
    <t>0112829</t>
  </si>
  <si>
    <t>0119962</t>
  </si>
  <si>
    <t>0086019</t>
  </si>
  <si>
    <t>0114181</t>
  </si>
  <si>
    <t>TRENTIN BENEDETTA MARIA</t>
  </si>
  <si>
    <t>GUASTI CHIARA</t>
  </si>
  <si>
    <t>CATTINA SARA</t>
  </si>
  <si>
    <t>KOLER LISELOTTE</t>
  </si>
  <si>
    <t>CREPALDI GIADA</t>
  </si>
  <si>
    <t>TESSARIN ALESSANDRA</t>
  </si>
  <si>
    <t>MARGARITI CLAUDIA</t>
  </si>
  <si>
    <t>FERRARI EMMA</t>
  </si>
  <si>
    <t>POLITI LAVINIA CRISTINA</t>
  </si>
  <si>
    <t>COLOMBO CATERINA</t>
  </si>
  <si>
    <t>ZANONI CHIARA</t>
  </si>
  <si>
    <t>GIRIMONTE ASIA</t>
  </si>
  <si>
    <t>0112959</t>
  </si>
  <si>
    <t>GATTI GABRIELE</t>
  </si>
  <si>
    <t>0101831</t>
  </si>
  <si>
    <t>0071297</t>
  </si>
  <si>
    <t>ARCHI MATTEO</t>
  </si>
  <si>
    <t>GALLI NICOLO'</t>
  </si>
  <si>
    <t>0130619</t>
  </si>
  <si>
    <t>0107230</t>
  </si>
  <si>
    <t>0115993</t>
  </si>
  <si>
    <t>ASCADE ANDREA</t>
  </si>
  <si>
    <t>PILLONI LORENZO</t>
  </si>
  <si>
    <t>BELLINO PAOLO</t>
  </si>
  <si>
    <t>2142</t>
  </si>
  <si>
    <t>SPORT 64</t>
  </si>
  <si>
    <t>PARISI SVEVA</t>
  </si>
  <si>
    <t>GUASTI ELENA</t>
  </si>
  <si>
    <t>SOLLY ANNA CHARLOTTE</t>
  </si>
  <si>
    <t>BRESCIANI TANIA</t>
  </si>
  <si>
    <t>0093205</t>
  </si>
  <si>
    <t>0078764</t>
  </si>
  <si>
    <t>0102058</t>
  </si>
  <si>
    <t>0127786</t>
  </si>
  <si>
    <t>gara3   Grumello</t>
  </si>
  <si>
    <t>gara3  Grumello</t>
  </si>
  <si>
    <t>0117590</t>
  </si>
  <si>
    <t>MAFFIONE FRANCESCO</t>
  </si>
  <si>
    <t>0128453</t>
  </si>
  <si>
    <t>BETTINELLI NICOLO'</t>
  </si>
  <si>
    <t>ASD SPORT CLUB BRESCIA</t>
  </si>
  <si>
    <t>0122088</t>
  </si>
  <si>
    <t>0130989</t>
  </si>
  <si>
    <t>LUCARELLI MICHELE</t>
  </si>
  <si>
    <t>BERTOLETTI ALESSIO</t>
  </si>
  <si>
    <t>PINNA VIOLA</t>
  </si>
  <si>
    <t>0131373</t>
  </si>
  <si>
    <t>GERBI ALLEGRA TABATHA</t>
  </si>
  <si>
    <t>0130172</t>
  </si>
  <si>
    <t>0121498</t>
  </si>
  <si>
    <t>DE ACUTIS FEDERICO</t>
  </si>
  <si>
    <t>0130872</t>
  </si>
  <si>
    <t>SCIACCA DIEGO</t>
  </si>
  <si>
    <t>TEAM ELEMENTS</t>
  </si>
  <si>
    <t>0127815</t>
  </si>
  <si>
    <t>BRAMBILLA MARTA ORNELLA</t>
  </si>
  <si>
    <t>0130206</t>
  </si>
  <si>
    <t>0130272</t>
  </si>
  <si>
    <t>MARAGNANI EMMA</t>
  </si>
  <si>
    <t>DONINI ZOE SOPHIE</t>
  </si>
  <si>
    <t>0129273</t>
  </si>
  <si>
    <t>GABBA CHRISTIAN</t>
  </si>
  <si>
    <t>0099727</t>
  </si>
  <si>
    <t>VINCI AURORA</t>
  </si>
  <si>
    <t>0123779</t>
  </si>
  <si>
    <t>MONTRASI GIULIA</t>
  </si>
  <si>
    <t>0088707</t>
  </si>
  <si>
    <t>GIGLI ALESSANDRO</t>
  </si>
  <si>
    <t>0107527</t>
  </si>
  <si>
    <t>SAIJA DAVIDE</t>
  </si>
  <si>
    <t>0111183</t>
  </si>
  <si>
    <t>BRAMBILLA DAVIDE ANDREA</t>
  </si>
  <si>
    <t>0091743</t>
  </si>
  <si>
    <t>MARCHETTI PIETRO</t>
  </si>
  <si>
    <t>0119816</t>
  </si>
  <si>
    <t>DONZELLI MATILDE</t>
  </si>
  <si>
    <t>0122735</t>
  </si>
  <si>
    <t xml:space="preserve">VENTURA ELENA </t>
  </si>
  <si>
    <t>gara4          Varedo</t>
  </si>
  <si>
    <t>0128732</t>
  </si>
  <si>
    <t>ROSSINI MIA ELENA</t>
  </si>
  <si>
    <t>0129487</t>
  </si>
  <si>
    <t>LAMPERTI ANDRE'S</t>
  </si>
  <si>
    <t>0108462</t>
  </si>
  <si>
    <t xml:space="preserve">LUINETTI AGNESE </t>
  </si>
  <si>
    <t>0127597</t>
  </si>
  <si>
    <t>DI MALTA CAMILLA</t>
  </si>
  <si>
    <t>0123900</t>
  </si>
  <si>
    <t>MAINARDI INES</t>
  </si>
  <si>
    <t>0106063</t>
  </si>
  <si>
    <t>BORNATICI FILIPPO</t>
  </si>
  <si>
    <t>0110142</t>
  </si>
  <si>
    <t>PERIN PIETRO</t>
  </si>
  <si>
    <t>0116827</t>
  </si>
  <si>
    <t>GHIANI CAMILLA</t>
  </si>
  <si>
    <t>0112525</t>
  </si>
  <si>
    <t>ZINI RACHELE</t>
  </si>
  <si>
    <t>gara3 Varedo</t>
  </si>
  <si>
    <t>0091982</t>
  </si>
  <si>
    <t>TOFANETTI ENEA NICOLO</t>
  </si>
  <si>
    <t>0091986</t>
  </si>
  <si>
    <t>ZOPPI ALESSIO</t>
  </si>
  <si>
    <t>MUNER ALESSANDRO</t>
  </si>
  <si>
    <t>0111864</t>
  </si>
  <si>
    <t>0116698</t>
  </si>
  <si>
    <t>FULGONI EDOARDO</t>
  </si>
  <si>
    <t>0086458</t>
  </si>
  <si>
    <t>VAGHI LORENZO</t>
  </si>
  <si>
    <t>0130833</t>
  </si>
  <si>
    <t>BIANCHI FEDERICO</t>
  </si>
  <si>
    <t>gara3    Varedo</t>
  </si>
  <si>
    <t>0099877</t>
  </si>
  <si>
    <t>OLDRATI MARTA</t>
  </si>
  <si>
    <t>gara3   Varedo</t>
  </si>
  <si>
    <t>0115364</t>
  </si>
  <si>
    <t>BALESTRERI ANDREA</t>
  </si>
  <si>
    <t>0088720</t>
  </si>
  <si>
    <t>GEROLIN LORENZO</t>
  </si>
  <si>
    <t>gara5     Rho</t>
  </si>
  <si>
    <t>0132957</t>
  </si>
  <si>
    <t>BOVIO BEATRICE</t>
  </si>
  <si>
    <t>0130528</t>
  </si>
  <si>
    <t>BRESSAN CHIARA</t>
  </si>
  <si>
    <t>0116303</t>
  </si>
  <si>
    <t>VENTURINI GINEVRA</t>
  </si>
  <si>
    <t>gara4   Salo'</t>
  </si>
  <si>
    <t>gara4      Salo'</t>
  </si>
  <si>
    <t>0093072</t>
  </si>
  <si>
    <t>BIESUZ LUCREZIA</t>
  </si>
  <si>
    <t>gara4    Salo'</t>
  </si>
  <si>
    <t>0073438</t>
  </si>
  <si>
    <t>0101334</t>
  </si>
  <si>
    <t>0127149</t>
  </si>
  <si>
    <t>TOFFANIN EDOARDO</t>
  </si>
  <si>
    <t>SACCOMAN GABRIELE</t>
  </si>
  <si>
    <t>BRASCIANI MARCO</t>
  </si>
  <si>
    <t>gara4     Salo'</t>
  </si>
  <si>
    <t>0072891</t>
  </si>
  <si>
    <t>VAGHI SARA</t>
  </si>
  <si>
    <t>0092269</t>
  </si>
  <si>
    <t>PIATTI ELISA</t>
  </si>
  <si>
    <t>0101697</t>
  </si>
  <si>
    <t>CATTANEO MAURO</t>
  </si>
  <si>
    <t>gara5      Rho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</si>
</sst>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Helvetica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0"/>
      <color indexed="8"/>
      <name val="Arial"/>
      <family val="2"/>
    </font>
    <font>
      <i/>
      <sz val="20"/>
      <color indexed="8"/>
      <name val="Arial"/>
      <family val="2"/>
    </font>
    <font>
      <b/>
      <i/>
      <sz val="20"/>
      <color indexed="8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16"/>
      <name val="Tahoma"/>
      <family val="2"/>
    </font>
    <font>
      <sz val="16"/>
      <name val="Calibri"/>
      <family val="2"/>
    </font>
    <font>
      <sz val="20"/>
      <name val="Tahoma"/>
      <family val="2"/>
    </font>
    <font>
      <sz val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2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/>
    <xf numFmtId="1" fontId="4" fillId="0" borderId="6" xfId="0" applyNumberFormat="1" applyFont="1" applyBorder="1" applyAlignment="1"/>
    <xf numFmtId="1" fontId="4" fillId="0" borderId="7" xfId="0" applyNumberFormat="1" applyFont="1" applyBorder="1" applyAlignment="1"/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Border="1" applyAlignment="1"/>
    <xf numFmtId="49" fontId="3" fillId="0" borderId="8" xfId="0" applyNumberFormat="1" applyFont="1" applyBorder="1" applyAlignment="1"/>
    <xf numFmtId="1" fontId="3" fillId="0" borderId="8" xfId="0" applyNumberFormat="1" applyFont="1" applyBorder="1" applyAlignment="1"/>
    <xf numFmtId="49" fontId="3" fillId="0" borderId="8" xfId="0" applyNumberFormat="1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1" fontId="4" fillId="0" borderId="11" xfId="0" applyNumberFormat="1" applyFont="1" applyBorder="1" applyAlignment="1"/>
    <xf numFmtId="0" fontId="3" fillId="4" borderId="12" xfId="0" applyNumberFormat="1" applyFont="1" applyFill="1" applyBorder="1" applyAlignment="1"/>
    <xf numFmtId="49" fontId="3" fillId="4" borderId="13" xfId="0" applyNumberFormat="1" applyFont="1" applyFill="1" applyBorder="1" applyAlignment="1"/>
    <xf numFmtId="0" fontId="3" fillId="4" borderId="14" xfId="0" applyNumberFormat="1" applyFont="1" applyFill="1" applyBorder="1" applyAlignment="1"/>
    <xf numFmtId="1" fontId="4" fillId="0" borderId="15" xfId="0" applyNumberFormat="1" applyFont="1" applyBorder="1" applyAlignment="1"/>
    <xf numFmtId="0" fontId="3" fillId="2" borderId="14" xfId="0" applyNumberFormat="1" applyFont="1" applyFill="1" applyBorder="1" applyAlignment="1"/>
    <xf numFmtId="1" fontId="8" fillId="0" borderId="7" xfId="0" applyNumberFormat="1" applyFont="1" applyBorder="1" applyAlignment="1"/>
    <xf numFmtId="1" fontId="3" fillId="0" borderId="8" xfId="0" applyNumberFormat="1" applyFont="1" applyBorder="1" applyAlignment="1">
      <alignment horizontal="left"/>
    </xf>
    <xf numFmtId="1" fontId="4" fillId="0" borderId="17" xfId="0" applyNumberFormat="1" applyFont="1" applyBorder="1" applyAlignment="1"/>
    <xf numFmtId="1" fontId="4" fillId="0" borderId="18" xfId="0" applyNumberFormat="1" applyFont="1" applyBorder="1" applyAlignment="1"/>
    <xf numFmtId="1" fontId="4" fillId="0" borderId="19" xfId="0" applyNumberFormat="1" applyFont="1" applyBorder="1" applyAlignment="1"/>
    <xf numFmtId="1" fontId="4" fillId="0" borderId="20" xfId="0" applyNumberFormat="1" applyFont="1" applyBorder="1" applyAlignment="1"/>
    <xf numFmtId="0" fontId="3" fillId="4" borderId="7" xfId="0" applyNumberFormat="1" applyFont="1" applyFill="1" applyBorder="1" applyAlignment="1"/>
    <xf numFmtId="1" fontId="4" fillId="0" borderId="21" xfId="0" applyNumberFormat="1" applyFont="1" applyBorder="1" applyAlignment="1"/>
    <xf numFmtId="0" fontId="3" fillId="2" borderId="7" xfId="0" applyNumberFormat="1" applyFont="1" applyFill="1" applyBorder="1" applyAlignment="1"/>
    <xf numFmtId="1" fontId="3" fillId="0" borderId="22" xfId="0" applyNumberFormat="1" applyFont="1" applyBorder="1" applyAlignment="1"/>
    <xf numFmtId="1" fontId="3" fillId="0" borderId="22" xfId="0" applyNumberFormat="1" applyFont="1" applyBorder="1" applyAlignment="1">
      <alignment horizontal="left"/>
    </xf>
    <xf numFmtId="1" fontId="3" fillId="0" borderId="22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1" fontId="4" fillId="0" borderId="24" xfId="0" applyNumberFormat="1" applyFont="1" applyBorder="1" applyAlignment="1"/>
    <xf numFmtId="1" fontId="4" fillId="0" borderId="25" xfId="0" applyNumberFormat="1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1" fillId="0" borderId="34" xfId="0" applyFont="1" applyBorder="1" applyAlignment="1"/>
    <xf numFmtId="1" fontId="4" fillId="0" borderId="4" xfId="0" applyNumberFormat="1" applyFont="1" applyBorder="1" applyAlignment="1"/>
    <xf numFmtId="1" fontId="4" fillId="0" borderId="5" xfId="0" applyNumberFormat="1" applyFont="1" applyBorder="1" applyAlignment="1"/>
    <xf numFmtId="1" fontId="6" fillId="0" borderId="6" xfId="0" applyNumberFormat="1" applyFont="1" applyBorder="1" applyAlignment="1"/>
    <xf numFmtId="1" fontId="4" fillId="0" borderId="15" xfId="0" applyNumberFormat="1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left"/>
    </xf>
    <xf numFmtId="1" fontId="3" fillId="0" borderId="23" xfId="0" applyNumberFormat="1" applyFont="1" applyBorder="1" applyAlignment="1"/>
    <xf numFmtId="0" fontId="3" fillId="2" borderId="35" xfId="0" applyNumberFormat="1" applyFont="1" applyFill="1" applyBorder="1" applyAlignment="1">
      <alignment horizontal="center"/>
    </xf>
    <xf numFmtId="0" fontId="6" fillId="3" borderId="35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/>
    <xf numFmtId="1" fontId="4" fillId="0" borderId="36" xfId="0" applyNumberFormat="1" applyFont="1" applyBorder="1" applyAlignment="1"/>
    <xf numFmtId="0" fontId="1" fillId="0" borderId="37" xfId="0" applyFont="1" applyBorder="1" applyAlignment="1"/>
    <xf numFmtId="0" fontId="1" fillId="0" borderId="38" xfId="0" applyFont="1" applyBorder="1" applyAlignment="1"/>
    <xf numFmtId="0" fontId="1" fillId="0" borderId="39" xfId="0" applyFont="1" applyBorder="1" applyAlignment="1"/>
    <xf numFmtId="1" fontId="7" fillId="0" borderId="11" xfId="0" applyNumberFormat="1" applyFont="1" applyBorder="1" applyAlignment="1">
      <alignment horizontal="center" vertical="center"/>
    </xf>
    <xf numFmtId="0" fontId="3" fillId="2" borderId="10" xfId="0" applyNumberFormat="1" applyFont="1" applyFill="1" applyBorder="1" applyAlignment="1"/>
    <xf numFmtId="1" fontId="3" fillId="0" borderId="24" xfId="0" applyNumberFormat="1" applyFont="1" applyBorder="1" applyAlignment="1"/>
    <xf numFmtId="0" fontId="6" fillId="3" borderId="10" xfId="0" applyNumberFormat="1" applyFont="1" applyFill="1" applyBorder="1" applyAlignment="1"/>
    <xf numFmtId="1" fontId="3" fillId="0" borderId="25" xfId="0" applyNumberFormat="1" applyFont="1" applyBorder="1" applyAlignment="1"/>
    <xf numFmtId="1" fontId="6" fillId="0" borderId="25" xfId="0" applyNumberFormat="1" applyFont="1" applyBorder="1" applyAlignment="1"/>
    <xf numFmtId="1" fontId="2" fillId="0" borderId="15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/>
    <xf numFmtId="1" fontId="4" fillId="0" borderId="22" xfId="0" applyNumberFormat="1" applyFont="1" applyBorder="1" applyAlignment="1"/>
    <xf numFmtId="1" fontId="4" fillId="0" borderId="23" xfId="0" applyNumberFormat="1" applyFont="1" applyBorder="1" applyAlignment="1"/>
    <xf numFmtId="0" fontId="3" fillId="0" borderId="8" xfId="0" applyNumberFormat="1" applyFont="1" applyBorder="1" applyAlignment="1">
      <alignment horizontal="center"/>
    </xf>
    <xf numFmtId="0" fontId="3" fillId="2" borderId="22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center"/>
    </xf>
    <xf numFmtId="1" fontId="6" fillId="0" borderId="7" xfId="0" applyNumberFormat="1" applyFont="1" applyBorder="1" applyAlignment="1"/>
    <xf numFmtId="1" fontId="3" fillId="0" borderId="4" xfId="0" applyNumberFormat="1" applyFont="1" applyBorder="1" applyAlignment="1"/>
    <xf numFmtId="1" fontId="3" fillId="0" borderId="8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1" fontId="4" fillId="0" borderId="40" xfId="0" applyNumberFormat="1" applyFont="1" applyBorder="1" applyAlignment="1"/>
    <xf numFmtId="1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1" fontId="4" fillId="0" borderId="41" xfId="0" applyNumberFormat="1" applyFont="1" applyBorder="1" applyAlignment="1"/>
    <xf numFmtId="49" fontId="9" fillId="5" borderId="10" xfId="0" applyNumberFormat="1" applyFont="1" applyFill="1" applyBorder="1" applyAlignment="1">
      <alignment horizontal="center" wrapText="1"/>
    </xf>
    <xf numFmtId="0" fontId="9" fillId="4" borderId="12" xfId="0" applyNumberFormat="1" applyFont="1" applyFill="1" applyBorder="1" applyAlignment="1"/>
    <xf numFmtId="49" fontId="9" fillId="4" borderId="13" xfId="0" applyNumberFormat="1" applyFont="1" applyFill="1" applyBorder="1" applyAlignment="1"/>
    <xf numFmtId="0" fontId="10" fillId="4" borderId="13" xfId="0" applyNumberFormat="1" applyFont="1" applyFill="1" applyBorder="1" applyAlignment="1"/>
    <xf numFmtId="0" fontId="10" fillId="4" borderId="14" xfId="0" applyNumberFormat="1" applyFont="1" applyFill="1" applyBorder="1" applyAlignment="1"/>
    <xf numFmtId="0" fontId="10" fillId="4" borderId="10" xfId="0" applyNumberFormat="1" applyFont="1" applyFill="1" applyBorder="1" applyAlignment="1"/>
    <xf numFmtId="0" fontId="9" fillId="4" borderId="10" xfId="0" applyNumberFormat="1" applyFont="1" applyFill="1" applyBorder="1" applyAlignment="1"/>
    <xf numFmtId="49" fontId="10" fillId="4" borderId="10" xfId="0" applyNumberFormat="1" applyFont="1" applyFill="1" applyBorder="1" applyAlignment="1"/>
    <xf numFmtId="1" fontId="9" fillId="5" borderId="10" xfId="0" applyNumberFormat="1" applyFont="1" applyFill="1" applyBorder="1" applyAlignment="1"/>
    <xf numFmtId="1" fontId="4" fillId="0" borderId="42" xfId="0" applyNumberFormat="1" applyFont="1" applyBorder="1" applyAlignment="1"/>
    <xf numFmtId="0" fontId="10" fillId="4" borderId="35" xfId="0" applyNumberFormat="1" applyFont="1" applyFill="1" applyBorder="1" applyAlignment="1">
      <alignment horizontal="right"/>
    </xf>
    <xf numFmtId="1" fontId="4" fillId="0" borderId="43" xfId="0" applyNumberFormat="1" applyFont="1" applyBorder="1" applyAlignment="1"/>
    <xf numFmtId="49" fontId="10" fillId="4" borderId="44" xfId="0" applyNumberFormat="1" applyFont="1" applyFill="1" applyBorder="1" applyAlignment="1">
      <alignment horizontal="right"/>
    </xf>
    <xf numFmtId="0" fontId="10" fillId="0" borderId="16" xfId="0" applyNumberFormat="1" applyFont="1" applyBorder="1" applyAlignment="1"/>
    <xf numFmtId="49" fontId="9" fillId="0" borderId="7" xfId="0" applyNumberFormat="1" applyFont="1" applyBorder="1" applyAlignment="1">
      <alignment horizontal="center"/>
    </xf>
    <xf numFmtId="1" fontId="4" fillId="0" borderId="45" xfId="0" applyNumberFormat="1" applyFont="1" applyBorder="1" applyAlignment="1"/>
    <xf numFmtId="0" fontId="1" fillId="0" borderId="46" xfId="0" applyFont="1" applyBorder="1" applyAlignment="1"/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0" fontId="1" fillId="0" borderId="50" xfId="0" applyFont="1" applyBorder="1" applyAlignment="1"/>
    <xf numFmtId="1" fontId="4" fillId="0" borderId="51" xfId="0" applyNumberFormat="1" applyFont="1" applyBorder="1" applyAlignment="1"/>
    <xf numFmtId="1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/>
    </xf>
    <xf numFmtId="1" fontId="10" fillId="2" borderId="52" xfId="0" applyNumberFormat="1" applyFont="1" applyFill="1" applyBorder="1" applyAlignment="1"/>
    <xf numFmtId="0" fontId="9" fillId="2" borderId="12" xfId="0" applyNumberFormat="1" applyFont="1" applyFill="1" applyBorder="1" applyAlignment="1"/>
    <xf numFmtId="49" fontId="9" fillId="2" borderId="13" xfId="0" applyNumberFormat="1" applyFont="1" applyFill="1" applyBorder="1" applyAlignment="1"/>
    <xf numFmtId="0" fontId="10" fillId="2" borderId="13" xfId="0" applyNumberFormat="1" applyFont="1" applyFill="1" applyBorder="1" applyAlignment="1"/>
    <xf numFmtId="0" fontId="10" fillId="2" borderId="14" xfId="0" applyNumberFormat="1" applyFont="1" applyFill="1" applyBorder="1" applyAlignment="1"/>
    <xf numFmtId="0" fontId="10" fillId="2" borderId="10" xfId="0" applyNumberFormat="1" applyFont="1" applyFill="1" applyBorder="1" applyAlignment="1"/>
    <xf numFmtId="0" fontId="9" fillId="2" borderId="10" xfId="0" applyNumberFormat="1" applyFont="1" applyFill="1" applyBorder="1" applyAlignment="1"/>
    <xf numFmtId="49" fontId="10" fillId="2" borderId="12" xfId="0" applyNumberFormat="1" applyFont="1" applyFill="1" applyBorder="1" applyAlignment="1"/>
    <xf numFmtId="49" fontId="10" fillId="2" borderId="13" xfId="0" applyNumberFormat="1" applyFont="1" applyFill="1" applyBorder="1" applyAlignment="1"/>
    <xf numFmtId="0" fontId="9" fillId="2" borderId="35" xfId="0" applyNumberFormat="1" applyFont="1" applyFill="1" applyBorder="1" applyAlignment="1">
      <alignment horizontal="right"/>
    </xf>
    <xf numFmtId="1" fontId="10" fillId="0" borderId="25" xfId="0" applyNumberFormat="1" applyFont="1" applyBorder="1" applyAlignment="1">
      <alignment horizontal="left"/>
    </xf>
    <xf numFmtId="49" fontId="9" fillId="2" borderId="44" xfId="0" applyNumberFormat="1" applyFont="1" applyFill="1" applyBorder="1" applyAlignment="1">
      <alignment horizontal="right"/>
    </xf>
    <xf numFmtId="0" fontId="1" fillId="0" borderId="7" xfId="0" applyNumberFormat="1" applyFont="1" applyBorder="1" applyAlignment="1"/>
    <xf numFmtId="49" fontId="11" fillId="4" borderId="12" xfId="0" applyNumberFormat="1" applyFont="1" applyFill="1" applyBorder="1" applyAlignment="1"/>
    <xf numFmtId="49" fontId="11" fillId="2" borderId="53" xfId="0" applyNumberFormat="1" applyFont="1" applyFill="1" applyBorder="1" applyAlignment="1"/>
    <xf numFmtId="1" fontId="12" fillId="2" borderId="44" xfId="0" applyNumberFormat="1" applyFont="1" applyFill="1" applyBorder="1" applyAlignment="1">
      <alignment horizontal="right"/>
    </xf>
    <xf numFmtId="0" fontId="10" fillId="0" borderId="25" xfId="0" applyNumberFormat="1" applyFont="1" applyBorder="1" applyAlignment="1"/>
    <xf numFmtId="49" fontId="12" fillId="4" borderId="10" xfId="0" applyNumberFormat="1" applyFont="1" applyFill="1" applyBorder="1" applyAlignment="1"/>
    <xf numFmtId="0" fontId="0" fillId="0" borderId="0" xfId="0" applyAlignment="1">
      <alignment horizontal="center" vertical="top" wrapText="1"/>
    </xf>
    <xf numFmtId="0" fontId="13" fillId="0" borderId="8" xfId="0" applyFont="1" applyBorder="1" applyAlignment="1"/>
    <xf numFmtId="1" fontId="13" fillId="0" borderId="8" xfId="0" applyNumberFormat="1" applyFont="1" applyBorder="1" applyAlignment="1"/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quotePrefix="1" applyNumberFormat="1" applyFont="1" applyBorder="1" applyAlignment="1"/>
    <xf numFmtId="49" fontId="13" fillId="0" borderId="8" xfId="0" applyNumberFormat="1" applyFont="1" applyBorder="1" applyAlignment="1"/>
    <xf numFmtId="49" fontId="11" fillId="4" borderId="10" xfId="0" applyNumberFormat="1" applyFont="1" applyFill="1" applyBorder="1" applyAlignment="1"/>
    <xf numFmtId="49" fontId="10" fillId="4" borderId="12" xfId="0" applyNumberFormat="1" applyFont="1" applyFill="1" applyBorder="1" applyAlignment="1"/>
    <xf numFmtId="1" fontId="3" fillId="0" borderId="54" xfId="0" applyNumberFormat="1" applyFont="1" applyBorder="1" applyAlignment="1">
      <alignment horizontal="center"/>
    </xf>
    <xf numFmtId="1" fontId="3" fillId="0" borderId="55" xfId="0" applyNumberFormat="1" applyFont="1" applyBorder="1" applyAlignment="1">
      <alignment horizontal="center"/>
    </xf>
    <xf numFmtId="49" fontId="13" fillId="4" borderId="13" xfId="0" applyNumberFormat="1" applyFont="1" applyFill="1" applyBorder="1" applyAlignment="1"/>
    <xf numFmtId="1" fontId="4" fillId="0" borderId="54" xfId="0" applyNumberFormat="1" applyFont="1" applyBorder="1" applyAlignment="1">
      <alignment horizontal="center"/>
    </xf>
    <xf numFmtId="1" fontId="3" fillId="0" borderId="55" xfId="0" applyNumberFormat="1" applyFont="1" applyBorder="1" applyAlignment="1"/>
    <xf numFmtId="1" fontId="6" fillId="3" borderId="10" xfId="0" applyNumberFormat="1" applyFont="1" applyFill="1" applyBorder="1" applyAlignment="1">
      <alignment horizontal="center"/>
    </xf>
    <xf numFmtId="1" fontId="4" fillId="0" borderId="56" xfId="0" applyNumberFormat="1" applyFont="1" applyBorder="1" applyAlignment="1"/>
    <xf numFmtId="1" fontId="3" fillId="0" borderId="56" xfId="0" applyNumberFormat="1" applyFont="1" applyBorder="1" applyAlignment="1"/>
    <xf numFmtId="0" fontId="9" fillId="4" borderId="57" xfId="0" applyNumberFormat="1" applyFont="1" applyFill="1" applyBorder="1" applyAlignment="1"/>
    <xf numFmtId="49" fontId="10" fillId="4" borderId="13" xfId="0" applyNumberFormat="1" applyFont="1" applyFill="1" applyBorder="1" applyAlignment="1"/>
    <xf numFmtId="0" fontId="14" fillId="0" borderId="54" xfId="0" applyFont="1" applyFill="1" applyBorder="1" applyAlignment="1"/>
    <xf numFmtId="49" fontId="3" fillId="0" borderId="54" xfId="0" applyNumberFormat="1" applyFont="1" applyBorder="1" applyAlignment="1"/>
    <xf numFmtId="1" fontId="3" fillId="0" borderId="59" xfId="0" applyNumberFormat="1" applyFont="1" applyBorder="1" applyAlignment="1">
      <alignment horizontal="center"/>
    </xf>
    <xf numFmtId="1" fontId="3" fillId="0" borderId="60" xfId="0" applyNumberFormat="1" applyFont="1" applyBorder="1" applyAlignment="1"/>
    <xf numFmtId="0" fontId="3" fillId="0" borderId="60" xfId="0" applyFont="1" applyBorder="1" applyAlignment="1">
      <alignment horizontal="left"/>
    </xf>
    <xf numFmtId="0" fontId="3" fillId="0" borderId="58" xfId="0" applyNumberFormat="1" applyFont="1" applyFill="1" applyBorder="1" applyAlignment="1"/>
    <xf numFmtId="49" fontId="3" fillId="0" borderId="58" xfId="0" applyNumberFormat="1" applyFont="1" applyFill="1" applyBorder="1" applyAlignment="1"/>
    <xf numFmtId="0" fontId="3" fillId="0" borderId="54" xfId="0" applyFont="1" applyBorder="1" applyAlignment="1"/>
    <xf numFmtId="49" fontId="3" fillId="0" borderId="60" xfId="0" applyNumberFormat="1" applyFont="1" applyBorder="1" applyAlignment="1"/>
    <xf numFmtId="49" fontId="3" fillId="0" borderId="58" xfId="0" applyNumberFormat="1" applyFont="1" applyBorder="1" applyAlignment="1"/>
    <xf numFmtId="1" fontId="3" fillId="0" borderId="58" xfId="0" applyNumberFormat="1" applyFont="1" applyBorder="1" applyAlignment="1"/>
    <xf numFmtId="49" fontId="3" fillId="0" borderId="60" xfId="0" applyNumberFormat="1" applyFont="1" applyBorder="1" applyAlignment="1">
      <alignment horizontal="left"/>
    </xf>
    <xf numFmtId="1" fontId="15" fillId="0" borderId="8" xfId="0" applyNumberFormat="1" applyFont="1" applyFill="1" applyBorder="1" applyAlignment="1">
      <alignment horizontal="center"/>
    </xf>
    <xf numFmtId="1" fontId="15" fillId="0" borderId="54" xfId="0" applyNumberFormat="1" applyFont="1" applyFill="1" applyBorder="1" applyAlignment="1">
      <alignment horizontal="center"/>
    </xf>
    <xf numFmtId="1" fontId="15" fillId="0" borderId="9" xfId="0" applyNumberFormat="1" applyFont="1" applyFill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1" fontId="15" fillId="0" borderId="54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0" fontId="16" fillId="2" borderId="10" xfId="0" applyNumberFormat="1" applyFont="1" applyFill="1" applyBorder="1" applyAlignment="1">
      <alignment horizontal="center"/>
    </xf>
    <xf numFmtId="49" fontId="5" fillId="0" borderId="60" xfId="0" applyNumberFormat="1" applyFont="1" applyBorder="1" applyAlignment="1">
      <alignment horizontal="center" vertical="center"/>
    </xf>
    <xf numFmtId="0" fontId="18" fillId="0" borderId="58" xfId="0" applyFont="1" applyBorder="1" applyAlignment="1"/>
    <xf numFmtId="1" fontId="14" fillId="0" borderId="59" xfId="0" applyNumberFormat="1" applyFont="1" applyBorder="1" applyAlignment="1">
      <alignment horizontal="center"/>
    </xf>
    <xf numFmtId="49" fontId="9" fillId="4" borderId="10" xfId="0" applyNumberFormat="1" applyFont="1" applyFill="1" applyBorder="1" applyAlignment="1"/>
    <xf numFmtId="0" fontId="17" fillId="0" borderId="58" xfId="0" applyFont="1" applyBorder="1" applyAlignment="1"/>
    <xf numFmtId="0" fontId="17" fillId="0" borderId="58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/>
    </xf>
    <xf numFmtId="0" fontId="18" fillId="0" borderId="5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1" fontId="4" fillId="0" borderId="7" xfId="0" applyNumberFormat="1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/>
    </xf>
    <xf numFmtId="49" fontId="9" fillId="6" borderId="10" xfId="0" applyNumberFormat="1" applyFont="1" applyFill="1" applyBorder="1" applyAlignment="1">
      <alignment horizontal="center" wrapText="1"/>
    </xf>
    <xf numFmtId="1" fontId="9" fillId="6" borderId="10" xfId="0" applyNumberFormat="1" applyFont="1" applyFill="1" applyBorder="1" applyAlignment="1"/>
    <xf numFmtId="1" fontId="9" fillId="5" borderId="57" xfId="0" applyNumberFormat="1" applyFont="1" applyFill="1" applyBorder="1" applyAlignment="1"/>
    <xf numFmtId="49" fontId="9" fillId="5" borderId="57" xfId="0" applyNumberFormat="1" applyFont="1" applyFill="1" applyBorder="1" applyAlignment="1">
      <alignment horizontal="center" wrapText="1"/>
    </xf>
    <xf numFmtId="49" fontId="9" fillId="6" borderId="61" xfId="0" applyNumberFormat="1" applyFont="1" applyFill="1" applyBorder="1" applyAlignment="1">
      <alignment horizontal="center" wrapText="1"/>
    </xf>
    <xf numFmtId="1" fontId="9" fillId="6" borderId="62" xfId="0" applyNumberFormat="1" applyFont="1" applyFill="1" applyBorder="1" applyAlignment="1"/>
    <xf numFmtId="0" fontId="14" fillId="0" borderId="58" xfId="0" applyFont="1" applyBorder="1" applyAlignment="1"/>
    <xf numFmtId="1" fontId="14" fillId="0" borderId="59" xfId="0" applyNumberFormat="1" applyFont="1" applyFill="1" applyBorder="1" applyAlignment="1">
      <alignment horizontal="center"/>
    </xf>
    <xf numFmtId="0" fontId="19" fillId="0" borderId="58" xfId="0" applyFont="1" applyBorder="1" applyAlignment="1"/>
    <xf numFmtId="1" fontId="3" fillId="0" borderId="63" xfId="0" applyNumberFormat="1" applyFont="1" applyBorder="1" applyAlignment="1">
      <alignment horizontal="center"/>
    </xf>
    <xf numFmtId="49" fontId="5" fillId="0" borderId="60" xfId="0" applyNumberFormat="1" applyFont="1" applyBorder="1" applyAlignment="1">
      <alignment horizontal="left" vertical="center"/>
    </xf>
    <xf numFmtId="1" fontId="3" fillId="0" borderId="64" xfId="0" applyNumberFormat="1" applyFont="1" applyBorder="1" applyAlignment="1">
      <alignment horizontal="center"/>
    </xf>
    <xf numFmtId="49" fontId="5" fillId="0" borderId="60" xfId="0" applyNumberFormat="1" applyFont="1" applyBorder="1" applyAlignment="1">
      <alignment horizontal="center" vertical="center" wrapText="1"/>
    </xf>
    <xf numFmtId="1" fontId="3" fillId="0" borderId="65" xfId="0" applyNumberFormat="1" applyFont="1" applyBorder="1" applyAlignment="1">
      <alignment horizontal="center"/>
    </xf>
    <xf numFmtId="0" fontId="1" fillId="0" borderId="58" xfId="0" applyNumberFormat="1" applyFont="1" applyBorder="1">
      <alignment vertical="top" wrapText="1"/>
    </xf>
    <xf numFmtId="1" fontId="3" fillId="0" borderId="58" xfId="0" applyNumberFormat="1" applyFont="1" applyBorder="1" applyAlignment="1">
      <alignment horizontal="center"/>
    </xf>
    <xf numFmtId="1" fontId="14" fillId="0" borderId="58" xfId="0" applyNumberFormat="1" applyFont="1" applyBorder="1" applyAlignment="1">
      <alignment horizontal="center"/>
    </xf>
    <xf numFmtId="0" fontId="19" fillId="0" borderId="58" xfId="0" applyFont="1" applyBorder="1" applyAlignment="1">
      <alignment horizontal="left"/>
    </xf>
    <xf numFmtId="0" fontId="14" fillId="0" borderId="30" xfId="0" applyFont="1" applyFill="1" applyBorder="1" applyAlignment="1"/>
    <xf numFmtId="1" fontId="4" fillId="0" borderId="26" xfId="0" applyNumberFormat="1" applyFont="1" applyBorder="1" applyAlignment="1"/>
    <xf numFmtId="1" fontId="4" fillId="0" borderId="32" xfId="0" applyNumberFormat="1" applyFont="1" applyBorder="1" applyAlignment="1"/>
    <xf numFmtId="0" fontId="14" fillId="0" borderId="58" xfId="0" applyFont="1" applyFill="1" applyBorder="1" applyAlignment="1"/>
    <xf numFmtId="0" fontId="3" fillId="0" borderId="36" xfId="0" applyNumberFormat="1" applyFont="1" applyBorder="1" applyAlignment="1"/>
    <xf numFmtId="1" fontId="4" fillId="0" borderId="29" xfId="0" applyNumberFormat="1" applyFont="1" applyBorder="1" applyAlignment="1"/>
    <xf numFmtId="1" fontId="4" fillId="0" borderId="37" xfId="0" applyNumberFormat="1" applyFont="1" applyBorder="1" applyAlignment="1"/>
    <xf numFmtId="1" fontId="3" fillId="0" borderId="26" xfId="0" applyNumberFormat="1" applyFont="1" applyBorder="1" applyAlignment="1"/>
    <xf numFmtId="1" fontId="3" fillId="0" borderId="29" xfId="0" applyNumberFormat="1" applyFont="1" applyBorder="1" applyAlignment="1"/>
    <xf numFmtId="1" fontId="3" fillId="0" borderId="32" xfId="0" applyNumberFormat="1" applyFont="1" applyBorder="1" applyAlignment="1"/>
    <xf numFmtId="1" fontId="5" fillId="0" borderId="60" xfId="0" applyNumberFormat="1" applyFont="1" applyBorder="1" applyAlignment="1">
      <alignment horizontal="center" vertical="center"/>
    </xf>
    <xf numFmtId="49" fontId="14" fillId="0" borderId="54" xfId="0" applyNumberFormat="1" applyFont="1" applyFill="1" applyBorder="1" applyAlignment="1"/>
    <xf numFmtId="0" fontId="19" fillId="0" borderId="58" xfId="0" applyFont="1" applyBorder="1" applyAlignment="1">
      <alignment horizontal="center" vertical="center"/>
    </xf>
    <xf numFmtId="0" fontId="14" fillId="0" borderId="59" xfId="0" applyFont="1" applyBorder="1" applyAlignment="1"/>
    <xf numFmtId="0" fontId="14" fillId="0" borderId="8" xfId="0" applyFont="1" applyBorder="1" applyAlignment="1"/>
    <xf numFmtId="0" fontId="3" fillId="0" borderId="22" xfId="0" applyNumberFormat="1" applyFont="1" applyBorder="1" applyAlignment="1">
      <alignment horizontal="center"/>
    </xf>
    <xf numFmtId="0" fontId="1" fillId="0" borderId="64" xfId="0" applyNumberFormat="1" applyFont="1" applyBorder="1">
      <alignment vertical="top" wrapText="1"/>
    </xf>
    <xf numFmtId="0" fontId="1" fillId="0" borderId="8" xfId="0" applyNumberFormat="1" applyFont="1" applyBorder="1">
      <alignment vertical="top" wrapText="1"/>
    </xf>
    <xf numFmtId="0" fontId="19" fillId="0" borderId="8" xfId="0" applyFont="1" applyBorder="1" applyAlignment="1">
      <alignment horizontal="center" vertical="center"/>
    </xf>
    <xf numFmtId="0" fontId="1" fillId="0" borderId="66" xfId="0" applyNumberFormat="1" applyFont="1" applyBorder="1">
      <alignment vertical="top" wrapText="1"/>
    </xf>
    <xf numFmtId="49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4" fillId="0" borderId="7" xfId="0" applyFont="1" applyBorder="1" applyAlignment="1"/>
    <xf numFmtId="0" fontId="1" fillId="0" borderId="7" xfId="0" applyNumberFormat="1" applyFont="1" applyBorder="1" applyAlignment="1"/>
  </cellXfs>
  <cellStyles count="1">
    <cellStyle name="Normale" xfId="0" builtinId="0"/>
  </cellStyles>
  <dxfs count="3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FFFF"/>
      <rgbColor rgb="FFFFFF00"/>
      <rgbColor rgb="FFCCFFCC"/>
      <rgbColor rgb="FF515151"/>
      <rgbColor rgb="FFFF0000"/>
      <rgbColor rgb="FFFEFEFE"/>
      <rgbColor rgb="FF9CE159"/>
      <rgbColor rgb="FF6DC037"/>
      <rgbColor rgb="FFFEFEFE"/>
      <rgbColor rgb="FF63B2D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OSHIBA%20HDD\Krono%20Lario%20Team\Gare%202023\CLASSIFICHE\Giovani\export_lombardi_varedo.xls" TargetMode="External"/><Relationship Id="rId1" Type="http://schemas.openxmlformats.org/officeDocument/2006/relationships/externalLinkPath" Target="export_lombardi_vared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OSHIBA%20HDD\Krono%20Lario%20Team\Gare%202023\CLASSIFICHE\Giovani\rho_export_oriano.xls" TargetMode="External"/><Relationship Id="rId1" Type="http://schemas.openxmlformats.org/officeDocument/2006/relationships/externalLinkPath" Target="rho_export_oria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ifiche_vigevano_lombardia/ra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</sheetNames>
    <sheetDataSet>
      <sheetData sheetId="0">
        <row r="2">
          <cell r="A2" t="str">
            <v>0129552</v>
          </cell>
          <cell r="B2">
            <v>70</v>
          </cell>
          <cell r="C2" t="str">
            <v>DE CARLI</v>
          </cell>
          <cell r="D2" t="str">
            <v>CATERINA</v>
          </cell>
          <cell r="E2" t="str">
            <v>F</v>
          </cell>
          <cell r="F2" t="str">
            <v>2014-12-17</v>
          </cell>
          <cell r="G2" t="str">
            <v>CU - F</v>
          </cell>
          <cell r="H2" t="str">
            <v>1174</v>
          </cell>
          <cell r="I2" t="str">
            <v>ASD CNM TRIATHLON</v>
          </cell>
          <cell r="J2">
            <v>1</v>
          </cell>
          <cell r="K2">
            <v>12</v>
          </cell>
        </row>
        <row r="3">
          <cell r="A3" t="str">
            <v>0116361</v>
          </cell>
          <cell r="B3">
            <v>68</v>
          </cell>
          <cell r="C3" t="str">
            <v>BONETTI</v>
          </cell>
          <cell r="D3" t="str">
            <v>REBECCA</v>
          </cell>
          <cell r="E3" t="str">
            <v>F</v>
          </cell>
          <cell r="F3" t="str">
            <v>2014-01-08</v>
          </cell>
          <cell r="G3" t="str">
            <v>CU - F</v>
          </cell>
          <cell r="H3" t="str">
            <v>2144</v>
          </cell>
          <cell r="I3" t="str">
            <v>SSD NPV</v>
          </cell>
          <cell r="J3">
            <v>2</v>
          </cell>
          <cell r="K3">
            <v>12</v>
          </cell>
        </row>
        <row r="4">
          <cell r="A4" t="str">
            <v>0127743</v>
          </cell>
          <cell r="B4">
            <v>71</v>
          </cell>
          <cell r="C4" t="str">
            <v>DI CEGLIE</v>
          </cell>
          <cell r="D4" t="str">
            <v>CECILIA</v>
          </cell>
          <cell r="E4" t="str">
            <v>F</v>
          </cell>
          <cell r="F4" t="str">
            <v>2015-08-06</v>
          </cell>
          <cell r="G4" t="str">
            <v>CU - F</v>
          </cell>
          <cell r="H4" t="str">
            <v>2144</v>
          </cell>
          <cell r="I4" t="str">
            <v>SSD NPV</v>
          </cell>
          <cell r="J4">
            <v>3</v>
          </cell>
          <cell r="K4">
            <v>12</v>
          </cell>
        </row>
        <row r="5">
          <cell r="A5" t="str">
            <v>0116559</v>
          </cell>
          <cell r="B5">
            <v>73</v>
          </cell>
          <cell r="C5" t="str">
            <v>SOMMARIVA</v>
          </cell>
          <cell r="D5" t="str">
            <v>FEDERICA</v>
          </cell>
          <cell r="E5" t="str">
            <v>F</v>
          </cell>
          <cell r="F5" t="str">
            <v>2014-07-08</v>
          </cell>
          <cell r="G5" t="str">
            <v>CU - F</v>
          </cell>
          <cell r="H5" t="str">
            <v>1174</v>
          </cell>
          <cell r="I5" t="str">
            <v>ASD CNM TRIATHLON</v>
          </cell>
          <cell r="J5">
            <v>4</v>
          </cell>
          <cell r="K5">
            <v>12</v>
          </cell>
        </row>
        <row r="6">
          <cell r="A6" t="str">
            <v>0127596</v>
          </cell>
          <cell r="B6">
            <v>63</v>
          </cell>
          <cell r="C6" t="str">
            <v>BOVIO</v>
          </cell>
          <cell r="D6" t="str">
            <v>AURORA</v>
          </cell>
          <cell r="E6" t="str">
            <v>F</v>
          </cell>
          <cell r="F6" t="str">
            <v>2014-02-18</v>
          </cell>
          <cell r="G6" t="str">
            <v>CU - F</v>
          </cell>
          <cell r="H6" t="str">
            <v>1172</v>
          </cell>
          <cell r="I6" t="str">
            <v>RHO TRIATHLON CLUB</v>
          </cell>
          <cell r="J6">
            <v>5</v>
          </cell>
          <cell r="K6">
            <v>12</v>
          </cell>
        </row>
        <row r="7">
          <cell r="A7" t="str">
            <v>0116519</v>
          </cell>
          <cell r="B7">
            <v>58</v>
          </cell>
          <cell r="C7" t="str">
            <v>LAURIA</v>
          </cell>
          <cell r="D7" t="str">
            <v>LUDOVICA</v>
          </cell>
          <cell r="E7" t="str">
            <v>F</v>
          </cell>
          <cell r="F7" t="str">
            <v>2014-08-21</v>
          </cell>
          <cell r="G7" t="str">
            <v>CU - F</v>
          </cell>
          <cell r="H7" t="str">
            <v>10</v>
          </cell>
          <cell r="I7" t="str">
            <v>TRI TEAM BRIANZA</v>
          </cell>
          <cell r="J7">
            <v>6</v>
          </cell>
          <cell r="K7">
            <v>12</v>
          </cell>
        </row>
        <row r="8">
          <cell r="A8" t="str">
            <v>0130990</v>
          </cell>
          <cell r="B8">
            <v>66</v>
          </cell>
          <cell r="C8" t="str">
            <v>MARCATO</v>
          </cell>
          <cell r="D8" t="str">
            <v>VITTORIA</v>
          </cell>
          <cell r="E8" t="str">
            <v>F</v>
          </cell>
          <cell r="F8" t="str">
            <v>2014-06-02</v>
          </cell>
          <cell r="G8" t="str">
            <v>CU - F</v>
          </cell>
          <cell r="H8" t="str">
            <v>2057</v>
          </cell>
          <cell r="I8" t="str">
            <v>K3 CREMONA</v>
          </cell>
          <cell r="J8">
            <v>7</v>
          </cell>
          <cell r="K8">
            <v>12</v>
          </cell>
        </row>
        <row r="9">
          <cell r="A9" t="str">
            <v>0118773</v>
          </cell>
          <cell r="B9">
            <v>69</v>
          </cell>
          <cell r="C9" t="str">
            <v>CAROLA</v>
          </cell>
          <cell r="D9" t="str">
            <v>ILARIA</v>
          </cell>
          <cell r="E9" t="str">
            <v>F</v>
          </cell>
          <cell r="F9" t="str">
            <v>2014-07-09</v>
          </cell>
          <cell r="G9" t="str">
            <v>CU - F</v>
          </cell>
          <cell r="H9" t="str">
            <v>1174</v>
          </cell>
          <cell r="I9" t="str">
            <v>ASD CNM TRIATHLON</v>
          </cell>
          <cell r="J9">
            <v>8</v>
          </cell>
          <cell r="K9">
            <v>12</v>
          </cell>
        </row>
        <row r="10">
          <cell r="A10" t="str">
            <v>0128505</v>
          </cell>
          <cell r="B10">
            <v>65</v>
          </cell>
          <cell r="C10" t="str">
            <v>LAZZARI</v>
          </cell>
          <cell r="D10" t="str">
            <v>ARIANNA</v>
          </cell>
          <cell r="E10" t="str">
            <v>F</v>
          </cell>
          <cell r="F10" t="str">
            <v>2014-01-30</v>
          </cell>
          <cell r="G10" t="str">
            <v>CU - F</v>
          </cell>
          <cell r="H10" t="str">
            <v>2057</v>
          </cell>
          <cell r="I10" t="str">
            <v>K3 CREMONA</v>
          </cell>
          <cell r="J10">
            <v>9</v>
          </cell>
          <cell r="K10">
            <v>12</v>
          </cell>
        </row>
        <row r="11">
          <cell r="A11" t="str">
            <v>0120193</v>
          </cell>
          <cell r="B11">
            <v>59</v>
          </cell>
          <cell r="C11" t="str">
            <v>NEGRETTI</v>
          </cell>
          <cell r="D11" t="str">
            <v>ALLEGRA</v>
          </cell>
          <cell r="E11" t="str">
            <v>F</v>
          </cell>
          <cell r="F11" t="str">
            <v>2014-02-27</v>
          </cell>
          <cell r="G11" t="str">
            <v>CU - F</v>
          </cell>
          <cell r="H11" t="str">
            <v>1180</v>
          </cell>
          <cell r="I11" t="str">
            <v>CUS PROPATRIA MILANO</v>
          </cell>
          <cell r="J11">
            <v>10</v>
          </cell>
          <cell r="K11">
            <v>12</v>
          </cell>
        </row>
        <row r="12">
          <cell r="A12" t="str">
            <v>0119868</v>
          </cell>
          <cell r="B12">
            <v>64</v>
          </cell>
          <cell r="C12" t="str">
            <v>BRANDINALI</v>
          </cell>
          <cell r="D12" t="str">
            <v>ELEONORA</v>
          </cell>
          <cell r="E12" t="str">
            <v>F</v>
          </cell>
          <cell r="F12" t="str">
            <v>2014-10-29</v>
          </cell>
          <cell r="G12" t="str">
            <v>CU - F</v>
          </cell>
          <cell r="H12" t="str">
            <v>1180</v>
          </cell>
          <cell r="I12" t="str">
            <v>CUS PROPATRIA MILANO</v>
          </cell>
          <cell r="J12">
            <v>11</v>
          </cell>
          <cell r="K12">
            <v>12</v>
          </cell>
        </row>
        <row r="13">
          <cell r="A13" t="str">
            <v>0119159</v>
          </cell>
          <cell r="B13">
            <v>72</v>
          </cell>
          <cell r="C13" t="str">
            <v>SESTINI</v>
          </cell>
          <cell r="D13" t="str">
            <v>GIORGIA FRANCESCA</v>
          </cell>
          <cell r="E13" t="str">
            <v>F</v>
          </cell>
          <cell r="F13" t="str">
            <v>2015-01-09</v>
          </cell>
          <cell r="G13" t="str">
            <v>CU - F</v>
          </cell>
          <cell r="H13" t="str">
            <v>1174</v>
          </cell>
          <cell r="I13" t="str">
            <v>ASD CNM TRIATHLON</v>
          </cell>
          <cell r="J13">
            <v>12</v>
          </cell>
          <cell r="K13">
            <v>12</v>
          </cell>
        </row>
        <row r="14">
          <cell r="A14" t="str">
            <v>0118429</v>
          </cell>
          <cell r="B14">
            <v>60</v>
          </cell>
          <cell r="C14" t="str">
            <v>PIURI</v>
          </cell>
          <cell r="D14" t="str">
            <v>ANNA</v>
          </cell>
          <cell r="E14" t="str">
            <v>F</v>
          </cell>
          <cell r="F14" t="str">
            <v>2014-05-15</v>
          </cell>
          <cell r="G14" t="str">
            <v>CU - F</v>
          </cell>
          <cell r="H14" t="str">
            <v>1213</v>
          </cell>
          <cell r="I14" t="str">
            <v>FRIESIAN TEAM</v>
          </cell>
          <cell r="J14">
            <v>13</v>
          </cell>
          <cell r="K14">
            <v>12</v>
          </cell>
        </row>
        <row r="36">
          <cell r="A36" t="str">
            <v>0116267</v>
          </cell>
          <cell r="B36">
            <v>121</v>
          </cell>
          <cell r="C36" t="str">
            <v>NORRITO</v>
          </cell>
          <cell r="D36" t="str">
            <v>FEDERICA</v>
          </cell>
          <cell r="E36" t="str">
            <v>F</v>
          </cell>
          <cell r="F36" t="str">
            <v>2012-06-28</v>
          </cell>
          <cell r="G36" t="str">
            <v>ES - F</v>
          </cell>
          <cell r="H36" t="str">
            <v>2144</v>
          </cell>
          <cell r="I36" t="str">
            <v>SSD NPV</v>
          </cell>
          <cell r="J36">
            <v>1</v>
          </cell>
          <cell r="K36">
            <v>100</v>
          </cell>
        </row>
        <row r="37">
          <cell r="A37" t="str">
            <v>0130337</v>
          </cell>
          <cell r="B37">
            <v>133</v>
          </cell>
          <cell r="C37" t="str">
            <v>OLIVARI</v>
          </cell>
          <cell r="D37" t="str">
            <v>CECILIA</v>
          </cell>
          <cell r="E37" t="str">
            <v>F</v>
          </cell>
          <cell r="F37" t="str">
            <v>2012-04-10</v>
          </cell>
          <cell r="G37" t="str">
            <v>ES - F</v>
          </cell>
          <cell r="H37" t="str">
            <v>1298</v>
          </cell>
          <cell r="I37" t="str">
            <v>DDS</v>
          </cell>
          <cell r="J37">
            <v>2</v>
          </cell>
          <cell r="K37">
            <v>90</v>
          </cell>
        </row>
        <row r="38">
          <cell r="A38" t="str">
            <v>0119685</v>
          </cell>
          <cell r="B38">
            <v>126</v>
          </cell>
          <cell r="C38" t="str">
            <v>PATRIARCA</v>
          </cell>
          <cell r="D38" t="str">
            <v>VITTORIA</v>
          </cell>
          <cell r="E38" t="str">
            <v>F</v>
          </cell>
          <cell r="F38" t="str">
            <v>2012-01-28</v>
          </cell>
          <cell r="G38" t="str">
            <v>ES - F</v>
          </cell>
          <cell r="H38" t="str">
            <v>2186</v>
          </cell>
          <cell r="I38" t="str">
            <v>ZEROTRI 1 COMO</v>
          </cell>
          <cell r="J38">
            <v>3</v>
          </cell>
          <cell r="K38">
            <v>80</v>
          </cell>
        </row>
        <row r="39">
          <cell r="A39" t="str">
            <v>0127650</v>
          </cell>
          <cell r="B39">
            <v>124</v>
          </cell>
          <cell r="C39" t="str">
            <v>CECCATO</v>
          </cell>
          <cell r="D39" t="str">
            <v>GIULIA</v>
          </cell>
          <cell r="E39" t="str">
            <v>F</v>
          </cell>
          <cell r="F39" t="str">
            <v>2012-09-20</v>
          </cell>
          <cell r="G39" t="str">
            <v>ES - F</v>
          </cell>
          <cell r="H39" t="str">
            <v>2186</v>
          </cell>
          <cell r="I39" t="str">
            <v>ZEROTRI 1 COMO</v>
          </cell>
          <cell r="J39">
            <v>4</v>
          </cell>
          <cell r="K39">
            <v>60</v>
          </cell>
        </row>
        <row r="40">
          <cell r="A40" t="str">
            <v>0120863</v>
          </cell>
          <cell r="B40">
            <v>134</v>
          </cell>
          <cell r="C40" t="str">
            <v>PRIVITERA</v>
          </cell>
          <cell r="D40" t="str">
            <v>ALESSIA</v>
          </cell>
          <cell r="E40" t="str">
            <v>F</v>
          </cell>
          <cell r="F40" t="str">
            <v>2012-08-17</v>
          </cell>
          <cell r="G40" t="str">
            <v>ES - F</v>
          </cell>
          <cell r="H40" t="str">
            <v>1172</v>
          </cell>
          <cell r="I40" t="str">
            <v>RHO TRIATHLON CLUB</v>
          </cell>
          <cell r="J40">
            <v>5</v>
          </cell>
          <cell r="K40">
            <v>50</v>
          </cell>
        </row>
        <row r="41">
          <cell r="A41" t="str">
            <v>0123679</v>
          </cell>
          <cell r="B41">
            <v>137</v>
          </cell>
          <cell r="C41" t="str">
            <v>CAPPA</v>
          </cell>
          <cell r="D41" t="str">
            <v>SERENA</v>
          </cell>
          <cell r="E41" t="str">
            <v>F</v>
          </cell>
          <cell r="F41" t="str">
            <v>2013-02-01</v>
          </cell>
          <cell r="G41" t="str">
            <v>ES - F</v>
          </cell>
          <cell r="H41" t="str">
            <v>2072</v>
          </cell>
          <cell r="I41" t="str">
            <v>CANOTTIERI SALO'</v>
          </cell>
          <cell r="J41">
            <v>6</v>
          </cell>
          <cell r="K41">
            <v>40</v>
          </cell>
        </row>
        <row r="42">
          <cell r="A42" t="str">
            <v>0115684</v>
          </cell>
          <cell r="B42">
            <v>125</v>
          </cell>
          <cell r="C42" t="str">
            <v>MAURI</v>
          </cell>
          <cell r="D42" t="str">
            <v>PETRA MARIA</v>
          </cell>
          <cell r="E42" t="str">
            <v>F</v>
          </cell>
          <cell r="F42" t="str">
            <v>2013-08-01</v>
          </cell>
          <cell r="G42" t="str">
            <v>ES - F</v>
          </cell>
          <cell r="H42" t="str">
            <v>2144</v>
          </cell>
          <cell r="I42" t="str">
            <v>SSD NPV</v>
          </cell>
          <cell r="J42">
            <v>7</v>
          </cell>
          <cell r="K42">
            <v>30</v>
          </cell>
        </row>
        <row r="43">
          <cell r="A43" t="str">
            <v>0108462</v>
          </cell>
          <cell r="B43">
            <v>149</v>
          </cell>
          <cell r="C43" t="str">
            <v>LUINETTI</v>
          </cell>
          <cell r="D43" t="str">
            <v>AGNESE</v>
          </cell>
          <cell r="E43" t="str">
            <v>F</v>
          </cell>
          <cell r="F43" t="str">
            <v>2012-05-04</v>
          </cell>
          <cell r="G43" t="str">
            <v>ES - F</v>
          </cell>
          <cell r="H43" t="str">
            <v>1213</v>
          </cell>
          <cell r="I43" t="str">
            <v>FRIESIAN TEAM</v>
          </cell>
          <cell r="J43">
            <v>8</v>
          </cell>
          <cell r="K43">
            <v>20</v>
          </cell>
        </row>
        <row r="44">
          <cell r="A44" t="str">
            <v>0127255</v>
          </cell>
          <cell r="B44">
            <v>141</v>
          </cell>
          <cell r="C44" t="str">
            <v>MENGHI</v>
          </cell>
          <cell r="D44" t="str">
            <v>MARTA VIRGINIA</v>
          </cell>
          <cell r="E44" t="str">
            <v>F</v>
          </cell>
          <cell r="F44" t="str">
            <v>2012-05-29</v>
          </cell>
          <cell r="G44" t="str">
            <v>ES - F</v>
          </cell>
          <cell r="H44" t="str">
            <v>1180</v>
          </cell>
          <cell r="I44" t="str">
            <v>CUS PROPATRIA MILANO</v>
          </cell>
          <cell r="J44">
            <v>9</v>
          </cell>
          <cell r="K44">
            <v>15</v>
          </cell>
        </row>
        <row r="45">
          <cell r="A45" t="str">
            <v>0127597</v>
          </cell>
          <cell r="B45">
            <v>153</v>
          </cell>
          <cell r="C45" t="str">
            <v>DI MALTA</v>
          </cell>
          <cell r="D45" t="str">
            <v>CAMILLA</v>
          </cell>
          <cell r="E45" t="str">
            <v>F</v>
          </cell>
          <cell r="F45" t="str">
            <v>2012-03-31</v>
          </cell>
          <cell r="G45" t="str">
            <v>ES - F</v>
          </cell>
          <cell r="H45" t="str">
            <v>1172</v>
          </cell>
          <cell r="I45" t="str">
            <v>RHO TRIATHLON CLUB</v>
          </cell>
          <cell r="J45">
            <v>10</v>
          </cell>
          <cell r="K45">
            <v>12</v>
          </cell>
        </row>
        <row r="46">
          <cell r="A46" t="str">
            <v>0111286</v>
          </cell>
          <cell r="B46">
            <v>142</v>
          </cell>
          <cell r="C46" t="str">
            <v>DAOLIO</v>
          </cell>
          <cell r="D46" t="str">
            <v>CHIARA</v>
          </cell>
          <cell r="E46" t="str">
            <v>F</v>
          </cell>
          <cell r="F46" t="str">
            <v>2012-08-16</v>
          </cell>
          <cell r="G46" t="str">
            <v>ES - F</v>
          </cell>
          <cell r="H46" t="str">
            <v>1174</v>
          </cell>
          <cell r="I46" t="str">
            <v>ASD CNM TRIATHLON</v>
          </cell>
          <cell r="J46">
            <v>11</v>
          </cell>
          <cell r="K46">
            <v>9</v>
          </cell>
        </row>
        <row r="47">
          <cell r="A47" t="str">
            <v>0127595</v>
          </cell>
          <cell r="B47">
            <v>145</v>
          </cell>
          <cell r="C47" t="str">
            <v>ESPOSTI</v>
          </cell>
          <cell r="D47" t="str">
            <v>ARIANNA</v>
          </cell>
          <cell r="E47" t="str">
            <v>F</v>
          </cell>
          <cell r="F47" t="str">
            <v>2012-02-06</v>
          </cell>
          <cell r="G47" t="str">
            <v>ES - F</v>
          </cell>
          <cell r="H47" t="str">
            <v>1172</v>
          </cell>
          <cell r="I47" t="str">
            <v>RHO TRIATHLON CLUB</v>
          </cell>
          <cell r="J47">
            <v>12</v>
          </cell>
          <cell r="K47">
            <v>8</v>
          </cell>
        </row>
        <row r="48">
          <cell r="A48" t="str">
            <v>0117463</v>
          </cell>
          <cell r="B48">
            <v>144</v>
          </cell>
          <cell r="C48" t="str">
            <v>POLITI</v>
          </cell>
          <cell r="D48" t="str">
            <v>ISABELLA MARIA</v>
          </cell>
          <cell r="E48" t="str">
            <v>F</v>
          </cell>
          <cell r="F48" t="str">
            <v>2012-09-27</v>
          </cell>
          <cell r="G48" t="str">
            <v>ES - F</v>
          </cell>
          <cell r="H48" t="str">
            <v>2057</v>
          </cell>
          <cell r="I48" t="str">
            <v>K3 CREMONA</v>
          </cell>
          <cell r="J48">
            <v>13</v>
          </cell>
          <cell r="K48">
            <v>7</v>
          </cell>
        </row>
        <row r="49">
          <cell r="A49" t="str">
            <v>0127790</v>
          </cell>
          <cell r="B49">
            <v>151</v>
          </cell>
          <cell r="C49" t="str">
            <v>SOMMI</v>
          </cell>
          <cell r="D49" t="str">
            <v>CLEO</v>
          </cell>
          <cell r="E49" t="str">
            <v>F</v>
          </cell>
          <cell r="F49" t="str">
            <v>2012-10-20</v>
          </cell>
          <cell r="G49" t="str">
            <v>ES - F</v>
          </cell>
          <cell r="H49" t="str">
            <v>2057</v>
          </cell>
          <cell r="I49" t="str">
            <v>K3 CREMONA</v>
          </cell>
          <cell r="J49">
            <v>14</v>
          </cell>
          <cell r="K49">
            <v>6</v>
          </cell>
        </row>
        <row r="50">
          <cell r="A50" t="str">
            <v>0128713</v>
          </cell>
          <cell r="B50">
            <v>146</v>
          </cell>
          <cell r="C50" t="str">
            <v>PERITI</v>
          </cell>
          <cell r="D50" t="str">
            <v>ANNA</v>
          </cell>
          <cell r="E50" t="str">
            <v>F</v>
          </cell>
          <cell r="F50" t="str">
            <v>2012-02-20</v>
          </cell>
          <cell r="G50" t="str">
            <v>ES - F</v>
          </cell>
          <cell r="H50" t="str">
            <v>2186</v>
          </cell>
          <cell r="I50" t="str">
            <v>ZEROTRI 1 COMO</v>
          </cell>
          <cell r="J50">
            <v>15</v>
          </cell>
          <cell r="K50">
            <v>5</v>
          </cell>
        </row>
        <row r="51">
          <cell r="A51" t="str">
            <v>0116700</v>
          </cell>
          <cell r="B51">
            <v>155</v>
          </cell>
          <cell r="C51" t="str">
            <v>MAFFIONE</v>
          </cell>
          <cell r="D51" t="str">
            <v>SERENA</v>
          </cell>
          <cell r="E51" t="str">
            <v>F</v>
          </cell>
          <cell r="F51" t="str">
            <v>2012-05-12</v>
          </cell>
          <cell r="G51" t="str">
            <v>ES - F</v>
          </cell>
          <cell r="H51" t="str">
            <v>2027</v>
          </cell>
          <cell r="I51" t="str">
            <v>SKY LINE NUOTO</v>
          </cell>
          <cell r="J51">
            <v>16</v>
          </cell>
          <cell r="K51">
            <v>5</v>
          </cell>
        </row>
        <row r="52">
          <cell r="A52" t="str">
            <v>0113477</v>
          </cell>
          <cell r="B52">
            <v>136</v>
          </cell>
          <cell r="C52" t="str">
            <v>VINCI</v>
          </cell>
          <cell r="D52" t="str">
            <v>ARIANNA</v>
          </cell>
          <cell r="E52" t="str">
            <v>F</v>
          </cell>
          <cell r="F52" t="str">
            <v>2013-08-26</v>
          </cell>
          <cell r="G52" t="str">
            <v>ES - F</v>
          </cell>
          <cell r="H52" t="str">
            <v>2144</v>
          </cell>
          <cell r="I52" t="str">
            <v>SSD NPV</v>
          </cell>
          <cell r="J52">
            <v>17</v>
          </cell>
          <cell r="K52">
            <v>5</v>
          </cell>
        </row>
        <row r="53">
          <cell r="A53" t="str">
            <v>0124112</v>
          </cell>
          <cell r="B53">
            <v>143</v>
          </cell>
          <cell r="C53" t="str">
            <v>URBANI</v>
          </cell>
          <cell r="D53" t="str">
            <v>ALICE</v>
          </cell>
          <cell r="E53" t="str">
            <v>F</v>
          </cell>
          <cell r="F53" t="str">
            <v>2012-08-09</v>
          </cell>
          <cell r="G53" t="str">
            <v>ES - F</v>
          </cell>
          <cell r="H53" t="str">
            <v>1180</v>
          </cell>
          <cell r="I53" t="str">
            <v>CUS PROPATRIA MILANO</v>
          </cell>
          <cell r="J53">
            <v>18</v>
          </cell>
          <cell r="K53">
            <v>5</v>
          </cell>
        </row>
        <row r="54">
          <cell r="A54" t="str">
            <v>0130272</v>
          </cell>
          <cell r="B54">
            <v>152</v>
          </cell>
          <cell r="C54" t="str">
            <v>DONINI</v>
          </cell>
          <cell r="D54" t="str">
            <v>ZOE SOPHIE</v>
          </cell>
          <cell r="E54" t="str">
            <v>F</v>
          </cell>
          <cell r="F54" t="str">
            <v>2012-11-11</v>
          </cell>
          <cell r="G54" t="str">
            <v>ES - F</v>
          </cell>
          <cell r="H54" t="str">
            <v>2271</v>
          </cell>
          <cell r="I54" t="str">
            <v>KRONO LARIO TEAM S.S</v>
          </cell>
          <cell r="J54">
            <v>19</v>
          </cell>
          <cell r="K54">
            <v>5</v>
          </cell>
        </row>
        <row r="55">
          <cell r="A55" t="str">
            <v>0123900</v>
          </cell>
          <cell r="B55">
            <v>150</v>
          </cell>
          <cell r="C55" t="str">
            <v>MAINARDI</v>
          </cell>
          <cell r="D55" t="str">
            <v>INES</v>
          </cell>
          <cell r="E55" t="str">
            <v>F</v>
          </cell>
          <cell r="F55" t="str">
            <v>2013-03-15</v>
          </cell>
          <cell r="G55" t="str">
            <v>ES - F</v>
          </cell>
          <cell r="H55" t="str">
            <v>1589</v>
          </cell>
          <cell r="I55" t="str">
            <v>JCT VIGEVANO</v>
          </cell>
          <cell r="J55">
            <v>20</v>
          </cell>
          <cell r="K55">
            <v>5</v>
          </cell>
        </row>
        <row r="56">
          <cell r="A56" t="str">
            <v>0112359</v>
          </cell>
          <cell r="B56">
            <v>81</v>
          </cell>
          <cell r="C56" t="str">
            <v>PEDRATTI</v>
          </cell>
          <cell r="D56" t="str">
            <v>PIETRO GIUSEPPE MARIA</v>
          </cell>
          <cell r="E56" t="str">
            <v>M</v>
          </cell>
          <cell r="F56" t="str">
            <v>2012-01-10</v>
          </cell>
          <cell r="G56" t="str">
            <v>ES - M</v>
          </cell>
          <cell r="H56" t="str">
            <v>10</v>
          </cell>
          <cell r="I56" t="str">
            <v>TRI TEAM BRIANZA</v>
          </cell>
          <cell r="J56">
            <v>1</v>
          </cell>
          <cell r="K56">
            <v>100</v>
          </cell>
        </row>
        <row r="57">
          <cell r="A57" t="str">
            <v>0109544</v>
          </cell>
          <cell r="B57">
            <v>78</v>
          </cell>
          <cell r="C57" t="str">
            <v>RICCA</v>
          </cell>
          <cell r="D57" t="str">
            <v>JACOPO</v>
          </cell>
          <cell r="E57" t="str">
            <v>M</v>
          </cell>
          <cell r="F57" t="str">
            <v>2012-09-05</v>
          </cell>
          <cell r="G57" t="str">
            <v>ES - M</v>
          </cell>
          <cell r="H57" t="str">
            <v>1180</v>
          </cell>
          <cell r="I57" t="str">
            <v>CUS PROPATRIA MILANO</v>
          </cell>
          <cell r="J57">
            <v>2</v>
          </cell>
          <cell r="K57">
            <v>90</v>
          </cell>
        </row>
        <row r="58">
          <cell r="A58" t="str">
            <v>0115789</v>
          </cell>
          <cell r="B58">
            <v>85</v>
          </cell>
          <cell r="C58" t="str">
            <v>MASETTA MILONE</v>
          </cell>
          <cell r="D58" t="str">
            <v>ANDREA</v>
          </cell>
          <cell r="E58" t="str">
            <v>M</v>
          </cell>
          <cell r="F58" t="str">
            <v>2013-06-03</v>
          </cell>
          <cell r="G58" t="str">
            <v>ES - M</v>
          </cell>
          <cell r="H58" t="str">
            <v>2144</v>
          </cell>
          <cell r="I58" t="str">
            <v>SSD NPV</v>
          </cell>
          <cell r="J58">
            <v>3</v>
          </cell>
          <cell r="K58">
            <v>80</v>
          </cell>
        </row>
        <row r="59">
          <cell r="A59" t="str">
            <v>0113445</v>
          </cell>
          <cell r="B59">
            <v>84</v>
          </cell>
          <cell r="C59" t="str">
            <v>BRANDINALI</v>
          </cell>
          <cell r="D59" t="str">
            <v>FEDERICO SIMONE</v>
          </cell>
          <cell r="E59" t="str">
            <v>M</v>
          </cell>
          <cell r="F59" t="str">
            <v>2012-11-02</v>
          </cell>
          <cell r="G59" t="str">
            <v>ES - M</v>
          </cell>
          <cell r="H59" t="str">
            <v>1180</v>
          </cell>
          <cell r="I59" t="str">
            <v>CUS PROPATRIA MILANO</v>
          </cell>
          <cell r="J59">
            <v>4</v>
          </cell>
          <cell r="K59">
            <v>60</v>
          </cell>
        </row>
        <row r="60">
          <cell r="A60" t="str">
            <v>0123672</v>
          </cell>
          <cell r="B60">
            <v>96</v>
          </cell>
          <cell r="C60" t="str">
            <v>BOTTACIN</v>
          </cell>
          <cell r="D60" t="str">
            <v>DIEGO</v>
          </cell>
          <cell r="E60" t="str">
            <v>M</v>
          </cell>
          <cell r="F60" t="str">
            <v>2012-09-25</v>
          </cell>
          <cell r="G60" t="str">
            <v>ES - M</v>
          </cell>
          <cell r="H60" t="str">
            <v>1213</v>
          </cell>
          <cell r="I60" t="str">
            <v>FRIESIAN TEAM</v>
          </cell>
          <cell r="J60">
            <v>5</v>
          </cell>
          <cell r="K60">
            <v>50</v>
          </cell>
        </row>
        <row r="61">
          <cell r="A61" t="str">
            <v>0121625</v>
          </cell>
          <cell r="B61">
            <v>116</v>
          </cell>
          <cell r="C61" t="str">
            <v>PULITI</v>
          </cell>
          <cell r="D61" t="str">
            <v>LUCA</v>
          </cell>
          <cell r="E61" t="str">
            <v>M</v>
          </cell>
          <cell r="F61" t="str">
            <v>2013-12-04</v>
          </cell>
          <cell r="G61" t="str">
            <v>ES - M</v>
          </cell>
          <cell r="H61" t="str">
            <v>2057</v>
          </cell>
          <cell r="I61" t="str">
            <v>K3 CREMONA</v>
          </cell>
          <cell r="J61">
            <v>6</v>
          </cell>
          <cell r="K61">
            <v>40</v>
          </cell>
        </row>
        <row r="62">
          <cell r="A62" t="str">
            <v>0124388</v>
          </cell>
          <cell r="B62">
            <v>92</v>
          </cell>
          <cell r="C62" t="str">
            <v>ZIGLIOLI</v>
          </cell>
          <cell r="D62" t="str">
            <v>PIETRO</v>
          </cell>
          <cell r="E62" t="str">
            <v>M</v>
          </cell>
          <cell r="F62" t="str">
            <v>2012-01-25</v>
          </cell>
          <cell r="G62" t="str">
            <v>ES - M</v>
          </cell>
          <cell r="H62" t="str">
            <v>1174</v>
          </cell>
          <cell r="I62" t="str">
            <v>ASD CNM TRIATHLON</v>
          </cell>
          <cell r="J62">
            <v>7</v>
          </cell>
          <cell r="K62">
            <v>30</v>
          </cell>
        </row>
        <row r="63">
          <cell r="A63" t="str">
            <v>0114494</v>
          </cell>
          <cell r="B63">
            <v>86</v>
          </cell>
          <cell r="C63" t="str">
            <v>DI CEGLIE</v>
          </cell>
          <cell r="D63" t="str">
            <v>NICCOLO'</v>
          </cell>
          <cell r="E63" t="str">
            <v>M</v>
          </cell>
          <cell r="F63" t="str">
            <v>2012-12-21</v>
          </cell>
          <cell r="G63" t="str">
            <v>ES - M</v>
          </cell>
          <cell r="H63" t="str">
            <v>2144</v>
          </cell>
          <cell r="I63" t="str">
            <v>SSD NPV</v>
          </cell>
          <cell r="J63">
            <v>8</v>
          </cell>
          <cell r="K63">
            <v>20</v>
          </cell>
        </row>
        <row r="64">
          <cell r="A64" t="str">
            <v>0115921</v>
          </cell>
          <cell r="B64">
            <v>82</v>
          </cell>
          <cell r="C64" t="str">
            <v>RUGGIERI</v>
          </cell>
          <cell r="D64" t="str">
            <v>GIUSEPPE</v>
          </cell>
          <cell r="E64" t="str">
            <v>M</v>
          </cell>
          <cell r="F64" t="str">
            <v>2013-09-13</v>
          </cell>
          <cell r="G64" t="str">
            <v>ES - M</v>
          </cell>
          <cell r="H64" t="str">
            <v>2144</v>
          </cell>
          <cell r="I64" t="str">
            <v>SSD NPV</v>
          </cell>
          <cell r="J64">
            <v>9</v>
          </cell>
          <cell r="K64">
            <v>15</v>
          </cell>
        </row>
        <row r="65">
          <cell r="A65" t="str">
            <v>0115920</v>
          </cell>
          <cell r="B65">
            <v>83</v>
          </cell>
          <cell r="C65" t="str">
            <v>LA FRANCA</v>
          </cell>
          <cell r="D65" t="str">
            <v>LEONARDO</v>
          </cell>
          <cell r="E65" t="str">
            <v>M</v>
          </cell>
          <cell r="F65" t="str">
            <v>2013-03-09</v>
          </cell>
          <cell r="G65" t="str">
            <v>ES - M</v>
          </cell>
          <cell r="H65" t="str">
            <v>2144</v>
          </cell>
          <cell r="I65" t="str">
            <v>SSD NPV</v>
          </cell>
          <cell r="J65">
            <v>10</v>
          </cell>
          <cell r="K65">
            <v>12</v>
          </cell>
        </row>
        <row r="66">
          <cell r="A66" t="str">
            <v>0120238</v>
          </cell>
          <cell r="B66">
            <v>90</v>
          </cell>
          <cell r="C66" t="str">
            <v>NEMBRO</v>
          </cell>
          <cell r="D66" t="str">
            <v>MATTEO</v>
          </cell>
          <cell r="E66" t="str">
            <v>M</v>
          </cell>
          <cell r="F66" t="str">
            <v>2013-10-29</v>
          </cell>
          <cell r="G66" t="str">
            <v>ES - M</v>
          </cell>
          <cell r="H66" t="str">
            <v>1589</v>
          </cell>
          <cell r="I66" t="str">
            <v>JCT VIGEVANO</v>
          </cell>
          <cell r="J66">
            <v>11</v>
          </cell>
          <cell r="K66">
            <v>9</v>
          </cell>
        </row>
        <row r="67">
          <cell r="A67" t="str">
            <v>0129509</v>
          </cell>
          <cell r="B67">
            <v>119</v>
          </cell>
          <cell r="C67" t="str">
            <v>MOSCONI</v>
          </cell>
          <cell r="D67" t="str">
            <v>TOMMASO</v>
          </cell>
          <cell r="E67" t="str">
            <v>M</v>
          </cell>
          <cell r="F67" t="str">
            <v>2013-01-20</v>
          </cell>
          <cell r="G67" t="str">
            <v>ES - M</v>
          </cell>
          <cell r="H67" t="str">
            <v>2144</v>
          </cell>
          <cell r="I67" t="str">
            <v>SSD NPV</v>
          </cell>
          <cell r="J67">
            <v>12</v>
          </cell>
          <cell r="K67">
            <v>8</v>
          </cell>
        </row>
        <row r="68">
          <cell r="A68" t="str">
            <v>0111281</v>
          </cell>
          <cell r="B68">
            <v>113</v>
          </cell>
          <cell r="C68" t="str">
            <v>DE ZAN</v>
          </cell>
          <cell r="D68" t="str">
            <v>ALESSANDRO</v>
          </cell>
          <cell r="E68" t="str">
            <v>M</v>
          </cell>
          <cell r="F68" t="str">
            <v>2012-02-12</v>
          </cell>
          <cell r="G68" t="str">
            <v>ES - M</v>
          </cell>
          <cell r="H68" t="str">
            <v>1174</v>
          </cell>
          <cell r="I68" t="str">
            <v>ASD CNM TRIATHLON</v>
          </cell>
          <cell r="J68">
            <v>13</v>
          </cell>
          <cell r="K68">
            <v>7</v>
          </cell>
        </row>
        <row r="69">
          <cell r="A69" t="str">
            <v>0126582</v>
          </cell>
          <cell r="B69">
            <v>89</v>
          </cell>
          <cell r="C69" t="str">
            <v>ANZANI</v>
          </cell>
          <cell r="D69" t="str">
            <v>PIETRO</v>
          </cell>
          <cell r="E69" t="str">
            <v>M</v>
          </cell>
          <cell r="F69" t="str">
            <v>2013-12-07</v>
          </cell>
          <cell r="G69" t="str">
            <v>ES - M</v>
          </cell>
          <cell r="H69" t="str">
            <v>2186</v>
          </cell>
          <cell r="I69" t="str">
            <v>ZEROTRI 1 COMO</v>
          </cell>
          <cell r="J69">
            <v>14</v>
          </cell>
          <cell r="K69">
            <v>6</v>
          </cell>
        </row>
        <row r="70">
          <cell r="A70" t="str">
            <v>0126907</v>
          </cell>
          <cell r="B70">
            <v>95</v>
          </cell>
          <cell r="C70" t="str">
            <v>FRANCHI</v>
          </cell>
          <cell r="D70" t="str">
            <v>GIULIO</v>
          </cell>
          <cell r="E70" t="str">
            <v>M</v>
          </cell>
          <cell r="F70" t="str">
            <v>2012-12-29</v>
          </cell>
          <cell r="G70" t="str">
            <v>ES - M</v>
          </cell>
          <cell r="H70" t="str">
            <v>1589</v>
          </cell>
          <cell r="I70" t="str">
            <v>JCT VIGEVANO</v>
          </cell>
          <cell r="J70">
            <v>15</v>
          </cell>
          <cell r="K70">
            <v>5</v>
          </cell>
        </row>
        <row r="71">
          <cell r="A71" t="str">
            <v>0126141</v>
          </cell>
          <cell r="B71">
            <v>93</v>
          </cell>
          <cell r="C71" t="str">
            <v>BERTI</v>
          </cell>
          <cell r="D71" t="str">
            <v>FEDERICO</v>
          </cell>
          <cell r="E71" t="str">
            <v>M</v>
          </cell>
          <cell r="F71" t="str">
            <v>2013-09-27</v>
          </cell>
          <cell r="G71" t="str">
            <v>ES - M</v>
          </cell>
          <cell r="H71" t="str">
            <v>2144</v>
          </cell>
          <cell r="I71" t="str">
            <v>SSD NPV</v>
          </cell>
          <cell r="J71">
            <v>16</v>
          </cell>
          <cell r="K71">
            <v>5</v>
          </cell>
        </row>
        <row r="72">
          <cell r="A72" t="str">
            <v>0130199</v>
          </cell>
          <cell r="B72">
            <v>98</v>
          </cell>
          <cell r="C72" t="str">
            <v>ACERBI</v>
          </cell>
          <cell r="D72" t="str">
            <v>LORENZO</v>
          </cell>
          <cell r="E72" t="str">
            <v>M</v>
          </cell>
          <cell r="F72" t="str">
            <v>2012-06-01</v>
          </cell>
          <cell r="G72" t="str">
            <v>ES - M</v>
          </cell>
          <cell r="H72" t="str">
            <v>1589</v>
          </cell>
          <cell r="I72" t="str">
            <v>JCT VIGEVANO</v>
          </cell>
          <cell r="J72">
            <v>17</v>
          </cell>
          <cell r="K72">
            <v>5</v>
          </cell>
        </row>
        <row r="73">
          <cell r="A73" t="str">
            <v>0129733</v>
          </cell>
          <cell r="B73">
            <v>108</v>
          </cell>
          <cell r="C73" t="str">
            <v>BOSIO</v>
          </cell>
          <cell r="D73" t="str">
            <v>ANDREI</v>
          </cell>
          <cell r="E73" t="str">
            <v>M</v>
          </cell>
          <cell r="F73" t="str">
            <v>2012-07-14</v>
          </cell>
          <cell r="G73" t="str">
            <v>ES - M</v>
          </cell>
          <cell r="H73" t="str">
            <v>1180</v>
          </cell>
          <cell r="I73" t="str">
            <v>CUS PROPATRIA MILANO</v>
          </cell>
          <cell r="J73">
            <v>18</v>
          </cell>
          <cell r="K73">
            <v>5</v>
          </cell>
        </row>
        <row r="74">
          <cell r="A74" t="str">
            <v>0112797</v>
          </cell>
          <cell r="B74">
            <v>110</v>
          </cell>
          <cell r="C74" t="str">
            <v>BASSI</v>
          </cell>
          <cell r="D74" t="str">
            <v>NICOLÒ</v>
          </cell>
          <cell r="E74" t="str">
            <v>M</v>
          </cell>
          <cell r="F74" t="str">
            <v>2012-01-15</v>
          </cell>
          <cell r="G74" t="str">
            <v>ES - M</v>
          </cell>
          <cell r="H74" t="str">
            <v>1174</v>
          </cell>
          <cell r="I74" t="str">
            <v>ASD CNM TRIATHLON</v>
          </cell>
          <cell r="J74">
            <v>19</v>
          </cell>
          <cell r="K74">
            <v>5</v>
          </cell>
        </row>
        <row r="75">
          <cell r="A75" t="str">
            <v>0129758</v>
          </cell>
          <cell r="B75">
            <v>109</v>
          </cell>
          <cell r="C75" t="str">
            <v>TREVISAN</v>
          </cell>
          <cell r="D75" t="str">
            <v>JOSHUA</v>
          </cell>
          <cell r="E75" t="str">
            <v>M</v>
          </cell>
          <cell r="F75" t="str">
            <v>2013-06-25</v>
          </cell>
          <cell r="G75" t="str">
            <v>ES - M</v>
          </cell>
          <cell r="H75" t="str">
            <v>2144</v>
          </cell>
          <cell r="I75" t="str">
            <v>SSD NPV</v>
          </cell>
          <cell r="J75">
            <v>20</v>
          </cell>
          <cell r="K75">
            <v>5</v>
          </cell>
        </row>
        <row r="76">
          <cell r="A76" t="str">
            <v>0130974</v>
          </cell>
          <cell r="B76">
            <v>117</v>
          </cell>
          <cell r="C76" t="str">
            <v>VENTURINI</v>
          </cell>
          <cell r="D76" t="str">
            <v>FLAVIO</v>
          </cell>
          <cell r="E76" t="str">
            <v>M</v>
          </cell>
          <cell r="F76" t="str">
            <v>2013-05-11</v>
          </cell>
          <cell r="G76" t="str">
            <v>ES - M</v>
          </cell>
          <cell r="H76" t="str">
            <v>2027</v>
          </cell>
          <cell r="I76" t="str">
            <v>SKY LINE NUOTO</v>
          </cell>
          <cell r="J76">
            <v>21</v>
          </cell>
          <cell r="K76">
            <v>5</v>
          </cell>
        </row>
        <row r="77">
          <cell r="A77" t="str">
            <v>0130431</v>
          </cell>
          <cell r="B77">
            <v>111</v>
          </cell>
          <cell r="C77" t="str">
            <v>SCELSI</v>
          </cell>
          <cell r="D77" t="str">
            <v>NOÇÙ ALESSANDRO</v>
          </cell>
          <cell r="E77" t="str">
            <v>M</v>
          </cell>
          <cell r="F77" t="str">
            <v>2013-05-23</v>
          </cell>
          <cell r="G77" t="str">
            <v>ES - M</v>
          </cell>
          <cell r="H77" t="str">
            <v>1180</v>
          </cell>
          <cell r="I77" t="str">
            <v>CUS PROPATRIA MILANO</v>
          </cell>
          <cell r="J77">
            <v>22</v>
          </cell>
          <cell r="K77">
            <v>5</v>
          </cell>
        </row>
        <row r="78">
          <cell r="A78" t="str">
            <v>0130277</v>
          </cell>
          <cell r="B78">
            <v>112</v>
          </cell>
          <cell r="C78" t="str">
            <v>BONAITI</v>
          </cell>
          <cell r="D78" t="str">
            <v>NICOLA</v>
          </cell>
          <cell r="E78" t="str">
            <v>M</v>
          </cell>
          <cell r="F78" t="str">
            <v>2013-06-06</v>
          </cell>
          <cell r="G78" t="str">
            <v>ES - M</v>
          </cell>
          <cell r="H78" t="str">
            <v>2271</v>
          </cell>
          <cell r="I78" t="str">
            <v>KRONO LARIO TEAM S.S</v>
          </cell>
          <cell r="J78">
            <v>23</v>
          </cell>
          <cell r="K78">
            <v>5</v>
          </cell>
        </row>
        <row r="81">
          <cell r="A81" t="str">
            <v>0080593</v>
          </cell>
          <cell r="B81">
            <v>1001</v>
          </cell>
          <cell r="C81" t="str">
            <v>VERGANI</v>
          </cell>
          <cell r="D81" t="str">
            <v>ANDREA</v>
          </cell>
          <cell r="E81" t="str">
            <v>M</v>
          </cell>
          <cell r="F81" t="str">
            <v>2005-04-10</v>
          </cell>
          <cell r="G81" t="str">
            <v>JU - M</v>
          </cell>
          <cell r="H81" t="str">
            <v>2521</v>
          </cell>
          <cell r="I81" t="str">
            <v>INVICTUS TEAM ASD</v>
          </cell>
          <cell r="J81">
            <v>1</v>
          </cell>
          <cell r="K81">
            <v>100</v>
          </cell>
        </row>
        <row r="82">
          <cell r="A82" t="str">
            <v>0115364</v>
          </cell>
          <cell r="B82">
            <v>1005</v>
          </cell>
          <cell r="C82" t="str">
            <v>BALESTRERI</v>
          </cell>
          <cell r="D82" t="str">
            <v>ANDREA</v>
          </cell>
          <cell r="E82" t="str">
            <v>M</v>
          </cell>
          <cell r="F82" t="str">
            <v>2004-07-31</v>
          </cell>
          <cell r="G82" t="str">
            <v>JU - M</v>
          </cell>
          <cell r="H82" t="str">
            <v>2271</v>
          </cell>
          <cell r="I82" t="str">
            <v>KRONO LARIO TEAM S.S</v>
          </cell>
          <cell r="J82">
            <v>2</v>
          </cell>
          <cell r="K82">
            <v>90</v>
          </cell>
        </row>
        <row r="83">
          <cell r="A83" t="str">
            <v>0104206</v>
          </cell>
          <cell r="B83">
            <v>1002</v>
          </cell>
          <cell r="C83" t="str">
            <v>ULIANO</v>
          </cell>
          <cell r="D83" t="str">
            <v>LORENZO</v>
          </cell>
          <cell r="E83" t="str">
            <v>M</v>
          </cell>
          <cell r="F83" t="str">
            <v>2004-10-02</v>
          </cell>
          <cell r="G83" t="str">
            <v>JU - M</v>
          </cell>
          <cell r="H83" t="str">
            <v>2521</v>
          </cell>
          <cell r="I83" t="str">
            <v>INVICTUS TEAM ASD</v>
          </cell>
          <cell r="J83">
            <v>3</v>
          </cell>
          <cell r="K83">
            <v>80</v>
          </cell>
        </row>
        <row r="84">
          <cell r="A84" t="str">
            <v>0101831</v>
          </cell>
          <cell r="B84">
            <v>1011</v>
          </cell>
          <cell r="C84" t="str">
            <v>ARCHI</v>
          </cell>
          <cell r="D84" t="str">
            <v>MATTEO</v>
          </cell>
          <cell r="E84" t="str">
            <v>M</v>
          </cell>
          <cell r="F84" t="str">
            <v>2004-06-19</v>
          </cell>
          <cell r="G84" t="str">
            <v>JU - M</v>
          </cell>
          <cell r="H84" t="str">
            <v>1298</v>
          </cell>
          <cell r="I84" t="str">
            <v>DDS</v>
          </cell>
          <cell r="J84">
            <v>4</v>
          </cell>
          <cell r="K84">
            <v>60</v>
          </cell>
        </row>
        <row r="85">
          <cell r="A85" t="str">
            <v>0088720</v>
          </cell>
          <cell r="B85">
            <v>1008</v>
          </cell>
          <cell r="C85" t="str">
            <v>GEROLIN</v>
          </cell>
          <cell r="D85" t="str">
            <v>LORENZO</v>
          </cell>
          <cell r="E85" t="str">
            <v>M</v>
          </cell>
          <cell r="F85" t="str">
            <v>2005-04-22</v>
          </cell>
          <cell r="G85" t="str">
            <v>JU - M</v>
          </cell>
          <cell r="H85" t="str">
            <v>2521</v>
          </cell>
          <cell r="I85" t="str">
            <v>INVICTUS TEAM ASD</v>
          </cell>
          <cell r="J85">
            <v>5</v>
          </cell>
          <cell r="K85">
            <v>50</v>
          </cell>
        </row>
        <row r="86">
          <cell r="A86" t="str">
            <v>0071297</v>
          </cell>
          <cell r="B86">
            <v>1013</v>
          </cell>
          <cell r="C86" t="str">
            <v>GALLI</v>
          </cell>
          <cell r="D86" t="str">
            <v>NICOLO'</v>
          </cell>
          <cell r="E86" t="str">
            <v>M</v>
          </cell>
          <cell r="F86" t="str">
            <v>2004-05-07</v>
          </cell>
          <cell r="G86" t="str">
            <v>JU - M</v>
          </cell>
          <cell r="H86" t="str">
            <v>2186</v>
          </cell>
          <cell r="I86" t="str">
            <v>ZEROTRI 1 COMO</v>
          </cell>
          <cell r="J86">
            <v>6</v>
          </cell>
          <cell r="K86">
            <v>40</v>
          </cell>
        </row>
        <row r="87">
          <cell r="A87" t="str">
            <v>0112959</v>
          </cell>
          <cell r="B87">
            <v>1006</v>
          </cell>
          <cell r="C87" t="str">
            <v>GATTI</v>
          </cell>
          <cell r="D87" t="str">
            <v>GABRIELE</v>
          </cell>
          <cell r="E87" t="str">
            <v>M</v>
          </cell>
          <cell r="F87" t="str">
            <v>2005-06-24</v>
          </cell>
          <cell r="G87" t="str">
            <v>JU - M</v>
          </cell>
          <cell r="H87" t="str">
            <v>1298</v>
          </cell>
          <cell r="I87" t="str">
            <v>DDS</v>
          </cell>
          <cell r="J87">
            <v>7</v>
          </cell>
          <cell r="K87">
            <v>30</v>
          </cell>
        </row>
        <row r="88">
          <cell r="A88" t="str">
            <v>0097861</v>
          </cell>
          <cell r="B88">
            <v>1010</v>
          </cell>
          <cell r="C88" t="str">
            <v>BRUSCHI</v>
          </cell>
          <cell r="D88" t="str">
            <v>FABIO</v>
          </cell>
          <cell r="E88" t="str">
            <v>M</v>
          </cell>
          <cell r="F88" t="str">
            <v>2004-01-05</v>
          </cell>
          <cell r="G88" t="str">
            <v>JU - M</v>
          </cell>
          <cell r="H88" t="str">
            <v>1298</v>
          </cell>
          <cell r="I88" t="str">
            <v>DDS</v>
          </cell>
          <cell r="J88">
            <v>8</v>
          </cell>
          <cell r="K88">
            <v>20</v>
          </cell>
        </row>
        <row r="89">
          <cell r="A89" t="str">
            <v>0107230</v>
          </cell>
          <cell r="B89">
            <v>1014</v>
          </cell>
          <cell r="C89" t="str">
            <v>PILLONI</v>
          </cell>
          <cell r="D89" t="str">
            <v>LORENZO</v>
          </cell>
          <cell r="E89" t="str">
            <v>M</v>
          </cell>
          <cell r="F89" t="str">
            <v>2005-02-07</v>
          </cell>
          <cell r="G89" t="str">
            <v>JU - M</v>
          </cell>
          <cell r="H89" t="str">
            <v>1298</v>
          </cell>
          <cell r="I89" t="str">
            <v>DDS</v>
          </cell>
          <cell r="J89">
            <v>9</v>
          </cell>
          <cell r="K89">
            <v>15</v>
          </cell>
        </row>
        <row r="90">
          <cell r="A90" t="str">
            <v>0121380</v>
          </cell>
          <cell r="B90">
            <v>1007</v>
          </cell>
          <cell r="C90" t="str">
            <v>OSTINI</v>
          </cell>
          <cell r="D90" t="str">
            <v>RICCARDO</v>
          </cell>
          <cell r="E90" t="str">
            <v>M</v>
          </cell>
          <cell r="F90" t="str">
            <v>2005-04-04</v>
          </cell>
          <cell r="G90" t="str">
            <v>JU - M</v>
          </cell>
          <cell r="H90" t="str">
            <v>2186</v>
          </cell>
          <cell r="I90" t="str">
            <v>ZEROTRI 1 COMO</v>
          </cell>
          <cell r="J90">
            <v>10</v>
          </cell>
          <cell r="K90">
            <v>12</v>
          </cell>
        </row>
        <row r="91">
          <cell r="A91" t="str">
            <v>0115993</v>
          </cell>
          <cell r="B91">
            <v>1015</v>
          </cell>
          <cell r="C91" t="str">
            <v>BELLINO</v>
          </cell>
          <cell r="D91" t="str">
            <v>PAOLO</v>
          </cell>
          <cell r="E91" t="str">
            <v>M</v>
          </cell>
          <cell r="F91" t="str">
            <v>2005-10-04</v>
          </cell>
          <cell r="G91" t="str">
            <v>JU - M</v>
          </cell>
          <cell r="H91" t="str">
            <v>2310</v>
          </cell>
          <cell r="I91" t="str">
            <v>UNA TRIATHLON TEAM</v>
          </cell>
          <cell r="J91">
            <v>11</v>
          </cell>
          <cell r="K91">
            <v>9</v>
          </cell>
        </row>
        <row r="92">
          <cell r="A92" t="str">
            <v>0130855</v>
          </cell>
          <cell r="B92">
            <v>11</v>
          </cell>
          <cell r="C92" t="str">
            <v>BALDO</v>
          </cell>
          <cell r="D92" t="str">
            <v>MARTINA</v>
          </cell>
          <cell r="E92" t="str">
            <v>F</v>
          </cell>
          <cell r="F92" t="str">
            <v>2017-02-16</v>
          </cell>
          <cell r="G92" t="str">
            <v>MC - F</v>
          </cell>
          <cell r="H92" t="str">
            <v>1213</v>
          </cell>
          <cell r="I92" t="str">
            <v>FRIESIAN TEAM</v>
          </cell>
          <cell r="J92">
            <v>1</v>
          </cell>
          <cell r="K92">
            <v>12</v>
          </cell>
        </row>
        <row r="93">
          <cell r="A93" t="str">
            <v>0127578</v>
          </cell>
          <cell r="B93">
            <v>12</v>
          </cell>
          <cell r="C93" t="str">
            <v>CAPPA</v>
          </cell>
          <cell r="D93" t="str">
            <v>ALESSIA</v>
          </cell>
          <cell r="E93" t="str">
            <v>F</v>
          </cell>
          <cell r="F93" t="str">
            <v>2016-02-13</v>
          </cell>
          <cell r="G93" t="str">
            <v>MC - F</v>
          </cell>
          <cell r="H93" t="str">
            <v>2072</v>
          </cell>
          <cell r="I93" t="str">
            <v>CANOTTIERI SALO'</v>
          </cell>
          <cell r="J93">
            <v>2</v>
          </cell>
          <cell r="K93">
            <v>12</v>
          </cell>
        </row>
        <row r="94">
          <cell r="A94" t="str">
            <v>0126888</v>
          </cell>
          <cell r="B94">
            <v>13</v>
          </cell>
          <cell r="C94" t="str">
            <v>SOLDANO</v>
          </cell>
          <cell r="D94" t="str">
            <v>KINARI</v>
          </cell>
          <cell r="E94" t="str">
            <v>F</v>
          </cell>
          <cell r="F94" t="str">
            <v>2016-01-14</v>
          </cell>
          <cell r="G94" t="str">
            <v>MC - F</v>
          </cell>
          <cell r="H94" t="str">
            <v>1174</v>
          </cell>
          <cell r="I94" t="str">
            <v>ASD CNM TRIATHLON</v>
          </cell>
          <cell r="J94">
            <v>3</v>
          </cell>
          <cell r="K94">
            <v>12</v>
          </cell>
        </row>
        <row r="95">
          <cell r="A95" t="str">
            <v>0130991</v>
          </cell>
          <cell r="B95">
            <v>14</v>
          </cell>
          <cell r="C95" t="str">
            <v>ZOPPI</v>
          </cell>
          <cell r="D95" t="str">
            <v>ALICE</v>
          </cell>
          <cell r="E95" t="str">
            <v>F</v>
          </cell>
          <cell r="F95" t="str">
            <v>2016-09-01</v>
          </cell>
          <cell r="G95" t="str">
            <v>MC - F</v>
          </cell>
          <cell r="H95" t="str">
            <v>2057</v>
          </cell>
          <cell r="I95" t="str">
            <v>K3 CREMONA</v>
          </cell>
          <cell r="J95">
            <v>4</v>
          </cell>
          <cell r="K95">
            <v>12</v>
          </cell>
        </row>
        <row r="96">
          <cell r="A96" t="str">
            <v>0128732</v>
          </cell>
          <cell r="B96">
            <v>16</v>
          </cell>
          <cell r="C96" t="str">
            <v>ROSSINI</v>
          </cell>
          <cell r="D96" t="str">
            <v>MIA ELENA</v>
          </cell>
          <cell r="E96" t="str">
            <v>F</v>
          </cell>
          <cell r="F96" t="str">
            <v>2016-02-22</v>
          </cell>
          <cell r="G96" t="str">
            <v>MC - F</v>
          </cell>
          <cell r="H96" t="str">
            <v>2144</v>
          </cell>
          <cell r="I96" t="str">
            <v>SSD NPV</v>
          </cell>
          <cell r="J96">
            <v>5</v>
          </cell>
          <cell r="K96">
            <v>12</v>
          </cell>
        </row>
        <row r="97">
          <cell r="A97" t="str">
            <v>0130172</v>
          </cell>
          <cell r="B97">
            <v>17</v>
          </cell>
          <cell r="C97" t="str">
            <v>GERBI</v>
          </cell>
          <cell r="D97" t="str">
            <v>ALLEGRA TABATHA</v>
          </cell>
          <cell r="E97" t="str">
            <v>F</v>
          </cell>
          <cell r="F97" t="str">
            <v>2017-01-04</v>
          </cell>
          <cell r="G97" t="str">
            <v>MC - F</v>
          </cell>
          <cell r="H97" t="str">
            <v>2310</v>
          </cell>
          <cell r="I97" t="str">
            <v>UNA TRIATHLON TEAM</v>
          </cell>
          <cell r="J97">
            <v>6</v>
          </cell>
          <cell r="K97">
            <v>12</v>
          </cell>
        </row>
        <row r="98">
          <cell r="A98" t="str">
            <v>0128731</v>
          </cell>
          <cell r="B98">
            <v>6</v>
          </cell>
          <cell r="C98" t="str">
            <v>ROSSINI</v>
          </cell>
          <cell r="D98" t="str">
            <v>NOEL</v>
          </cell>
          <cell r="E98" t="str">
            <v>M</v>
          </cell>
          <cell r="F98" t="str">
            <v>2016-02-22</v>
          </cell>
          <cell r="G98" t="str">
            <v>MC - M</v>
          </cell>
          <cell r="H98" t="str">
            <v>2144</v>
          </cell>
          <cell r="I98" t="str">
            <v>SSD NPV</v>
          </cell>
          <cell r="J98">
            <v>1</v>
          </cell>
          <cell r="K98">
            <v>12</v>
          </cell>
        </row>
        <row r="99">
          <cell r="A99" t="str">
            <v>0130972</v>
          </cell>
          <cell r="B99">
            <v>3</v>
          </cell>
          <cell r="C99" t="str">
            <v>PRANDINI</v>
          </cell>
          <cell r="D99" t="str">
            <v>FILIPPO</v>
          </cell>
          <cell r="E99" t="str">
            <v>M</v>
          </cell>
          <cell r="F99" t="str">
            <v>2017-04-07</v>
          </cell>
          <cell r="G99" t="str">
            <v>MC - M</v>
          </cell>
          <cell r="H99" t="str">
            <v>2271</v>
          </cell>
          <cell r="I99" t="str">
            <v>KRONO LARIO TEAM S.S</v>
          </cell>
          <cell r="J99">
            <v>2</v>
          </cell>
          <cell r="K99">
            <v>12</v>
          </cell>
        </row>
        <row r="100">
          <cell r="A100" t="str">
            <v>0130415</v>
          </cell>
          <cell r="B100">
            <v>5</v>
          </cell>
          <cell r="C100" t="str">
            <v>PICONE</v>
          </cell>
          <cell r="D100" t="str">
            <v>DANIELE</v>
          </cell>
          <cell r="E100" t="str">
            <v>M</v>
          </cell>
          <cell r="F100" t="str">
            <v>2016-06-16</v>
          </cell>
          <cell r="G100" t="str">
            <v>MC - M</v>
          </cell>
          <cell r="H100" t="str">
            <v>1180</v>
          </cell>
          <cell r="I100" t="str">
            <v>CUS PROPATRIA MILANO</v>
          </cell>
          <cell r="J100">
            <v>3</v>
          </cell>
          <cell r="K100">
            <v>12</v>
          </cell>
        </row>
        <row r="101">
          <cell r="A101" t="str">
            <v>0130004</v>
          </cell>
          <cell r="B101">
            <v>7</v>
          </cell>
          <cell r="C101" t="str">
            <v>PRINA</v>
          </cell>
          <cell r="D101" t="str">
            <v>DANIEL</v>
          </cell>
          <cell r="E101" t="str">
            <v>M</v>
          </cell>
          <cell r="F101" t="str">
            <v>2017-10-19</v>
          </cell>
          <cell r="G101" t="str">
            <v>MC - M</v>
          </cell>
          <cell r="H101" t="str">
            <v>1180</v>
          </cell>
          <cell r="I101" t="str">
            <v>CUS PROPATRIA MILANO</v>
          </cell>
          <cell r="J101">
            <v>4</v>
          </cell>
          <cell r="K101">
            <v>12</v>
          </cell>
        </row>
        <row r="102">
          <cell r="A102" t="str">
            <v>0128827</v>
          </cell>
          <cell r="B102">
            <v>4</v>
          </cell>
          <cell r="C102" t="str">
            <v>RUGGIERI</v>
          </cell>
          <cell r="D102" t="str">
            <v>LEONARDO</v>
          </cell>
          <cell r="E102" t="str">
            <v>M</v>
          </cell>
          <cell r="F102" t="str">
            <v>2016-11-11</v>
          </cell>
          <cell r="G102" t="str">
            <v>MC - M</v>
          </cell>
          <cell r="H102" t="str">
            <v>2144</v>
          </cell>
          <cell r="I102" t="str">
            <v>SSD NPV</v>
          </cell>
          <cell r="J102">
            <v>5</v>
          </cell>
          <cell r="K102">
            <v>12</v>
          </cell>
        </row>
        <row r="103">
          <cell r="A103" t="str">
            <v>0130142</v>
          </cell>
          <cell r="B103">
            <v>1</v>
          </cell>
          <cell r="C103" t="str">
            <v>ANZANI</v>
          </cell>
          <cell r="D103" t="str">
            <v>ELIA</v>
          </cell>
          <cell r="E103" t="str">
            <v>M</v>
          </cell>
          <cell r="F103" t="str">
            <v>2016-01-09</v>
          </cell>
          <cell r="G103" t="str">
            <v>MC - M</v>
          </cell>
          <cell r="H103" t="str">
            <v>2186</v>
          </cell>
          <cell r="I103" t="str">
            <v>ZEROTRI 1 COMO</v>
          </cell>
          <cell r="J103">
            <v>6</v>
          </cell>
          <cell r="K103">
            <v>12</v>
          </cell>
        </row>
        <row r="104">
          <cell r="A104" t="str">
            <v>0109868</v>
          </cell>
          <cell r="B104">
            <v>211</v>
          </cell>
          <cell r="C104" t="str">
            <v>DONINELLI</v>
          </cell>
          <cell r="D104" t="str">
            <v>GIULIA</v>
          </cell>
          <cell r="E104" t="str">
            <v>F</v>
          </cell>
          <cell r="F104" t="str">
            <v>2010-05-18</v>
          </cell>
          <cell r="G104" t="str">
            <v>RA - F</v>
          </cell>
          <cell r="H104" t="str">
            <v>2521</v>
          </cell>
          <cell r="I104" t="str">
            <v>INVICTUS TEAM ASD</v>
          </cell>
          <cell r="J104">
            <v>1</v>
          </cell>
          <cell r="K104">
            <v>100</v>
          </cell>
        </row>
        <row r="105">
          <cell r="A105" t="str">
            <v>0102478</v>
          </cell>
          <cell r="B105">
            <v>219</v>
          </cell>
          <cell r="C105" t="str">
            <v>FORMILLO</v>
          </cell>
          <cell r="D105" t="str">
            <v>CARLOTTA</v>
          </cell>
          <cell r="E105" t="str">
            <v>F</v>
          </cell>
          <cell r="F105" t="str">
            <v>2011-03-11</v>
          </cell>
          <cell r="G105" t="str">
            <v>RA - F</v>
          </cell>
          <cell r="H105" t="str">
            <v>10</v>
          </cell>
          <cell r="I105" t="str">
            <v>TRI TEAM BRIANZA</v>
          </cell>
          <cell r="J105">
            <v>2</v>
          </cell>
          <cell r="K105">
            <v>90</v>
          </cell>
        </row>
        <row r="106">
          <cell r="A106" t="str">
            <v>0099727</v>
          </cell>
          <cell r="B106">
            <v>224</v>
          </cell>
          <cell r="C106" t="str">
            <v>VINCI</v>
          </cell>
          <cell r="D106" t="str">
            <v>AURORA</v>
          </cell>
          <cell r="E106" t="str">
            <v>F</v>
          </cell>
          <cell r="F106" t="str">
            <v>2010-02-24</v>
          </cell>
          <cell r="G106" t="str">
            <v>RA - F</v>
          </cell>
          <cell r="H106" t="str">
            <v>2144</v>
          </cell>
          <cell r="I106" t="str">
            <v>SSD NPV</v>
          </cell>
          <cell r="J106">
            <v>3</v>
          </cell>
          <cell r="K106">
            <v>80</v>
          </cell>
        </row>
        <row r="107">
          <cell r="A107" t="str">
            <v>0105990</v>
          </cell>
          <cell r="B107">
            <v>237</v>
          </cell>
          <cell r="C107" t="str">
            <v>PASHA</v>
          </cell>
          <cell r="D107" t="str">
            <v>REBEKA</v>
          </cell>
          <cell r="E107" t="str">
            <v>F</v>
          </cell>
          <cell r="F107" t="str">
            <v>2010-07-19</v>
          </cell>
          <cell r="G107" t="str">
            <v>RA - F</v>
          </cell>
          <cell r="H107" t="str">
            <v>2027</v>
          </cell>
          <cell r="I107" t="str">
            <v>SKY LINE NUOTO</v>
          </cell>
          <cell r="J107">
            <v>4</v>
          </cell>
          <cell r="K107">
            <v>60</v>
          </cell>
        </row>
        <row r="108">
          <cell r="A108" t="str">
            <v>0108278</v>
          </cell>
          <cell r="B108">
            <v>216</v>
          </cell>
          <cell r="C108" t="str">
            <v>RUGGERI</v>
          </cell>
          <cell r="D108" t="str">
            <v>ALICE</v>
          </cell>
          <cell r="E108" t="str">
            <v>F</v>
          </cell>
          <cell r="F108" t="str">
            <v>2011-01-21</v>
          </cell>
          <cell r="G108" t="str">
            <v>RA - F</v>
          </cell>
          <cell r="H108" t="str">
            <v>2521</v>
          </cell>
          <cell r="I108" t="str">
            <v>INVICTUS TEAM ASD</v>
          </cell>
          <cell r="J108">
            <v>5</v>
          </cell>
          <cell r="K108">
            <v>50</v>
          </cell>
        </row>
        <row r="109">
          <cell r="A109" t="str">
            <v>0103443</v>
          </cell>
          <cell r="B109">
            <v>215</v>
          </cell>
          <cell r="C109" t="str">
            <v>FORNONI</v>
          </cell>
          <cell r="D109" t="str">
            <v>CAMILLA</v>
          </cell>
          <cell r="E109" t="str">
            <v>F</v>
          </cell>
          <cell r="F109" t="str">
            <v>2011-03-08</v>
          </cell>
          <cell r="G109" t="str">
            <v>RA - F</v>
          </cell>
          <cell r="H109" t="str">
            <v>1213</v>
          </cell>
          <cell r="I109" t="str">
            <v>FRIESIAN TEAM</v>
          </cell>
          <cell r="J109">
            <v>6</v>
          </cell>
          <cell r="K109">
            <v>40</v>
          </cell>
        </row>
        <row r="110">
          <cell r="A110" t="str">
            <v>0106505</v>
          </cell>
          <cell r="B110">
            <v>212</v>
          </cell>
          <cell r="C110" t="str">
            <v>DI CEGLIE</v>
          </cell>
          <cell r="D110" t="str">
            <v>MATILDE</v>
          </cell>
          <cell r="E110" t="str">
            <v>F</v>
          </cell>
          <cell r="F110" t="str">
            <v>2010-03-31</v>
          </cell>
          <cell r="G110" t="str">
            <v>RA - F</v>
          </cell>
          <cell r="H110" t="str">
            <v>2144</v>
          </cell>
          <cell r="I110" t="str">
            <v>SSD NPV</v>
          </cell>
          <cell r="J110">
            <v>7</v>
          </cell>
          <cell r="K110">
            <v>30</v>
          </cell>
        </row>
        <row r="111">
          <cell r="A111" t="str">
            <v>0106372</v>
          </cell>
          <cell r="B111">
            <v>232</v>
          </cell>
          <cell r="C111" t="str">
            <v>BRUSELLES</v>
          </cell>
          <cell r="D111" t="str">
            <v>SARA</v>
          </cell>
          <cell r="E111" t="str">
            <v>F</v>
          </cell>
          <cell r="F111" t="str">
            <v>2010-09-09</v>
          </cell>
          <cell r="G111" t="str">
            <v>RA - F</v>
          </cell>
          <cell r="H111" t="str">
            <v>1180</v>
          </cell>
          <cell r="I111" t="str">
            <v>CUS PROPATRIA MILANO</v>
          </cell>
          <cell r="J111">
            <v>8</v>
          </cell>
          <cell r="K111">
            <v>20</v>
          </cell>
        </row>
        <row r="112">
          <cell r="A112" t="str">
            <v>0115362</v>
          </cell>
          <cell r="B112">
            <v>221</v>
          </cell>
          <cell r="C112" t="str">
            <v>CIAPPESONI</v>
          </cell>
          <cell r="D112" t="str">
            <v>ELENA</v>
          </cell>
          <cell r="E112" t="str">
            <v>F</v>
          </cell>
          <cell r="F112" t="str">
            <v>2010-03-28</v>
          </cell>
          <cell r="G112" t="str">
            <v>RA - F</v>
          </cell>
          <cell r="H112" t="str">
            <v>2271</v>
          </cell>
          <cell r="I112" t="str">
            <v>KRONO LARIO TEAM S.S</v>
          </cell>
          <cell r="J112">
            <v>9</v>
          </cell>
          <cell r="K112">
            <v>15</v>
          </cell>
        </row>
        <row r="113">
          <cell r="A113" t="str">
            <v>0127734</v>
          </cell>
          <cell r="B113">
            <v>242</v>
          </cell>
          <cell r="C113" t="str">
            <v>ADOLFINI</v>
          </cell>
          <cell r="D113" t="str">
            <v>ELENA JUSTINE</v>
          </cell>
          <cell r="E113" t="str">
            <v>F</v>
          </cell>
          <cell r="F113" t="str">
            <v>2011-03-28</v>
          </cell>
          <cell r="G113" t="str">
            <v>RA - F</v>
          </cell>
          <cell r="H113" t="str">
            <v>1298</v>
          </cell>
          <cell r="I113" t="str">
            <v>DDS</v>
          </cell>
          <cell r="J113">
            <v>10</v>
          </cell>
          <cell r="K113">
            <v>12</v>
          </cell>
        </row>
        <row r="114">
          <cell r="A114" t="str">
            <v>0112383</v>
          </cell>
          <cell r="B114">
            <v>214</v>
          </cell>
          <cell r="C114" t="str">
            <v>GRIGALIUNAITE</v>
          </cell>
          <cell r="D114" t="str">
            <v>META</v>
          </cell>
          <cell r="E114" t="str">
            <v>F</v>
          </cell>
          <cell r="F114" t="str">
            <v>2010-01-07</v>
          </cell>
          <cell r="G114" t="str">
            <v>RA - F</v>
          </cell>
          <cell r="H114" t="str">
            <v>10</v>
          </cell>
          <cell r="I114" t="str">
            <v>TRI TEAM BRIANZA</v>
          </cell>
          <cell r="J114">
            <v>11</v>
          </cell>
          <cell r="K114">
            <v>9</v>
          </cell>
        </row>
        <row r="115">
          <cell r="A115" t="str">
            <v>0112382</v>
          </cell>
          <cell r="B115">
            <v>226</v>
          </cell>
          <cell r="C115" t="str">
            <v>GRIGALIUNAITE</v>
          </cell>
          <cell r="D115" t="str">
            <v>ELENA</v>
          </cell>
          <cell r="E115" t="str">
            <v>F</v>
          </cell>
          <cell r="F115" t="str">
            <v>2011-09-07</v>
          </cell>
          <cell r="G115" t="str">
            <v>RA - F</v>
          </cell>
          <cell r="H115" t="str">
            <v>10</v>
          </cell>
          <cell r="I115" t="str">
            <v>TRI TEAM BRIANZA</v>
          </cell>
          <cell r="J115">
            <v>12</v>
          </cell>
          <cell r="K115">
            <v>8</v>
          </cell>
        </row>
        <row r="116">
          <cell r="A116" t="str">
            <v>0119393</v>
          </cell>
          <cell r="B116">
            <v>258</v>
          </cell>
          <cell r="C116" t="str">
            <v>LAHLAL</v>
          </cell>
          <cell r="D116" t="str">
            <v>SAMAR</v>
          </cell>
          <cell r="E116" t="str">
            <v>F</v>
          </cell>
          <cell r="F116" t="str">
            <v>2011-01-10</v>
          </cell>
          <cell r="G116" t="str">
            <v>RA - F</v>
          </cell>
          <cell r="H116" t="str">
            <v>2310</v>
          </cell>
          <cell r="I116" t="str">
            <v>UNA TRIATHLON TEAM</v>
          </cell>
          <cell r="J116">
            <v>13</v>
          </cell>
          <cell r="K116">
            <v>7</v>
          </cell>
        </row>
        <row r="117">
          <cell r="A117" t="str">
            <v>0125663</v>
          </cell>
          <cell r="B117">
            <v>231</v>
          </cell>
          <cell r="C117" t="str">
            <v>CACCIATORE</v>
          </cell>
          <cell r="D117" t="str">
            <v>SOFIA</v>
          </cell>
          <cell r="E117" t="str">
            <v>F</v>
          </cell>
          <cell r="F117" t="str">
            <v>2011-07-30</v>
          </cell>
          <cell r="G117" t="str">
            <v>RA - F</v>
          </cell>
          <cell r="H117" t="str">
            <v>1213</v>
          </cell>
          <cell r="I117" t="str">
            <v>FRIESIAN TEAM</v>
          </cell>
          <cell r="J117">
            <v>14</v>
          </cell>
          <cell r="K117">
            <v>6</v>
          </cell>
        </row>
        <row r="118">
          <cell r="A118" t="str">
            <v>0127729</v>
          </cell>
          <cell r="B118">
            <v>227</v>
          </cell>
          <cell r="C118" t="str">
            <v>GRAMEGNA</v>
          </cell>
          <cell r="D118" t="str">
            <v>MARTINA</v>
          </cell>
          <cell r="E118" t="str">
            <v>F</v>
          </cell>
          <cell r="F118" t="str">
            <v>2010-04-20</v>
          </cell>
          <cell r="G118" t="str">
            <v>RA - F</v>
          </cell>
          <cell r="H118" t="str">
            <v>1589</v>
          </cell>
          <cell r="I118" t="str">
            <v>JCT VIGEVANO</v>
          </cell>
          <cell r="J118">
            <v>15</v>
          </cell>
          <cell r="K118">
            <v>5</v>
          </cell>
        </row>
        <row r="119">
          <cell r="A119" t="str">
            <v>0126708</v>
          </cell>
          <cell r="B119">
            <v>239</v>
          </cell>
          <cell r="C119" t="str">
            <v>BRESSAN</v>
          </cell>
          <cell r="D119" t="str">
            <v>ANITA</v>
          </cell>
          <cell r="E119" t="str">
            <v>F</v>
          </cell>
          <cell r="F119" t="str">
            <v>2010-01-14</v>
          </cell>
          <cell r="G119" t="str">
            <v>RA - F</v>
          </cell>
          <cell r="H119" t="str">
            <v>1773</v>
          </cell>
          <cell r="I119" t="str">
            <v>OXYGEN TRIATHLON</v>
          </cell>
          <cell r="J119">
            <v>16</v>
          </cell>
          <cell r="K119">
            <v>5</v>
          </cell>
        </row>
        <row r="120">
          <cell r="A120" t="str">
            <v>0118215</v>
          </cell>
          <cell r="B120">
            <v>248</v>
          </cell>
          <cell r="C120" t="str">
            <v>SANITA'</v>
          </cell>
          <cell r="D120" t="str">
            <v>GIULIA NINA</v>
          </cell>
          <cell r="E120" t="str">
            <v>F</v>
          </cell>
          <cell r="F120" t="str">
            <v>2011-03-05</v>
          </cell>
          <cell r="G120" t="str">
            <v>RA - F</v>
          </cell>
          <cell r="H120" t="str">
            <v>2310</v>
          </cell>
          <cell r="I120" t="str">
            <v>UNA TRIATHLON TEAM</v>
          </cell>
          <cell r="J120">
            <v>17</v>
          </cell>
          <cell r="K120">
            <v>5</v>
          </cell>
        </row>
        <row r="121">
          <cell r="A121" t="str">
            <v>0124356</v>
          </cell>
          <cell r="B121">
            <v>240</v>
          </cell>
          <cell r="C121" t="str">
            <v>PIRROTTA</v>
          </cell>
          <cell r="D121" t="str">
            <v>DANIELA</v>
          </cell>
          <cell r="E121" t="str">
            <v>F</v>
          </cell>
          <cell r="F121" t="str">
            <v>2010-11-03</v>
          </cell>
          <cell r="G121" t="str">
            <v>RA - F</v>
          </cell>
          <cell r="H121" t="str">
            <v>1180</v>
          </cell>
          <cell r="I121" t="str">
            <v>CUS PROPATRIA MILANO</v>
          </cell>
          <cell r="J121">
            <v>18</v>
          </cell>
          <cell r="K121">
            <v>5</v>
          </cell>
        </row>
        <row r="122">
          <cell r="A122" t="str">
            <v>0129976</v>
          </cell>
          <cell r="B122">
            <v>247</v>
          </cell>
          <cell r="C122" t="str">
            <v>PEDON</v>
          </cell>
          <cell r="D122" t="str">
            <v>ANITA</v>
          </cell>
          <cell r="E122" t="str">
            <v>F</v>
          </cell>
          <cell r="F122" t="str">
            <v>2010-09-07</v>
          </cell>
          <cell r="G122" t="str">
            <v>RA - F</v>
          </cell>
          <cell r="H122" t="str">
            <v>1773</v>
          </cell>
          <cell r="I122" t="str">
            <v>OXYGEN TRIATHLON</v>
          </cell>
          <cell r="J122">
            <v>19</v>
          </cell>
          <cell r="K122">
            <v>5</v>
          </cell>
        </row>
        <row r="123">
          <cell r="A123" t="str">
            <v>0120262</v>
          </cell>
          <cell r="B123">
            <v>250</v>
          </cell>
          <cell r="C123" t="str">
            <v>ABELLI</v>
          </cell>
          <cell r="D123" t="str">
            <v>GIULIA</v>
          </cell>
          <cell r="E123" t="str">
            <v>F</v>
          </cell>
          <cell r="F123" t="str">
            <v>2011-06-20</v>
          </cell>
          <cell r="G123" t="str">
            <v>RA - F</v>
          </cell>
          <cell r="H123" t="str">
            <v>2144</v>
          </cell>
          <cell r="I123" t="str">
            <v>SSD NPV</v>
          </cell>
          <cell r="J123">
            <v>20</v>
          </cell>
          <cell r="K123">
            <v>5</v>
          </cell>
        </row>
        <row r="124">
          <cell r="A124" t="str">
            <v>0113228</v>
          </cell>
          <cell r="B124">
            <v>252</v>
          </cell>
          <cell r="C124" t="str">
            <v>MARZAROLI</v>
          </cell>
          <cell r="D124" t="str">
            <v>GAIA</v>
          </cell>
          <cell r="E124" t="str">
            <v>F</v>
          </cell>
          <cell r="F124" t="str">
            <v>2010-06-24</v>
          </cell>
          <cell r="G124" t="str">
            <v>RA - F</v>
          </cell>
          <cell r="H124" t="str">
            <v>2057</v>
          </cell>
          <cell r="I124" t="str">
            <v>K3 CREMONA</v>
          </cell>
          <cell r="J124">
            <v>21</v>
          </cell>
          <cell r="K124">
            <v>5</v>
          </cell>
        </row>
        <row r="125">
          <cell r="A125" t="str">
            <v>0113718</v>
          </cell>
          <cell r="B125">
            <v>253</v>
          </cell>
          <cell r="C125" t="str">
            <v>SACCHI</v>
          </cell>
          <cell r="D125" t="str">
            <v>BIANCA</v>
          </cell>
          <cell r="E125" t="str">
            <v>F</v>
          </cell>
          <cell r="F125" t="str">
            <v>2011-10-30</v>
          </cell>
          <cell r="G125" t="str">
            <v>RA - F</v>
          </cell>
          <cell r="H125" t="str">
            <v>1180</v>
          </cell>
          <cell r="I125" t="str">
            <v>CUS PROPATRIA MILANO</v>
          </cell>
          <cell r="J125">
            <v>22</v>
          </cell>
          <cell r="K125">
            <v>5</v>
          </cell>
        </row>
        <row r="126">
          <cell r="A126" t="str">
            <v>0112421</v>
          </cell>
          <cell r="B126">
            <v>246</v>
          </cell>
          <cell r="C126" t="str">
            <v>CAROLA</v>
          </cell>
          <cell r="D126" t="str">
            <v>ELISA</v>
          </cell>
          <cell r="E126" t="str">
            <v>F</v>
          </cell>
          <cell r="F126" t="str">
            <v>2011-08-04</v>
          </cell>
          <cell r="G126" t="str">
            <v>RA - F</v>
          </cell>
          <cell r="H126" t="str">
            <v>1174</v>
          </cell>
          <cell r="I126" t="str">
            <v>ASD CNM TRIATHLON</v>
          </cell>
          <cell r="J126">
            <v>23</v>
          </cell>
          <cell r="K126">
            <v>5</v>
          </cell>
        </row>
        <row r="127">
          <cell r="A127" t="str">
            <v>0116565</v>
          </cell>
          <cell r="B127">
            <v>245</v>
          </cell>
          <cell r="C127" t="str">
            <v>GIRIMONTE</v>
          </cell>
          <cell r="D127" t="str">
            <v>AZZURRA</v>
          </cell>
          <cell r="E127" t="str">
            <v>F</v>
          </cell>
          <cell r="F127" t="str">
            <v>2011-02-19</v>
          </cell>
          <cell r="G127" t="str">
            <v>RA - F</v>
          </cell>
          <cell r="H127" t="str">
            <v>1773</v>
          </cell>
          <cell r="I127" t="str">
            <v>OXYGEN TRIATHLON</v>
          </cell>
          <cell r="J127">
            <v>24</v>
          </cell>
          <cell r="K127">
            <v>5</v>
          </cell>
        </row>
        <row r="128">
          <cell r="A128" t="str">
            <v>0124478</v>
          </cell>
          <cell r="B128">
            <v>257</v>
          </cell>
          <cell r="C128" t="str">
            <v>SIGNORINI</v>
          </cell>
          <cell r="D128" t="str">
            <v>ELEONORA</v>
          </cell>
          <cell r="E128" t="str">
            <v>F</v>
          </cell>
          <cell r="F128" t="str">
            <v>2011-04-13</v>
          </cell>
          <cell r="G128" t="str">
            <v>RA - F</v>
          </cell>
          <cell r="H128" t="str">
            <v>2057</v>
          </cell>
          <cell r="I128" t="str">
            <v>K3 CREMONA</v>
          </cell>
          <cell r="J128">
            <v>25</v>
          </cell>
          <cell r="K128">
            <v>5</v>
          </cell>
        </row>
        <row r="129">
          <cell r="A129" t="str">
            <v>0121578</v>
          </cell>
          <cell r="B129">
            <v>162</v>
          </cell>
          <cell r="C129" t="str">
            <v>FACCHINETTI</v>
          </cell>
          <cell r="D129" t="str">
            <v>ALEX</v>
          </cell>
          <cell r="E129" t="str">
            <v>M</v>
          </cell>
          <cell r="F129" t="str">
            <v>2010-04-20</v>
          </cell>
          <cell r="G129" t="str">
            <v>RA - M</v>
          </cell>
          <cell r="H129" t="str">
            <v>2521</v>
          </cell>
          <cell r="I129" t="str">
            <v>INVICTUS TEAM ASD</v>
          </cell>
          <cell r="J129">
            <v>1</v>
          </cell>
          <cell r="K129">
            <v>100</v>
          </cell>
        </row>
        <row r="130">
          <cell r="A130" t="str">
            <v>0130274</v>
          </cell>
          <cell r="B130">
            <v>165</v>
          </cell>
          <cell r="C130" t="str">
            <v>TASSONE</v>
          </cell>
          <cell r="D130" t="str">
            <v>LORENZO</v>
          </cell>
          <cell r="E130" t="str">
            <v>M</v>
          </cell>
          <cell r="F130" t="str">
            <v>2010-04-03</v>
          </cell>
          <cell r="G130" t="str">
            <v>RA - M</v>
          </cell>
          <cell r="H130" t="str">
            <v>2271</v>
          </cell>
          <cell r="I130" t="str">
            <v>KRONO LARIO TEAM S.S</v>
          </cell>
          <cell r="J130">
            <v>2</v>
          </cell>
          <cell r="K130">
            <v>90</v>
          </cell>
        </row>
        <row r="131">
          <cell r="A131" t="str">
            <v>0103439</v>
          </cell>
          <cell r="B131">
            <v>163</v>
          </cell>
          <cell r="C131" t="str">
            <v>BANFI</v>
          </cell>
          <cell r="D131" t="str">
            <v>RICCARDO</v>
          </cell>
          <cell r="E131" t="str">
            <v>M</v>
          </cell>
          <cell r="F131" t="str">
            <v>2011-08-05</v>
          </cell>
          <cell r="G131" t="str">
            <v>RA - M</v>
          </cell>
          <cell r="H131" t="str">
            <v>2144</v>
          </cell>
          <cell r="I131" t="str">
            <v>SSD NPV</v>
          </cell>
          <cell r="J131">
            <v>3</v>
          </cell>
          <cell r="K131">
            <v>80</v>
          </cell>
        </row>
        <row r="132">
          <cell r="A132" t="str">
            <v>0120535</v>
          </cell>
          <cell r="B132">
            <v>161</v>
          </cell>
          <cell r="C132" t="str">
            <v>PINI</v>
          </cell>
          <cell r="D132" t="str">
            <v>LORENZO</v>
          </cell>
          <cell r="E132" t="str">
            <v>M</v>
          </cell>
          <cell r="F132" t="str">
            <v>2010-11-19</v>
          </cell>
          <cell r="G132" t="str">
            <v>RA - M</v>
          </cell>
          <cell r="H132" t="str">
            <v>2521</v>
          </cell>
          <cell r="I132" t="str">
            <v>INVICTUS TEAM ASD</v>
          </cell>
          <cell r="J132">
            <v>4</v>
          </cell>
          <cell r="K132">
            <v>60</v>
          </cell>
        </row>
        <row r="133">
          <cell r="A133" t="str">
            <v>0126652</v>
          </cell>
          <cell r="B133">
            <v>169</v>
          </cell>
          <cell r="C133" t="str">
            <v>BADINOTTI</v>
          </cell>
          <cell r="D133" t="str">
            <v>MARCO</v>
          </cell>
          <cell r="E133" t="str">
            <v>M</v>
          </cell>
          <cell r="F133" t="str">
            <v>2010-04-20</v>
          </cell>
          <cell r="G133" t="str">
            <v>RA - M</v>
          </cell>
          <cell r="H133" t="str">
            <v>2027</v>
          </cell>
          <cell r="I133" t="str">
            <v>SKY LINE NUOTO</v>
          </cell>
          <cell r="J133">
            <v>5</v>
          </cell>
          <cell r="K133">
            <v>50</v>
          </cell>
        </row>
        <row r="134">
          <cell r="A134" t="str">
            <v>0110497</v>
          </cell>
          <cell r="B134">
            <v>167</v>
          </cell>
          <cell r="C134" t="str">
            <v>LAURIA</v>
          </cell>
          <cell r="D134" t="str">
            <v>RICCARDO</v>
          </cell>
          <cell r="E134" t="str">
            <v>M</v>
          </cell>
          <cell r="F134" t="str">
            <v>2010-02-18</v>
          </cell>
          <cell r="G134" t="str">
            <v>RA - M</v>
          </cell>
          <cell r="H134" t="str">
            <v>10</v>
          </cell>
          <cell r="I134" t="str">
            <v>TRI TEAM BRIANZA</v>
          </cell>
          <cell r="J134">
            <v>6</v>
          </cell>
          <cell r="K134">
            <v>40</v>
          </cell>
        </row>
        <row r="135">
          <cell r="A135" t="str">
            <v>0102485</v>
          </cell>
          <cell r="B135">
            <v>168</v>
          </cell>
          <cell r="C135" t="str">
            <v>GIORGINI</v>
          </cell>
          <cell r="D135" t="str">
            <v>STEFANO</v>
          </cell>
          <cell r="E135" t="str">
            <v>M</v>
          </cell>
          <cell r="F135" t="str">
            <v>2011-06-23</v>
          </cell>
          <cell r="G135" t="str">
            <v>RA - M</v>
          </cell>
          <cell r="H135" t="str">
            <v>10</v>
          </cell>
          <cell r="I135" t="str">
            <v>TRI TEAM BRIANZA</v>
          </cell>
          <cell r="J135">
            <v>7</v>
          </cell>
          <cell r="K135">
            <v>30</v>
          </cell>
        </row>
        <row r="136">
          <cell r="A136" t="str">
            <v>0126968</v>
          </cell>
          <cell r="B136">
            <v>178</v>
          </cell>
          <cell r="C136" t="str">
            <v>PARINI</v>
          </cell>
          <cell r="D136" t="str">
            <v>SIMONE</v>
          </cell>
          <cell r="E136" t="str">
            <v>M</v>
          </cell>
          <cell r="F136" t="str">
            <v>2010-11-27</v>
          </cell>
          <cell r="G136" t="str">
            <v>RA - M</v>
          </cell>
          <cell r="H136" t="str">
            <v>1298</v>
          </cell>
          <cell r="I136" t="str">
            <v>DDS</v>
          </cell>
          <cell r="J136">
            <v>8</v>
          </cell>
          <cell r="K136">
            <v>20</v>
          </cell>
        </row>
        <row r="137">
          <cell r="A137" t="str">
            <v>0121461</v>
          </cell>
          <cell r="B137">
            <v>181</v>
          </cell>
          <cell r="C137" t="str">
            <v>MARANDIUC</v>
          </cell>
          <cell r="D137" t="str">
            <v>SERGIU</v>
          </cell>
          <cell r="E137" t="str">
            <v>M</v>
          </cell>
          <cell r="F137" t="str">
            <v>2010-01-27</v>
          </cell>
          <cell r="G137" t="str">
            <v>RA - M</v>
          </cell>
          <cell r="H137" t="str">
            <v>1589</v>
          </cell>
          <cell r="I137" t="str">
            <v>JCT VIGEVANO</v>
          </cell>
          <cell r="J137">
            <v>9</v>
          </cell>
          <cell r="K137">
            <v>15</v>
          </cell>
        </row>
        <row r="138">
          <cell r="A138" t="str">
            <v>0130336</v>
          </cell>
          <cell r="B138">
            <v>179</v>
          </cell>
          <cell r="C138" t="str">
            <v>GORGOGLIONE</v>
          </cell>
          <cell r="D138" t="str">
            <v>GABRIELE</v>
          </cell>
          <cell r="E138" t="str">
            <v>M</v>
          </cell>
          <cell r="F138" t="str">
            <v>2010-05-25</v>
          </cell>
          <cell r="G138" t="str">
            <v>RA - M</v>
          </cell>
          <cell r="H138" t="str">
            <v>1298</v>
          </cell>
          <cell r="I138" t="str">
            <v>DDS</v>
          </cell>
          <cell r="J138">
            <v>10</v>
          </cell>
          <cell r="K138">
            <v>12</v>
          </cell>
        </row>
        <row r="139">
          <cell r="A139" t="str">
            <v>0112987</v>
          </cell>
          <cell r="B139">
            <v>187</v>
          </cell>
          <cell r="C139" t="str">
            <v>RUCIRETA</v>
          </cell>
          <cell r="D139" t="str">
            <v>MATTIA PASQUALE</v>
          </cell>
          <cell r="E139" t="str">
            <v>M</v>
          </cell>
          <cell r="F139" t="str">
            <v>2010-09-10</v>
          </cell>
          <cell r="G139" t="str">
            <v>RA - M</v>
          </cell>
          <cell r="H139" t="str">
            <v>2310</v>
          </cell>
          <cell r="I139" t="str">
            <v>UNA TRIATHLON TEAM</v>
          </cell>
          <cell r="J139">
            <v>11</v>
          </cell>
          <cell r="K139">
            <v>9</v>
          </cell>
        </row>
        <row r="140">
          <cell r="A140" t="str">
            <v>0128740</v>
          </cell>
          <cell r="B140">
            <v>186</v>
          </cell>
          <cell r="C140" t="str">
            <v>ADDUCI</v>
          </cell>
          <cell r="D140" t="str">
            <v>ALESSANDRO</v>
          </cell>
          <cell r="E140" t="str">
            <v>M</v>
          </cell>
          <cell r="F140" t="str">
            <v>2010-08-26</v>
          </cell>
          <cell r="G140" t="str">
            <v>RA - M</v>
          </cell>
          <cell r="H140" t="str">
            <v>1298</v>
          </cell>
          <cell r="I140" t="str">
            <v>DDS</v>
          </cell>
          <cell r="J140">
            <v>12</v>
          </cell>
          <cell r="K140">
            <v>8</v>
          </cell>
        </row>
        <row r="141">
          <cell r="A141" t="str">
            <v>0111285</v>
          </cell>
          <cell r="B141">
            <v>203</v>
          </cell>
          <cell r="C141" t="str">
            <v>DAOLIO</v>
          </cell>
          <cell r="D141" t="str">
            <v>GIUSEPPE</v>
          </cell>
          <cell r="E141" t="str">
            <v>M</v>
          </cell>
          <cell r="F141" t="str">
            <v>2010-01-01</v>
          </cell>
          <cell r="G141" t="str">
            <v>RA - M</v>
          </cell>
          <cell r="H141" t="str">
            <v>1174</v>
          </cell>
          <cell r="I141" t="str">
            <v>ASD CNM TRIATHLON</v>
          </cell>
          <cell r="J141">
            <v>13</v>
          </cell>
          <cell r="K141">
            <v>7</v>
          </cell>
        </row>
        <row r="142">
          <cell r="A142" t="str">
            <v>0121362</v>
          </cell>
          <cell r="B142">
            <v>192</v>
          </cell>
          <cell r="C142" t="str">
            <v>ALONGI</v>
          </cell>
          <cell r="D142" t="str">
            <v>GABRIELE</v>
          </cell>
          <cell r="E142" t="str">
            <v>M</v>
          </cell>
          <cell r="F142" t="str">
            <v>2010-06-14</v>
          </cell>
          <cell r="G142" t="str">
            <v>RA - M</v>
          </cell>
          <cell r="H142" t="str">
            <v>2057</v>
          </cell>
          <cell r="I142" t="str">
            <v>K3 CREMONA</v>
          </cell>
          <cell r="J142">
            <v>14</v>
          </cell>
          <cell r="K142">
            <v>6</v>
          </cell>
        </row>
        <row r="143">
          <cell r="A143" t="str">
            <v>0112048</v>
          </cell>
          <cell r="B143">
            <v>197</v>
          </cell>
          <cell r="C143" t="str">
            <v>GHEORGHIU</v>
          </cell>
          <cell r="D143" t="str">
            <v>MATTEO</v>
          </cell>
          <cell r="E143" t="str">
            <v>M</v>
          </cell>
          <cell r="F143" t="str">
            <v>2011-07-06</v>
          </cell>
          <cell r="G143" t="str">
            <v>RA - M</v>
          </cell>
          <cell r="H143" t="str">
            <v>1172</v>
          </cell>
          <cell r="I143" t="str">
            <v>RHO TRIATHLON CLUB</v>
          </cell>
          <cell r="J143">
            <v>15</v>
          </cell>
          <cell r="K143">
            <v>5</v>
          </cell>
        </row>
        <row r="144">
          <cell r="A144" t="str">
            <v>0117749</v>
          </cell>
          <cell r="B144">
            <v>191</v>
          </cell>
          <cell r="C144" t="str">
            <v>MUTTI</v>
          </cell>
          <cell r="D144" t="str">
            <v>EDOARDO</v>
          </cell>
          <cell r="E144" t="str">
            <v>M</v>
          </cell>
          <cell r="F144" t="str">
            <v>2011-02-14</v>
          </cell>
          <cell r="G144" t="str">
            <v>RA - M</v>
          </cell>
          <cell r="H144" t="str">
            <v>10</v>
          </cell>
          <cell r="I144" t="str">
            <v>TRI TEAM BRIANZA</v>
          </cell>
          <cell r="J144">
            <v>16</v>
          </cell>
          <cell r="K144">
            <v>5</v>
          </cell>
        </row>
        <row r="145">
          <cell r="A145" t="str">
            <v>0118426</v>
          </cell>
          <cell r="B145">
            <v>190</v>
          </cell>
          <cell r="C145" t="str">
            <v>PEDRONI</v>
          </cell>
          <cell r="D145" t="str">
            <v>RICCARDO</v>
          </cell>
          <cell r="E145" t="str">
            <v>M</v>
          </cell>
          <cell r="F145" t="str">
            <v>2011-08-18</v>
          </cell>
          <cell r="G145" t="str">
            <v>RA - M</v>
          </cell>
          <cell r="H145" t="str">
            <v>1213</v>
          </cell>
          <cell r="I145" t="str">
            <v>FRIESIAN TEAM</v>
          </cell>
          <cell r="J145">
            <v>17</v>
          </cell>
          <cell r="K145">
            <v>5</v>
          </cell>
        </row>
        <row r="146">
          <cell r="A146" t="str">
            <v>0130992</v>
          </cell>
          <cell r="B146">
            <v>182</v>
          </cell>
          <cell r="C146" t="str">
            <v>ORRU'</v>
          </cell>
          <cell r="D146" t="str">
            <v>MATTEO</v>
          </cell>
          <cell r="E146" t="str">
            <v>M</v>
          </cell>
          <cell r="F146" t="str">
            <v>2011-07-08</v>
          </cell>
          <cell r="G146" t="str">
            <v>RA - M</v>
          </cell>
          <cell r="H146" t="str">
            <v>2144</v>
          </cell>
          <cell r="I146" t="str">
            <v>SSD NPV</v>
          </cell>
          <cell r="J146">
            <v>18</v>
          </cell>
          <cell r="K146">
            <v>5</v>
          </cell>
        </row>
        <row r="147">
          <cell r="A147" t="str">
            <v>0130060</v>
          </cell>
          <cell r="B147">
            <v>184</v>
          </cell>
          <cell r="C147" t="str">
            <v>BRAMBILLA</v>
          </cell>
          <cell r="D147" t="str">
            <v>DANIELE</v>
          </cell>
          <cell r="E147" t="str">
            <v>M</v>
          </cell>
          <cell r="F147" t="str">
            <v>2010-02-09</v>
          </cell>
          <cell r="G147" t="str">
            <v>RA - M</v>
          </cell>
          <cell r="H147" t="str">
            <v>10</v>
          </cell>
          <cell r="I147" t="str">
            <v>TRI TEAM BRIANZA</v>
          </cell>
          <cell r="J147">
            <v>19</v>
          </cell>
          <cell r="K147">
            <v>5</v>
          </cell>
        </row>
        <row r="148">
          <cell r="A148" t="str">
            <v>0110965</v>
          </cell>
          <cell r="B148">
            <v>175</v>
          </cell>
          <cell r="C148" t="str">
            <v>BEGNI</v>
          </cell>
          <cell r="D148" t="str">
            <v>DAVIDE</v>
          </cell>
          <cell r="E148" t="str">
            <v>M</v>
          </cell>
          <cell r="F148" t="str">
            <v>2011-01-07</v>
          </cell>
          <cell r="G148" t="str">
            <v>RA - M</v>
          </cell>
          <cell r="H148" t="str">
            <v>2072</v>
          </cell>
          <cell r="I148" t="str">
            <v>CANOTTIERI SALO'</v>
          </cell>
          <cell r="J148">
            <v>20</v>
          </cell>
          <cell r="K148">
            <v>5</v>
          </cell>
        </row>
        <row r="149">
          <cell r="A149" t="str">
            <v>0125969</v>
          </cell>
          <cell r="B149">
            <v>198</v>
          </cell>
          <cell r="C149" t="str">
            <v>TORRIANI</v>
          </cell>
          <cell r="D149" t="str">
            <v>EDOARDO</v>
          </cell>
          <cell r="E149" t="str">
            <v>M</v>
          </cell>
          <cell r="F149" t="str">
            <v>2011-10-07</v>
          </cell>
          <cell r="G149" t="str">
            <v>RA - M</v>
          </cell>
          <cell r="H149" t="str">
            <v>1773</v>
          </cell>
          <cell r="I149" t="str">
            <v>OXYGEN TRIATHLON</v>
          </cell>
          <cell r="J149">
            <v>21</v>
          </cell>
          <cell r="K149">
            <v>5</v>
          </cell>
        </row>
        <row r="150">
          <cell r="A150" t="str">
            <v>0125720</v>
          </cell>
          <cell r="B150">
            <v>188</v>
          </cell>
          <cell r="C150" t="str">
            <v>SAULI</v>
          </cell>
          <cell r="D150" t="str">
            <v>SAMUELE</v>
          </cell>
          <cell r="E150" t="str">
            <v>M</v>
          </cell>
          <cell r="F150" t="str">
            <v>2011-06-20</v>
          </cell>
          <cell r="G150" t="str">
            <v>RA - M</v>
          </cell>
          <cell r="H150" t="str">
            <v>1589</v>
          </cell>
          <cell r="I150" t="str">
            <v>JCT VIGEVANO</v>
          </cell>
          <cell r="J150">
            <v>22</v>
          </cell>
          <cell r="K150">
            <v>5</v>
          </cell>
        </row>
        <row r="151">
          <cell r="A151" t="str">
            <v>0128655</v>
          </cell>
          <cell r="B151">
            <v>196</v>
          </cell>
          <cell r="C151" t="str">
            <v>BAZZARELLI</v>
          </cell>
          <cell r="D151" t="str">
            <v>PIETRO</v>
          </cell>
          <cell r="E151" t="str">
            <v>M</v>
          </cell>
          <cell r="F151" t="str">
            <v>2011-09-06</v>
          </cell>
          <cell r="G151" t="str">
            <v>RA - M</v>
          </cell>
          <cell r="H151" t="str">
            <v>2186</v>
          </cell>
          <cell r="I151" t="str">
            <v>ZEROTRI 1 COMO</v>
          </cell>
          <cell r="J151">
            <v>23</v>
          </cell>
          <cell r="K151">
            <v>5</v>
          </cell>
        </row>
        <row r="152">
          <cell r="A152" t="str">
            <v>0112422</v>
          </cell>
          <cell r="B152">
            <v>204</v>
          </cell>
          <cell r="C152" t="str">
            <v>PATANIA</v>
          </cell>
          <cell r="D152" t="str">
            <v>ALESSANDRO</v>
          </cell>
          <cell r="E152" t="str">
            <v>M</v>
          </cell>
          <cell r="F152" t="str">
            <v>2010-06-26</v>
          </cell>
          <cell r="G152" t="str">
            <v>RA - M</v>
          </cell>
          <cell r="H152" t="str">
            <v>1174</v>
          </cell>
          <cell r="I152" t="str">
            <v>ASD CNM TRIATHLON</v>
          </cell>
          <cell r="J152">
            <v>24</v>
          </cell>
          <cell r="K152">
            <v>5</v>
          </cell>
        </row>
        <row r="153">
          <cell r="A153" t="str">
            <v>0111280</v>
          </cell>
          <cell r="B153">
            <v>205</v>
          </cell>
          <cell r="C153" t="str">
            <v>SOMMARIVA</v>
          </cell>
          <cell r="D153" t="str">
            <v>GABRIELE</v>
          </cell>
          <cell r="E153" t="str">
            <v>M</v>
          </cell>
          <cell r="F153" t="str">
            <v>2011-09-24</v>
          </cell>
          <cell r="G153" t="str">
            <v>RA - M</v>
          </cell>
          <cell r="H153" t="str">
            <v>1174</v>
          </cell>
          <cell r="I153" t="str">
            <v>ASD CNM TRIATHLON</v>
          </cell>
          <cell r="J153">
            <v>25</v>
          </cell>
          <cell r="K153">
            <v>5</v>
          </cell>
        </row>
        <row r="154">
          <cell r="A154" t="str">
            <v>0121144</v>
          </cell>
          <cell r="B154">
            <v>195</v>
          </cell>
          <cell r="C154" t="str">
            <v>SANDU</v>
          </cell>
          <cell r="D154" t="str">
            <v>SAM</v>
          </cell>
          <cell r="E154" t="str">
            <v>M</v>
          </cell>
          <cell r="F154" t="str">
            <v>2011-07-27</v>
          </cell>
          <cell r="G154" t="str">
            <v>RA - M</v>
          </cell>
          <cell r="H154" t="str">
            <v>10</v>
          </cell>
          <cell r="I154" t="str">
            <v>TRI TEAM BRIANZA</v>
          </cell>
          <cell r="J154">
            <v>26</v>
          </cell>
          <cell r="K154">
            <v>5</v>
          </cell>
        </row>
        <row r="155">
          <cell r="A155" t="str">
            <v>0120950</v>
          </cell>
          <cell r="B155">
            <v>185</v>
          </cell>
          <cell r="C155" t="str">
            <v>TESSARIN</v>
          </cell>
          <cell r="D155" t="str">
            <v>RICCARDO GRAZIANO</v>
          </cell>
          <cell r="E155" t="str">
            <v>M</v>
          </cell>
          <cell r="F155" t="str">
            <v>2010-07-21</v>
          </cell>
          <cell r="G155" t="str">
            <v>RA - M</v>
          </cell>
          <cell r="H155" t="str">
            <v>1589</v>
          </cell>
          <cell r="I155" t="str">
            <v>JCT VIGEVANO</v>
          </cell>
          <cell r="J155">
            <v>27</v>
          </cell>
          <cell r="K155">
            <v>5</v>
          </cell>
        </row>
        <row r="156">
          <cell r="A156" t="str">
            <v>0112406</v>
          </cell>
          <cell r="B156">
            <v>193</v>
          </cell>
          <cell r="C156" t="str">
            <v>BONETTI</v>
          </cell>
          <cell r="D156" t="str">
            <v>TOMMASO</v>
          </cell>
          <cell r="E156" t="str">
            <v>M</v>
          </cell>
          <cell r="F156" t="str">
            <v>2011-08-16</v>
          </cell>
          <cell r="G156" t="str">
            <v>RA - M</v>
          </cell>
          <cell r="H156" t="str">
            <v>2144</v>
          </cell>
          <cell r="I156" t="str">
            <v>SSD NPV</v>
          </cell>
          <cell r="J156">
            <v>28</v>
          </cell>
          <cell r="K156">
            <v>5</v>
          </cell>
        </row>
        <row r="157">
          <cell r="A157" t="str">
            <v>0118817</v>
          </cell>
          <cell r="B157">
            <v>199</v>
          </cell>
          <cell r="C157" t="str">
            <v>MORI</v>
          </cell>
          <cell r="D157" t="str">
            <v>EDOARDO</v>
          </cell>
          <cell r="E157" t="str">
            <v>M</v>
          </cell>
          <cell r="F157" t="str">
            <v>2010-08-10</v>
          </cell>
          <cell r="G157" t="str">
            <v>RA - M</v>
          </cell>
          <cell r="H157" t="str">
            <v>2057</v>
          </cell>
          <cell r="I157" t="str">
            <v>K3 CREMONA</v>
          </cell>
          <cell r="J157">
            <v>29</v>
          </cell>
          <cell r="K157">
            <v>5</v>
          </cell>
        </row>
        <row r="158">
          <cell r="A158" t="str">
            <v>0121143</v>
          </cell>
          <cell r="B158">
            <v>194</v>
          </cell>
          <cell r="C158" t="str">
            <v>SANDU</v>
          </cell>
          <cell r="D158" t="str">
            <v>ANTHONY</v>
          </cell>
          <cell r="E158" t="str">
            <v>M</v>
          </cell>
          <cell r="F158" t="str">
            <v>2011-07-27</v>
          </cell>
          <cell r="G158" t="str">
            <v>RA - M</v>
          </cell>
          <cell r="H158" t="str">
            <v>10</v>
          </cell>
          <cell r="I158" t="str">
            <v>TRI TEAM BRIANZA</v>
          </cell>
          <cell r="J158">
            <v>30</v>
          </cell>
          <cell r="K158">
            <v>5</v>
          </cell>
        </row>
        <row r="159">
          <cell r="A159" t="str">
            <v>0129500</v>
          </cell>
          <cell r="B159">
            <v>201</v>
          </cell>
          <cell r="C159" t="str">
            <v>CORTINA</v>
          </cell>
          <cell r="D159" t="str">
            <v>GABRIEL</v>
          </cell>
          <cell r="E159" t="str">
            <v>M</v>
          </cell>
          <cell r="F159" t="str">
            <v>2010-05-05</v>
          </cell>
          <cell r="G159" t="str">
            <v>RA - M</v>
          </cell>
          <cell r="H159" t="str">
            <v>2310</v>
          </cell>
          <cell r="I159" t="str">
            <v>UNA TRIATHLON TEAM</v>
          </cell>
          <cell r="J159">
            <v>31</v>
          </cell>
          <cell r="K159">
            <v>5</v>
          </cell>
        </row>
        <row r="160">
          <cell r="A160" t="str">
            <v>0125717</v>
          </cell>
          <cell r="B160">
            <v>206</v>
          </cell>
          <cell r="C160" t="str">
            <v>CARRABBA</v>
          </cell>
          <cell r="D160" t="str">
            <v>ANTONIO</v>
          </cell>
          <cell r="E160" t="str">
            <v>M</v>
          </cell>
          <cell r="F160" t="str">
            <v>2011-12-03</v>
          </cell>
          <cell r="G160" t="str">
            <v>RA - M</v>
          </cell>
          <cell r="H160" t="str">
            <v>1589</v>
          </cell>
          <cell r="I160" t="str">
            <v>JCT VIGEVANO</v>
          </cell>
          <cell r="J160">
            <v>32</v>
          </cell>
          <cell r="K160">
            <v>5</v>
          </cell>
        </row>
        <row r="161">
          <cell r="A161" t="str">
            <v>0118842</v>
          </cell>
          <cell r="B161">
            <v>1188</v>
          </cell>
          <cell r="C161" t="str">
            <v>BELLAVITI</v>
          </cell>
          <cell r="D161" t="str">
            <v>CECILIA</v>
          </cell>
          <cell r="E161" t="str">
            <v>F</v>
          </cell>
          <cell r="F161" t="str">
            <v>2008-07-19</v>
          </cell>
          <cell r="G161" t="str">
            <v>YA - F</v>
          </cell>
          <cell r="H161" t="str">
            <v>1298</v>
          </cell>
          <cell r="I161" t="str">
            <v>DDS</v>
          </cell>
          <cell r="J161">
            <v>1</v>
          </cell>
          <cell r="K161">
            <v>100</v>
          </cell>
        </row>
        <row r="162">
          <cell r="A162" t="str">
            <v>0115261</v>
          </cell>
          <cell r="B162">
            <v>1190</v>
          </cell>
          <cell r="C162" t="str">
            <v>BALDO</v>
          </cell>
          <cell r="D162" t="str">
            <v>SARA</v>
          </cell>
          <cell r="E162" t="str">
            <v>F</v>
          </cell>
          <cell r="F162" t="str">
            <v>2009-02-17</v>
          </cell>
          <cell r="G162" t="str">
            <v>YA - F</v>
          </cell>
          <cell r="H162" t="str">
            <v>2144</v>
          </cell>
          <cell r="I162" t="str">
            <v>SSD NPV</v>
          </cell>
          <cell r="J162">
            <v>2</v>
          </cell>
          <cell r="K162">
            <v>90</v>
          </cell>
        </row>
        <row r="163">
          <cell r="A163" t="str">
            <v>0091727</v>
          </cell>
          <cell r="B163">
            <v>1193</v>
          </cell>
          <cell r="C163" t="str">
            <v>MORINO</v>
          </cell>
          <cell r="D163" t="str">
            <v>SARA</v>
          </cell>
          <cell r="E163" t="str">
            <v>F</v>
          </cell>
          <cell r="F163" t="str">
            <v>2008-03-26</v>
          </cell>
          <cell r="G163" t="str">
            <v>YA - F</v>
          </cell>
          <cell r="H163" t="str">
            <v>1180</v>
          </cell>
          <cell r="I163" t="str">
            <v>CUS PROPATRIA MILANO</v>
          </cell>
          <cell r="J163">
            <v>3</v>
          </cell>
          <cell r="K163">
            <v>80</v>
          </cell>
        </row>
        <row r="164">
          <cell r="A164" t="str">
            <v>0096040</v>
          </cell>
          <cell r="B164">
            <v>1187</v>
          </cell>
          <cell r="C164" t="str">
            <v>ACRI</v>
          </cell>
          <cell r="D164" t="str">
            <v>IRIS</v>
          </cell>
          <cell r="E164" t="str">
            <v>F</v>
          </cell>
          <cell r="F164" t="str">
            <v>2009-10-15</v>
          </cell>
          <cell r="G164" t="str">
            <v>YA - F</v>
          </cell>
          <cell r="H164" t="str">
            <v>1180</v>
          </cell>
          <cell r="I164" t="str">
            <v>CUS PROPATRIA MILANO</v>
          </cell>
          <cell r="J164">
            <v>4</v>
          </cell>
          <cell r="K164">
            <v>60</v>
          </cell>
        </row>
        <row r="165">
          <cell r="A165" t="str">
            <v>0106064</v>
          </cell>
          <cell r="B165">
            <v>1195</v>
          </cell>
          <cell r="C165" t="str">
            <v>BORNATICI</v>
          </cell>
          <cell r="D165" t="str">
            <v>MARGHERITA</v>
          </cell>
          <cell r="E165" t="str">
            <v>F</v>
          </cell>
          <cell r="F165" t="str">
            <v>2009-05-12</v>
          </cell>
          <cell r="G165" t="str">
            <v>YA - F</v>
          </cell>
          <cell r="H165" t="str">
            <v>1180</v>
          </cell>
          <cell r="I165" t="str">
            <v>CUS PROPATRIA MILANO</v>
          </cell>
          <cell r="J165">
            <v>5</v>
          </cell>
          <cell r="K165">
            <v>50</v>
          </cell>
        </row>
        <row r="166">
          <cell r="A166" t="str">
            <v>0108717</v>
          </cell>
          <cell r="B166">
            <v>1210</v>
          </cell>
          <cell r="C166" t="str">
            <v>BROGGINI</v>
          </cell>
          <cell r="D166" t="str">
            <v>LUCIA</v>
          </cell>
          <cell r="E166" t="str">
            <v>F</v>
          </cell>
          <cell r="F166" t="str">
            <v>2009-11-12</v>
          </cell>
          <cell r="G166" t="str">
            <v>YA - F</v>
          </cell>
          <cell r="H166" t="str">
            <v>10</v>
          </cell>
          <cell r="I166" t="str">
            <v>TRI TEAM BRIANZA</v>
          </cell>
          <cell r="J166">
            <v>6</v>
          </cell>
          <cell r="K166">
            <v>40</v>
          </cell>
        </row>
        <row r="167">
          <cell r="A167" t="str">
            <v>0096339</v>
          </cell>
          <cell r="B167">
            <v>1212</v>
          </cell>
          <cell r="C167" t="str">
            <v>BANFI</v>
          </cell>
          <cell r="D167" t="str">
            <v>BEATRICE</v>
          </cell>
          <cell r="E167" t="str">
            <v>F</v>
          </cell>
          <cell r="F167" t="str">
            <v>2009-04-08</v>
          </cell>
          <cell r="G167" t="str">
            <v>YA - F</v>
          </cell>
          <cell r="H167" t="str">
            <v>2144</v>
          </cell>
          <cell r="I167" t="str">
            <v>SSD NPV</v>
          </cell>
          <cell r="J167">
            <v>7</v>
          </cell>
          <cell r="K167">
            <v>30</v>
          </cell>
        </row>
        <row r="168">
          <cell r="A168" t="str">
            <v>0116796</v>
          </cell>
          <cell r="B168">
            <v>1200</v>
          </cell>
          <cell r="C168" t="str">
            <v>CORBETTA</v>
          </cell>
          <cell r="D168" t="str">
            <v>SOFIA</v>
          </cell>
          <cell r="E168" t="str">
            <v>F</v>
          </cell>
          <cell r="F168" t="str">
            <v>2009-05-26</v>
          </cell>
          <cell r="G168" t="str">
            <v>YA - F</v>
          </cell>
          <cell r="H168" t="str">
            <v>2271</v>
          </cell>
          <cell r="I168" t="str">
            <v>KRONO LARIO TEAM S.S</v>
          </cell>
          <cell r="J168">
            <v>8</v>
          </cell>
          <cell r="K168">
            <v>20</v>
          </cell>
        </row>
        <row r="169">
          <cell r="A169" t="str">
            <v>0094096</v>
          </cell>
          <cell r="B169">
            <v>1207</v>
          </cell>
          <cell r="C169" t="str">
            <v>BERTONI</v>
          </cell>
          <cell r="D169" t="str">
            <v>CARLOTTA</v>
          </cell>
          <cell r="E169" t="str">
            <v>F</v>
          </cell>
          <cell r="F169" t="str">
            <v>2008-12-06</v>
          </cell>
          <cell r="G169" t="str">
            <v>YA - F</v>
          </cell>
          <cell r="H169" t="str">
            <v>2271</v>
          </cell>
          <cell r="I169" t="str">
            <v>KRONO LARIO TEAM S.S</v>
          </cell>
          <cell r="J169">
            <v>9</v>
          </cell>
          <cell r="K169">
            <v>15</v>
          </cell>
        </row>
        <row r="170">
          <cell r="A170" t="str">
            <v>0090467</v>
          </cell>
          <cell r="B170">
            <v>1192</v>
          </cell>
          <cell r="C170" t="str">
            <v>ALBERGONI</v>
          </cell>
          <cell r="D170" t="str">
            <v>LUCREZIA</v>
          </cell>
          <cell r="E170" t="str">
            <v>F</v>
          </cell>
          <cell r="F170" t="str">
            <v>2009-03-26</v>
          </cell>
          <cell r="G170" t="str">
            <v>YA - F</v>
          </cell>
          <cell r="H170" t="str">
            <v>2521</v>
          </cell>
          <cell r="I170" t="str">
            <v>INVICTUS TEAM ASD</v>
          </cell>
          <cell r="J170">
            <v>10</v>
          </cell>
          <cell r="K170">
            <v>12</v>
          </cell>
        </row>
        <row r="171">
          <cell r="A171" t="str">
            <v>0115788</v>
          </cell>
          <cell r="B171">
            <v>1198</v>
          </cell>
          <cell r="C171" t="str">
            <v>COLOMBO</v>
          </cell>
          <cell r="D171" t="str">
            <v>ALICE</v>
          </cell>
          <cell r="E171" t="str">
            <v>F</v>
          </cell>
          <cell r="F171" t="str">
            <v>2009-08-04</v>
          </cell>
          <cell r="G171" t="str">
            <v>YA - F</v>
          </cell>
          <cell r="H171" t="str">
            <v>2521</v>
          </cell>
          <cell r="I171" t="str">
            <v>INVICTUS TEAM ASD</v>
          </cell>
          <cell r="J171">
            <v>11</v>
          </cell>
          <cell r="K171">
            <v>9</v>
          </cell>
        </row>
        <row r="172">
          <cell r="A172" t="str">
            <v>0112524</v>
          </cell>
          <cell r="B172">
            <v>1206</v>
          </cell>
          <cell r="C172" t="str">
            <v>GORINI</v>
          </cell>
          <cell r="D172" t="str">
            <v>CECILIA</v>
          </cell>
          <cell r="E172" t="str">
            <v>F</v>
          </cell>
          <cell r="F172" t="str">
            <v>2009-08-21</v>
          </cell>
          <cell r="G172" t="str">
            <v>YA - F</v>
          </cell>
          <cell r="H172" t="str">
            <v>1589</v>
          </cell>
          <cell r="I172" t="str">
            <v>JCT VIGEVANO</v>
          </cell>
          <cell r="J172">
            <v>12</v>
          </cell>
          <cell r="K172">
            <v>8</v>
          </cell>
        </row>
        <row r="173">
          <cell r="A173" t="str">
            <v>0096350</v>
          </cell>
          <cell r="B173">
            <v>1201</v>
          </cell>
          <cell r="C173" t="str">
            <v>PIURI</v>
          </cell>
          <cell r="D173" t="str">
            <v>ANGELICA</v>
          </cell>
          <cell r="E173" t="str">
            <v>F</v>
          </cell>
          <cell r="F173" t="str">
            <v>2009-06-23</v>
          </cell>
          <cell r="G173" t="str">
            <v>YA - F</v>
          </cell>
          <cell r="H173" t="str">
            <v>1213</v>
          </cell>
          <cell r="I173" t="str">
            <v>FRIESIAN TEAM</v>
          </cell>
          <cell r="J173">
            <v>13</v>
          </cell>
          <cell r="K173">
            <v>7</v>
          </cell>
        </row>
        <row r="174">
          <cell r="A174" t="str">
            <v>0110964</v>
          </cell>
          <cell r="B174">
            <v>1222</v>
          </cell>
          <cell r="C174" t="str">
            <v>BEGNI</v>
          </cell>
          <cell r="D174" t="str">
            <v>ARIANNA</v>
          </cell>
          <cell r="E174" t="str">
            <v>F</v>
          </cell>
          <cell r="F174" t="str">
            <v>2008-03-28</v>
          </cell>
          <cell r="G174" t="str">
            <v>YA - F</v>
          </cell>
          <cell r="H174" t="str">
            <v>2072</v>
          </cell>
          <cell r="I174" t="str">
            <v>CANOTTIERI SALO'</v>
          </cell>
          <cell r="J174">
            <v>14</v>
          </cell>
          <cell r="K174">
            <v>6</v>
          </cell>
        </row>
        <row r="175">
          <cell r="A175" t="str">
            <v>0109685</v>
          </cell>
          <cell r="B175">
            <v>1205</v>
          </cell>
          <cell r="C175" t="str">
            <v>VENTURA</v>
          </cell>
          <cell r="D175" t="str">
            <v>MARIAJOLE</v>
          </cell>
          <cell r="E175" t="str">
            <v>F</v>
          </cell>
          <cell r="F175" t="str">
            <v>2008-10-11</v>
          </cell>
          <cell r="G175" t="str">
            <v>YA - F</v>
          </cell>
          <cell r="H175" t="str">
            <v>2521</v>
          </cell>
          <cell r="I175" t="str">
            <v>INVICTUS TEAM ASD</v>
          </cell>
          <cell r="J175">
            <v>15</v>
          </cell>
          <cell r="K175">
            <v>5</v>
          </cell>
        </row>
        <row r="176">
          <cell r="A176" t="str">
            <v>0100416</v>
          </cell>
          <cell r="B176">
            <v>1217</v>
          </cell>
          <cell r="C176" t="str">
            <v>CAPPA</v>
          </cell>
          <cell r="D176" t="str">
            <v>VIOLA</v>
          </cell>
          <cell r="E176" t="str">
            <v>F</v>
          </cell>
          <cell r="F176" t="str">
            <v>2009-10-08</v>
          </cell>
          <cell r="G176" t="str">
            <v>YA - F</v>
          </cell>
          <cell r="H176" t="str">
            <v>2072</v>
          </cell>
          <cell r="I176" t="str">
            <v>CANOTTIERI SALO'</v>
          </cell>
          <cell r="J176">
            <v>16</v>
          </cell>
          <cell r="K176">
            <v>5</v>
          </cell>
        </row>
        <row r="177">
          <cell r="A177" t="str">
            <v>0103332</v>
          </cell>
          <cell r="B177">
            <v>1202</v>
          </cell>
          <cell r="C177" t="str">
            <v>GIAVARINI</v>
          </cell>
          <cell r="D177" t="str">
            <v>GIORGIA</v>
          </cell>
          <cell r="E177" t="str">
            <v>F</v>
          </cell>
          <cell r="F177" t="str">
            <v>2008-04-20</v>
          </cell>
          <cell r="G177" t="str">
            <v>YA - F</v>
          </cell>
          <cell r="H177" t="str">
            <v>2521</v>
          </cell>
          <cell r="I177" t="str">
            <v>INVICTUS TEAM ASD</v>
          </cell>
          <cell r="J177">
            <v>17</v>
          </cell>
          <cell r="K177">
            <v>5</v>
          </cell>
        </row>
        <row r="178">
          <cell r="A178" t="str">
            <v>0112852</v>
          </cell>
          <cell r="B178">
            <v>1213</v>
          </cell>
          <cell r="C178" t="str">
            <v>ACCURSIO</v>
          </cell>
          <cell r="D178" t="str">
            <v>GIORGIA</v>
          </cell>
          <cell r="E178" t="str">
            <v>F</v>
          </cell>
          <cell r="F178" t="str">
            <v>2008-09-13</v>
          </cell>
          <cell r="G178" t="str">
            <v>YA - F</v>
          </cell>
          <cell r="H178" t="str">
            <v>1213</v>
          </cell>
          <cell r="I178" t="str">
            <v>FRIESIAN TEAM</v>
          </cell>
          <cell r="J178">
            <v>18</v>
          </cell>
          <cell r="K178">
            <v>5</v>
          </cell>
        </row>
        <row r="179">
          <cell r="A179" t="str">
            <v>0091985</v>
          </cell>
          <cell r="B179">
            <v>1214</v>
          </cell>
          <cell r="C179" t="str">
            <v>ZANE</v>
          </cell>
          <cell r="D179" t="str">
            <v>IOANA CLAUDIA</v>
          </cell>
          <cell r="E179" t="str">
            <v>F</v>
          </cell>
          <cell r="F179" t="str">
            <v>2008-07-27</v>
          </cell>
          <cell r="G179" t="str">
            <v>YA - F</v>
          </cell>
          <cell r="H179" t="str">
            <v>2057</v>
          </cell>
          <cell r="I179" t="str">
            <v>K3 CREMONA</v>
          </cell>
          <cell r="J179">
            <v>19</v>
          </cell>
          <cell r="K179">
            <v>5</v>
          </cell>
        </row>
        <row r="180">
          <cell r="A180" t="str">
            <v>0116705</v>
          </cell>
          <cell r="B180">
            <v>1220</v>
          </cell>
          <cell r="C180" t="str">
            <v>RIZZARDI</v>
          </cell>
          <cell r="D180" t="str">
            <v>GIULIA</v>
          </cell>
          <cell r="E180" t="str">
            <v>F</v>
          </cell>
          <cell r="F180" t="str">
            <v>2008-10-03</v>
          </cell>
          <cell r="G180" t="str">
            <v>YA - F</v>
          </cell>
          <cell r="H180" t="str">
            <v>2072</v>
          </cell>
          <cell r="I180" t="str">
            <v>CANOTTIERI SALO'</v>
          </cell>
          <cell r="J180">
            <v>20</v>
          </cell>
          <cell r="K180">
            <v>5</v>
          </cell>
        </row>
        <row r="181">
          <cell r="A181" t="str">
            <v>0124336</v>
          </cell>
          <cell r="B181">
            <v>1219</v>
          </cell>
          <cell r="C181" t="str">
            <v>BONZANINI</v>
          </cell>
          <cell r="D181" t="str">
            <v>MIRIAM</v>
          </cell>
          <cell r="E181" t="str">
            <v>F</v>
          </cell>
          <cell r="F181" t="str">
            <v>2008-08-05</v>
          </cell>
          <cell r="G181" t="str">
            <v>YA - F</v>
          </cell>
          <cell r="H181" t="str">
            <v>2072</v>
          </cell>
          <cell r="I181" t="str">
            <v>CANOTTIERI SALO'</v>
          </cell>
          <cell r="J181">
            <v>21</v>
          </cell>
          <cell r="K181">
            <v>5</v>
          </cell>
        </row>
        <row r="182">
          <cell r="A182" t="str">
            <v>0120856</v>
          </cell>
          <cell r="B182">
            <v>1225</v>
          </cell>
          <cell r="C182" t="str">
            <v>BELLINI</v>
          </cell>
          <cell r="D182" t="str">
            <v>STEFANIA</v>
          </cell>
          <cell r="E182" t="str">
            <v>F</v>
          </cell>
          <cell r="F182" t="str">
            <v>2008-10-12</v>
          </cell>
          <cell r="G182" t="str">
            <v>YA - F</v>
          </cell>
          <cell r="H182" t="str">
            <v>1172</v>
          </cell>
          <cell r="I182" t="str">
            <v>RHO TRIATHLON CLUB</v>
          </cell>
          <cell r="J182">
            <v>22</v>
          </cell>
          <cell r="K182">
            <v>5</v>
          </cell>
        </row>
        <row r="183">
          <cell r="A183" t="str">
            <v>0111863</v>
          </cell>
          <cell r="B183">
            <v>1208</v>
          </cell>
          <cell r="C183" t="str">
            <v>FABI</v>
          </cell>
          <cell r="D183" t="str">
            <v>MATILDE</v>
          </cell>
          <cell r="E183" t="str">
            <v>F</v>
          </cell>
          <cell r="F183" t="str">
            <v>2009-02-19</v>
          </cell>
          <cell r="G183" t="str">
            <v>YA - F</v>
          </cell>
          <cell r="H183" t="str">
            <v>2271</v>
          </cell>
          <cell r="I183" t="str">
            <v>KRONO LARIO TEAM S.S</v>
          </cell>
          <cell r="J183">
            <v>23</v>
          </cell>
          <cell r="K183">
            <v>5</v>
          </cell>
        </row>
        <row r="184">
          <cell r="A184" t="str">
            <v>0130249</v>
          </cell>
          <cell r="B184">
            <v>1209</v>
          </cell>
          <cell r="C184" t="str">
            <v>DI MARCO</v>
          </cell>
          <cell r="D184" t="str">
            <v>CAMILLA</v>
          </cell>
          <cell r="E184" t="str">
            <v>F</v>
          </cell>
          <cell r="F184" t="str">
            <v>2008-10-23</v>
          </cell>
          <cell r="G184" t="str">
            <v>YA - F</v>
          </cell>
          <cell r="H184" t="str">
            <v>10</v>
          </cell>
          <cell r="I184" t="str">
            <v>TRI TEAM BRIANZA</v>
          </cell>
          <cell r="J184">
            <v>24</v>
          </cell>
          <cell r="K184">
            <v>5</v>
          </cell>
        </row>
        <row r="185">
          <cell r="A185" t="str">
            <v>0116717</v>
          </cell>
          <cell r="B185">
            <v>1216</v>
          </cell>
          <cell r="C185" t="str">
            <v>VALOTA</v>
          </cell>
          <cell r="D185" t="str">
            <v>ELISA</v>
          </cell>
          <cell r="E185" t="str">
            <v>F</v>
          </cell>
          <cell r="F185" t="str">
            <v>2009-01-30</v>
          </cell>
          <cell r="G185" t="str">
            <v>YA - F</v>
          </cell>
          <cell r="H185" t="str">
            <v>2521</v>
          </cell>
          <cell r="I185" t="str">
            <v>INVICTUS TEAM ASD</v>
          </cell>
          <cell r="J185">
            <v>25</v>
          </cell>
          <cell r="K185">
            <v>5</v>
          </cell>
        </row>
        <row r="186">
          <cell r="A186" t="str">
            <v>0116827</v>
          </cell>
          <cell r="B186">
            <v>1224</v>
          </cell>
          <cell r="C186" t="str">
            <v>GHIANI</v>
          </cell>
          <cell r="D186" t="str">
            <v>CAMILLA</v>
          </cell>
          <cell r="E186" t="str">
            <v>F</v>
          </cell>
          <cell r="F186" t="str">
            <v>2009-03-03</v>
          </cell>
          <cell r="G186" t="str">
            <v>YA - F</v>
          </cell>
          <cell r="H186" t="str">
            <v>2271</v>
          </cell>
          <cell r="I186" t="str">
            <v>KRONO LARIO TEAM S.S</v>
          </cell>
          <cell r="J186">
            <v>26</v>
          </cell>
          <cell r="K186">
            <v>5</v>
          </cell>
        </row>
        <row r="187">
          <cell r="A187" t="str">
            <v>0121865</v>
          </cell>
          <cell r="B187">
            <v>1227</v>
          </cell>
          <cell r="C187" t="str">
            <v>TOGNALLI</v>
          </cell>
          <cell r="D187" t="str">
            <v>GRETA</v>
          </cell>
          <cell r="E187" t="str">
            <v>F</v>
          </cell>
          <cell r="F187" t="str">
            <v>2009-09-03</v>
          </cell>
          <cell r="G187" t="str">
            <v>YA - F</v>
          </cell>
          <cell r="H187" t="str">
            <v>1773</v>
          </cell>
          <cell r="I187" t="str">
            <v>OXYGEN TRIATHLON</v>
          </cell>
          <cell r="J187">
            <v>27</v>
          </cell>
          <cell r="K187">
            <v>5</v>
          </cell>
        </row>
        <row r="188">
          <cell r="A188" t="str">
            <v>0100872</v>
          </cell>
          <cell r="B188">
            <v>1226</v>
          </cell>
          <cell r="C188" t="str">
            <v>DRAGONI</v>
          </cell>
          <cell r="D188" t="str">
            <v>CHIARA</v>
          </cell>
          <cell r="E188" t="str">
            <v>F</v>
          </cell>
          <cell r="F188" t="str">
            <v>2009-05-22</v>
          </cell>
          <cell r="G188" t="str">
            <v>YA - F</v>
          </cell>
          <cell r="H188" t="str">
            <v>2027</v>
          </cell>
          <cell r="I188" t="str">
            <v>SKY LINE NUOTO</v>
          </cell>
          <cell r="J188">
            <v>28</v>
          </cell>
          <cell r="K188">
            <v>5</v>
          </cell>
        </row>
        <row r="189">
          <cell r="A189" t="str">
            <v>0112525</v>
          </cell>
          <cell r="B189">
            <v>1233</v>
          </cell>
          <cell r="C189" t="str">
            <v>ZINI</v>
          </cell>
          <cell r="D189" t="str">
            <v>RACHELE</v>
          </cell>
          <cell r="E189" t="str">
            <v>F</v>
          </cell>
          <cell r="F189" t="str">
            <v>2008-12-20</v>
          </cell>
          <cell r="G189" t="str">
            <v>YA - F</v>
          </cell>
          <cell r="H189" t="str">
            <v>1589</v>
          </cell>
          <cell r="I189" t="str">
            <v>JCT VIGEVANO</v>
          </cell>
          <cell r="J189">
            <v>29</v>
          </cell>
          <cell r="K189">
            <v>5</v>
          </cell>
        </row>
        <row r="190">
          <cell r="A190" t="str">
            <v>0121768</v>
          </cell>
          <cell r="B190">
            <v>1229</v>
          </cell>
          <cell r="C190" t="str">
            <v>TRENTAROSSI</v>
          </cell>
          <cell r="D190" t="str">
            <v>MARTINA</v>
          </cell>
          <cell r="E190" t="str">
            <v>F</v>
          </cell>
          <cell r="F190" t="str">
            <v>2009-08-01</v>
          </cell>
          <cell r="G190" t="str">
            <v>YA - F</v>
          </cell>
          <cell r="H190" t="str">
            <v>2027</v>
          </cell>
          <cell r="I190" t="str">
            <v>SKY LINE NUOTO</v>
          </cell>
          <cell r="J190">
            <v>30</v>
          </cell>
          <cell r="K190">
            <v>5</v>
          </cell>
        </row>
        <row r="191">
          <cell r="A191" t="str">
            <v>0100867</v>
          </cell>
          <cell r="B191">
            <v>1120</v>
          </cell>
          <cell r="C191" t="str">
            <v>MAPELLI</v>
          </cell>
          <cell r="D191" t="str">
            <v>JACOPO</v>
          </cell>
          <cell r="E191" t="str">
            <v>M</v>
          </cell>
          <cell r="F191" t="str">
            <v>2009-02-09</v>
          </cell>
          <cell r="G191" t="str">
            <v>YA - M</v>
          </cell>
          <cell r="H191" t="str">
            <v>1180</v>
          </cell>
          <cell r="I191" t="str">
            <v>CUS PROPATRIA MILANO</v>
          </cell>
          <cell r="J191">
            <v>1</v>
          </cell>
          <cell r="K191">
            <v>100</v>
          </cell>
        </row>
        <row r="192">
          <cell r="A192" t="str">
            <v>0110034</v>
          </cell>
          <cell r="B192">
            <v>1121</v>
          </cell>
          <cell r="C192" t="str">
            <v>CARMINATI</v>
          </cell>
          <cell r="D192" t="str">
            <v>PIETRO</v>
          </cell>
          <cell r="E192" t="str">
            <v>M</v>
          </cell>
          <cell r="F192" t="str">
            <v>2009-02-28</v>
          </cell>
          <cell r="G192" t="str">
            <v>YA - M</v>
          </cell>
          <cell r="H192" t="str">
            <v>2271</v>
          </cell>
          <cell r="I192" t="str">
            <v>KRONO LARIO TEAM S.S</v>
          </cell>
          <cell r="J192">
            <v>2</v>
          </cell>
          <cell r="K192">
            <v>90</v>
          </cell>
        </row>
        <row r="193">
          <cell r="A193" t="str">
            <v>0099707</v>
          </cell>
          <cell r="B193">
            <v>1124</v>
          </cell>
          <cell r="C193" t="str">
            <v>BELLI</v>
          </cell>
          <cell r="D193" t="str">
            <v>MATTEO</v>
          </cell>
          <cell r="E193" t="str">
            <v>M</v>
          </cell>
          <cell r="F193" t="str">
            <v>2008-06-30</v>
          </cell>
          <cell r="G193" t="str">
            <v>YA - M</v>
          </cell>
          <cell r="H193" t="str">
            <v>1298</v>
          </cell>
          <cell r="I193" t="str">
            <v>DDS</v>
          </cell>
          <cell r="J193">
            <v>3</v>
          </cell>
          <cell r="K193">
            <v>80</v>
          </cell>
        </row>
        <row r="194">
          <cell r="A194" t="str">
            <v>0125678</v>
          </cell>
          <cell r="B194">
            <v>1136</v>
          </cell>
          <cell r="C194" t="str">
            <v>GRASSI</v>
          </cell>
          <cell r="D194" t="str">
            <v>GIACOMO</v>
          </cell>
          <cell r="E194" t="str">
            <v>M</v>
          </cell>
          <cell r="F194" t="str">
            <v>2009-01-19</v>
          </cell>
          <cell r="G194" t="str">
            <v>YA - M</v>
          </cell>
          <cell r="H194" t="str">
            <v>2271</v>
          </cell>
          <cell r="I194" t="str">
            <v>KRONO LARIO TEAM S.S</v>
          </cell>
          <cell r="J194">
            <v>4</v>
          </cell>
          <cell r="K194">
            <v>60</v>
          </cell>
        </row>
        <row r="195">
          <cell r="A195" t="str">
            <v>0096343</v>
          </cell>
          <cell r="B195">
            <v>1125</v>
          </cell>
          <cell r="C195" t="str">
            <v>FORNONI</v>
          </cell>
          <cell r="D195" t="str">
            <v>GIULIO</v>
          </cell>
          <cell r="E195" t="str">
            <v>M</v>
          </cell>
          <cell r="F195" t="str">
            <v>2009-11-17</v>
          </cell>
          <cell r="G195" t="str">
            <v>YA - M</v>
          </cell>
          <cell r="H195" t="str">
            <v>1213</v>
          </cell>
          <cell r="I195" t="str">
            <v>FRIESIAN TEAM</v>
          </cell>
          <cell r="J195">
            <v>5</v>
          </cell>
          <cell r="K195">
            <v>50</v>
          </cell>
        </row>
        <row r="196">
          <cell r="A196" t="str">
            <v>0099404</v>
          </cell>
          <cell r="B196">
            <v>1130</v>
          </cell>
          <cell r="C196" t="str">
            <v>ALINI</v>
          </cell>
          <cell r="D196" t="str">
            <v>LUCA</v>
          </cell>
          <cell r="E196" t="str">
            <v>M</v>
          </cell>
          <cell r="F196" t="str">
            <v>2008-10-07</v>
          </cell>
          <cell r="G196" t="str">
            <v>YA - M</v>
          </cell>
          <cell r="H196" t="str">
            <v>1298</v>
          </cell>
          <cell r="I196" t="str">
            <v>DDS</v>
          </cell>
          <cell r="J196">
            <v>6</v>
          </cell>
          <cell r="K196">
            <v>40</v>
          </cell>
        </row>
        <row r="197">
          <cell r="A197" t="str">
            <v>0111862</v>
          </cell>
          <cell r="B197">
            <v>1127</v>
          </cell>
          <cell r="C197" t="str">
            <v>COLOMBO</v>
          </cell>
          <cell r="D197" t="str">
            <v>MASSIMO</v>
          </cell>
          <cell r="E197" t="str">
            <v>M</v>
          </cell>
          <cell r="F197" t="str">
            <v>2008-10-19</v>
          </cell>
          <cell r="G197" t="str">
            <v>YA - M</v>
          </cell>
          <cell r="H197" t="str">
            <v>2271</v>
          </cell>
          <cell r="I197" t="str">
            <v>KRONO LARIO TEAM S.S</v>
          </cell>
          <cell r="J197">
            <v>7</v>
          </cell>
          <cell r="K197">
            <v>30</v>
          </cell>
        </row>
        <row r="198">
          <cell r="A198" t="str">
            <v>0088707</v>
          </cell>
          <cell r="B198">
            <v>1142</v>
          </cell>
          <cell r="C198" t="str">
            <v>GIGLI</v>
          </cell>
          <cell r="D198" t="str">
            <v>ALESSANDRO</v>
          </cell>
          <cell r="E198" t="str">
            <v>M</v>
          </cell>
          <cell r="F198" t="str">
            <v>2008-12-19</v>
          </cell>
          <cell r="G198" t="str">
            <v>YA - M</v>
          </cell>
          <cell r="H198" t="str">
            <v>2142</v>
          </cell>
          <cell r="I198" t="str">
            <v>SPORT 64</v>
          </cell>
          <cell r="J198">
            <v>8</v>
          </cell>
          <cell r="K198">
            <v>20</v>
          </cell>
        </row>
        <row r="199">
          <cell r="A199" t="str">
            <v>0090474</v>
          </cell>
          <cell r="B199">
            <v>1122</v>
          </cell>
          <cell r="C199" t="str">
            <v>VILLA</v>
          </cell>
          <cell r="D199" t="str">
            <v>ALESSANDRO</v>
          </cell>
          <cell r="E199" t="str">
            <v>M</v>
          </cell>
          <cell r="F199" t="str">
            <v>2009-01-08</v>
          </cell>
          <cell r="G199" t="str">
            <v>YA - M</v>
          </cell>
          <cell r="H199" t="str">
            <v>1180</v>
          </cell>
          <cell r="I199" t="str">
            <v>CUS PROPATRIA MILANO</v>
          </cell>
          <cell r="J199">
            <v>9</v>
          </cell>
          <cell r="K199">
            <v>15</v>
          </cell>
        </row>
        <row r="200">
          <cell r="A200" t="str">
            <v>0130184</v>
          </cell>
          <cell r="B200">
            <v>1141</v>
          </cell>
          <cell r="C200" t="str">
            <v>SALA</v>
          </cell>
          <cell r="D200" t="str">
            <v>ANDREA</v>
          </cell>
          <cell r="E200" t="str">
            <v>M</v>
          </cell>
          <cell r="F200" t="str">
            <v>2008-05-15</v>
          </cell>
          <cell r="G200" t="str">
            <v>YA - M</v>
          </cell>
          <cell r="H200" t="str">
            <v>2521</v>
          </cell>
          <cell r="I200" t="str">
            <v>INVICTUS TEAM ASD</v>
          </cell>
          <cell r="J200">
            <v>10</v>
          </cell>
          <cell r="K200">
            <v>12</v>
          </cell>
        </row>
        <row r="201">
          <cell r="A201" t="str">
            <v>0093587</v>
          </cell>
          <cell r="B201">
            <v>1132</v>
          </cell>
          <cell r="C201" t="str">
            <v>GERBI</v>
          </cell>
          <cell r="D201" t="str">
            <v>CHRISTIAN</v>
          </cell>
          <cell r="E201" t="str">
            <v>M</v>
          </cell>
          <cell r="F201" t="str">
            <v>2009-06-10</v>
          </cell>
          <cell r="G201" t="str">
            <v>YA - M</v>
          </cell>
          <cell r="H201" t="str">
            <v>2310</v>
          </cell>
          <cell r="I201" t="str">
            <v>UNA TRIATHLON TEAM</v>
          </cell>
          <cell r="J201">
            <v>11</v>
          </cell>
          <cell r="K201">
            <v>9</v>
          </cell>
        </row>
        <row r="202">
          <cell r="A202" t="str">
            <v>0103331</v>
          </cell>
          <cell r="B202">
            <v>1140</v>
          </cell>
          <cell r="C202" t="str">
            <v>RUGGERI</v>
          </cell>
          <cell r="D202" t="str">
            <v>NICHOLAS</v>
          </cell>
          <cell r="E202" t="str">
            <v>M</v>
          </cell>
          <cell r="F202" t="str">
            <v>2008-01-17</v>
          </cell>
          <cell r="G202" t="str">
            <v>YA - M</v>
          </cell>
          <cell r="H202" t="str">
            <v>2521</v>
          </cell>
          <cell r="I202" t="str">
            <v>INVICTUS TEAM ASD</v>
          </cell>
          <cell r="J202">
            <v>12</v>
          </cell>
          <cell r="K202">
            <v>8</v>
          </cell>
        </row>
        <row r="203">
          <cell r="A203" t="str">
            <v>0107227</v>
          </cell>
          <cell r="B203">
            <v>1146</v>
          </cell>
          <cell r="C203" t="str">
            <v>TENDERINI</v>
          </cell>
          <cell r="D203" t="str">
            <v>MATTEO</v>
          </cell>
          <cell r="E203" t="str">
            <v>M</v>
          </cell>
          <cell r="F203" t="str">
            <v>2009-08-13</v>
          </cell>
          <cell r="G203" t="str">
            <v>YA - M</v>
          </cell>
          <cell r="H203" t="str">
            <v>1298</v>
          </cell>
          <cell r="I203" t="str">
            <v>DDS</v>
          </cell>
          <cell r="J203">
            <v>13</v>
          </cell>
          <cell r="K203">
            <v>7</v>
          </cell>
        </row>
        <row r="204">
          <cell r="A204" t="str">
            <v>0097387</v>
          </cell>
          <cell r="B204">
            <v>1129</v>
          </cell>
          <cell r="C204" t="str">
            <v>PANIGADA</v>
          </cell>
          <cell r="D204" t="str">
            <v>RICCARDO</v>
          </cell>
          <cell r="E204" t="str">
            <v>M</v>
          </cell>
          <cell r="F204" t="str">
            <v>2008-03-11</v>
          </cell>
          <cell r="G204" t="str">
            <v>YA - M</v>
          </cell>
          <cell r="H204" t="str">
            <v>1589</v>
          </cell>
          <cell r="I204" t="str">
            <v>JCT VIGEVANO</v>
          </cell>
          <cell r="J204">
            <v>14</v>
          </cell>
          <cell r="K204">
            <v>6</v>
          </cell>
        </row>
        <row r="205">
          <cell r="A205" t="str">
            <v>0103640</v>
          </cell>
          <cell r="B205">
            <v>1144</v>
          </cell>
          <cell r="C205" t="str">
            <v>NEMBRO</v>
          </cell>
          <cell r="D205" t="str">
            <v>LEONARDO</v>
          </cell>
          <cell r="E205" t="str">
            <v>M</v>
          </cell>
          <cell r="F205" t="str">
            <v>2008-09-12</v>
          </cell>
          <cell r="G205" t="str">
            <v>YA - M</v>
          </cell>
          <cell r="H205" t="str">
            <v>1589</v>
          </cell>
          <cell r="I205" t="str">
            <v>JCT VIGEVANO</v>
          </cell>
          <cell r="J205">
            <v>15</v>
          </cell>
          <cell r="K205">
            <v>5</v>
          </cell>
        </row>
        <row r="206">
          <cell r="A206" t="str">
            <v>0112854</v>
          </cell>
          <cell r="B206">
            <v>1143</v>
          </cell>
          <cell r="C206" t="str">
            <v>BELLUCCO</v>
          </cell>
          <cell r="D206" t="str">
            <v>IGOR</v>
          </cell>
          <cell r="E206" t="str">
            <v>M</v>
          </cell>
          <cell r="F206" t="str">
            <v>2008-08-02</v>
          </cell>
          <cell r="G206" t="str">
            <v>YA - M</v>
          </cell>
          <cell r="H206" t="str">
            <v>1213</v>
          </cell>
          <cell r="I206" t="str">
            <v>FRIESIAN TEAM</v>
          </cell>
          <cell r="J206">
            <v>16</v>
          </cell>
          <cell r="K206">
            <v>5</v>
          </cell>
        </row>
        <row r="207">
          <cell r="A207" t="str">
            <v>0111866</v>
          </cell>
          <cell r="B207">
            <v>1156</v>
          </cell>
          <cell r="C207" t="str">
            <v>SACCHI</v>
          </cell>
          <cell r="D207" t="str">
            <v>RICCARDO</v>
          </cell>
          <cell r="E207" t="str">
            <v>M</v>
          </cell>
          <cell r="F207" t="str">
            <v>2008-11-06</v>
          </cell>
          <cell r="G207" t="str">
            <v>YA - M</v>
          </cell>
          <cell r="H207" t="str">
            <v>1180</v>
          </cell>
          <cell r="I207" t="str">
            <v>CUS PROPATRIA MILANO</v>
          </cell>
          <cell r="J207">
            <v>17</v>
          </cell>
          <cell r="K207">
            <v>5</v>
          </cell>
        </row>
        <row r="208">
          <cell r="A208" t="str">
            <v>0106063</v>
          </cell>
          <cell r="B208">
            <v>1155</v>
          </cell>
          <cell r="C208" t="str">
            <v>BORNATICI</v>
          </cell>
          <cell r="D208" t="str">
            <v>FILIPPO</v>
          </cell>
          <cell r="E208" t="str">
            <v>M</v>
          </cell>
          <cell r="F208" t="str">
            <v>2008-02-10</v>
          </cell>
          <cell r="G208" t="str">
            <v>YA - M</v>
          </cell>
          <cell r="H208" t="str">
            <v>1180</v>
          </cell>
          <cell r="I208" t="str">
            <v>CUS PROPATRIA MILANO</v>
          </cell>
          <cell r="J208">
            <v>18</v>
          </cell>
          <cell r="K208">
            <v>5</v>
          </cell>
        </row>
        <row r="209">
          <cell r="A209" t="str">
            <v>0096997</v>
          </cell>
          <cell r="B209">
            <v>1169</v>
          </cell>
          <cell r="C209" t="str">
            <v xml:space="preserve">MANGIAROTTI </v>
          </cell>
          <cell r="D209" t="str">
            <v>MATTIA</v>
          </cell>
          <cell r="E209" t="str">
            <v>M</v>
          </cell>
          <cell r="F209" t="str">
            <v>2009-08-24</v>
          </cell>
          <cell r="G209" t="str">
            <v>YA - M</v>
          </cell>
          <cell r="H209" t="str">
            <v>2057</v>
          </cell>
          <cell r="I209" t="str">
            <v>K3 CREMONA</v>
          </cell>
          <cell r="J209">
            <v>19</v>
          </cell>
          <cell r="K209">
            <v>5</v>
          </cell>
        </row>
        <row r="210">
          <cell r="A210" t="str">
            <v>0112523</v>
          </cell>
          <cell r="B210">
            <v>1154</v>
          </cell>
          <cell r="C210" t="str">
            <v>BERRI</v>
          </cell>
          <cell r="D210" t="str">
            <v>ELIA</v>
          </cell>
          <cell r="E210" t="str">
            <v>M</v>
          </cell>
          <cell r="F210" t="str">
            <v>2009-12-30</v>
          </cell>
          <cell r="G210" t="str">
            <v>YA - M</v>
          </cell>
          <cell r="H210" t="str">
            <v>1589</v>
          </cell>
          <cell r="I210" t="str">
            <v>JCT VIGEVANO</v>
          </cell>
          <cell r="J210">
            <v>20</v>
          </cell>
          <cell r="K210">
            <v>5</v>
          </cell>
        </row>
        <row r="211">
          <cell r="A211" t="str">
            <v>0106508</v>
          </cell>
          <cell r="B211">
            <v>1152</v>
          </cell>
          <cell r="C211" t="str">
            <v>NEGRATO</v>
          </cell>
          <cell r="D211" t="str">
            <v>GABRIELE</v>
          </cell>
          <cell r="E211" t="str">
            <v>M</v>
          </cell>
          <cell r="F211" t="str">
            <v>2009-12-10</v>
          </cell>
          <cell r="G211" t="str">
            <v>YA - M</v>
          </cell>
          <cell r="H211" t="str">
            <v>2144</v>
          </cell>
          <cell r="I211" t="str">
            <v>SSD NPV</v>
          </cell>
          <cell r="J211">
            <v>21</v>
          </cell>
          <cell r="K211">
            <v>5</v>
          </cell>
        </row>
        <row r="212">
          <cell r="A212" t="str">
            <v>0103472</v>
          </cell>
          <cell r="B212">
            <v>1158</v>
          </cell>
          <cell r="C212" t="str">
            <v>PALAZZO</v>
          </cell>
          <cell r="D212" t="str">
            <v>ALEX</v>
          </cell>
          <cell r="E212" t="str">
            <v>M</v>
          </cell>
          <cell r="F212" t="str">
            <v>2009-01-03</v>
          </cell>
          <cell r="G212" t="str">
            <v>YA - M</v>
          </cell>
          <cell r="H212" t="str">
            <v>2072</v>
          </cell>
          <cell r="I212" t="str">
            <v>CANOTTIERI SALO'</v>
          </cell>
          <cell r="J212">
            <v>22</v>
          </cell>
          <cell r="K212">
            <v>5</v>
          </cell>
        </row>
        <row r="213">
          <cell r="A213" t="str">
            <v>0126142</v>
          </cell>
          <cell r="B213">
            <v>1173</v>
          </cell>
          <cell r="C213" t="str">
            <v>BRAMANTE</v>
          </cell>
          <cell r="D213" t="str">
            <v>MATTEO</v>
          </cell>
          <cell r="E213" t="str">
            <v>M</v>
          </cell>
          <cell r="F213" t="str">
            <v>2009-02-12</v>
          </cell>
          <cell r="G213" t="str">
            <v>YA - M</v>
          </cell>
          <cell r="H213" t="str">
            <v>2144</v>
          </cell>
          <cell r="I213" t="str">
            <v>SSD NPV</v>
          </cell>
          <cell r="J213">
            <v>23</v>
          </cell>
          <cell r="K213">
            <v>5</v>
          </cell>
        </row>
        <row r="214">
          <cell r="A214" t="str">
            <v>0103462</v>
          </cell>
          <cell r="B214">
            <v>1159</v>
          </cell>
          <cell r="C214" t="str">
            <v>STRIPPOLI</v>
          </cell>
          <cell r="D214" t="str">
            <v>MATTIA</v>
          </cell>
          <cell r="E214" t="str">
            <v>M</v>
          </cell>
          <cell r="F214" t="str">
            <v>2009-03-15</v>
          </cell>
          <cell r="G214" t="str">
            <v>YA - M</v>
          </cell>
          <cell r="H214" t="str">
            <v>1213</v>
          </cell>
          <cell r="I214" t="str">
            <v>FRIESIAN TEAM</v>
          </cell>
          <cell r="J214">
            <v>24</v>
          </cell>
          <cell r="K214">
            <v>5</v>
          </cell>
        </row>
        <row r="215">
          <cell r="A215" t="str">
            <v>0110142</v>
          </cell>
          <cell r="B215">
            <v>1179</v>
          </cell>
          <cell r="C215" t="str">
            <v>PERIN</v>
          </cell>
          <cell r="D215" t="str">
            <v>PIETRO</v>
          </cell>
          <cell r="E215" t="str">
            <v>M</v>
          </cell>
          <cell r="F215" t="str">
            <v>2009-06-27</v>
          </cell>
          <cell r="G215" t="str">
            <v>YA - M</v>
          </cell>
          <cell r="H215" t="str">
            <v>2027</v>
          </cell>
          <cell r="I215" t="str">
            <v>SKY LINE NUOTO</v>
          </cell>
          <cell r="J215">
            <v>25</v>
          </cell>
          <cell r="K215">
            <v>5</v>
          </cell>
        </row>
        <row r="216">
          <cell r="A216" t="str">
            <v>0131041</v>
          </cell>
          <cell r="B216">
            <v>1168</v>
          </cell>
          <cell r="C216" t="str">
            <v>TABAGLIO</v>
          </cell>
          <cell r="D216" t="str">
            <v>LUCA</v>
          </cell>
          <cell r="E216" t="str">
            <v>M</v>
          </cell>
          <cell r="F216" t="str">
            <v>2008-07-08</v>
          </cell>
          <cell r="G216" t="str">
            <v>YA - M</v>
          </cell>
          <cell r="H216" t="str">
            <v>2057</v>
          </cell>
          <cell r="I216" t="str">
            <v>K3 CREMONA</v>
          </cell>
          <cell r="J216">
            <v>26</v>
          </cell>
          <cell r="K216">
            <v>5</v>
          </cell>
        </row>
        <row r="217">
          <cell r="A217" t="str">
            <v>0126428</v>
          </cell>
          <cell r="B217">
            <v>1170</v>
          </cell>
          <cell r="C217" t="str">
            <v>MONGINI</v>
          </cell>
          <cell r="D217" t="str">
            <v>ENRICO</v>
          </cell>
          <cell r="E217" t="str">
            <v>M</v>
          </cell>
          <cell r="F217" t="str">
            <v>2009-10-02</v>
          </cell>
          <cell r="G217" t="str">
            <v>YA - M</v>
          </cell>
          <cell r="H217" t="str">
            <v>2186</v>
          </cell>
          <cell r="I217" t="str">
            <v>ZEROTRI 1 COMO</v>
          </cell>
          <cell r="J217">
            <v>27</v>
          </cell>
          <cell r="K217">
            <v>5</v>
          </cell>
        </row>
        <row r="218">
          <cell r="A218" t="str">
            <v>0111209</v>
          </cell>
          <cell r="B218">
            <v>1161</v>
          </cell>
          <cell r="C218" t="str">
            <v>SCHIARATURA</v>
          </cell>
          <cell r="D218" t="str">
            <v>CRISTIANO</v>
          </cell>
          <cell r="E218" t="str">
            <v>M</v>
          </cell>
          <cell r="F218" t="str">
            <v>2009-08-18</v>
          </cell>
          <cell r="G218" t="str">
            <v>YA - M</v>
          </cell>
          <cell r="H218" t="str">
            <v>1589</v>
          </cell>
          <cell r="I218" t="str">
            <v>JCT VIGEVANO</v>
          </cell>
          <cell r="J218">
            <v>28</v>
          </cell>
          <cell r="K218">
            <v>5</v>
          </cell>
        </row>
        <row r="219">
          <cell r="A219" t="str">
            <v>0115810</v>
          </cell>
          <cell r="B219">
            <v>1166</v>
          </cell>
          <cell r="C219" t="str">
            <v>LAGUARDIA</v>
          </cell>
          <cell r="D219" t="str">
            <v>CHRISTIAN</v>
          </cell>
          <cell r="E219" t="str">
            <v>M</v>
          </cell>
          <cell r="F219" t="str">
            <v>2008-05-22</v>
          </cell>
          <cell r="G219" t="str">
            <v>YA - M</v>
          </cell>
          <cell r="H219" t="str">
            <v>2310</v>
          </cell>
          <cell r="I219" t="str">
            <v>UNA TRIATHLON TEAM</v>
          </cell>
          <cell r="J219">
            <v>29</v>
          </cell>
          <cell r="K219">
            <v>5</v>
          </cell>
        </row>
        <row r="220">
          <cell r="A220" t="str">
            <v>0108511</v>
          </cell>
          <cell r="B220">
            <v>1172</v>
          </cell>
          <cell r="C220" t="str">
            <v>VECCHIA</v>
          </cell>
          <cell r="D220" t="str">
            <v>FEDERICO</v>
          </cell>
          <cell r="E220" t="str">
            <v>M</v>
          </cell>
          <cell r="F220" t="str">
            <v>2008-04-01</v>
          </cell>
          <cell r="G220" t="str">
            <v>YA - M</v>
          </cell>
          <cell r="H220" t="str">
            <v>2310</v>
          </cell>
          <cell r="I220" t="str">
            <v>UNA TRIATHLON TEAM</v>
          </cell>
          <cell r="J220">
            <v>30</v>
          </cell>
          <cell r="K220">
            <v>5</v>
          </cell>
        </row>
        <row r="221">
          <cell r="A221" t="str">
            <v>0130275</v>
          </cell>
          <cell r="B221">
            <v>1164</v>
          </cell>
          <cell r="C221" t="str">
            <v>TENTORI</v>
          </cell>
          <cell r="D221" t="str">
            <v>RICCARDO</v>
          </cell>
          <cell r="E221" t="str">
            <v>M</v>
          </cell>
          <cell r="F221" t="str">
            <v>2009-12-29</v>
          </cell>
          <cell r="G221" t="str">
            <v>YA - M</v>
          </cell>
          <cell r="H221" t="str">
            <v>2271</v>
          </cell>
          <cell r="I221" t="str">
            <v>KRONO LARIO TEAM S.S</v>
          </cell>
          <cell r="J221">
            <v>31</v>
          </cell>
          <cell r="K221">
            <v>5</v>
          </cell>
        </row>
        <row r="222">
          <cell r="A222" t="str">
            <v>0125921</v>
          </cell>
          <cell r="B222">
            <v>1151</v>
          </cell>
          <cell r="C222" t="str">
            <v>CROITORU</v>
          </cell>
          <cell r="D222" t="str">
            <v>ANDREI EDUARD</v>
          </cell>
          <cell r="E222" t="str">
            <v>M</v>
          </cell>
          <cell r="F222" t="str">
            <v>2009-03-31</v>
          </cell>
          <cell r="G222" t="str">
            <v>YA - M</v>
          </cell>
          <cell r="H222" t="str">
            <v>2310</v>
          </cell>
          <cell r="I222" t="str">
            <v>UNA TRIATHLON TEAM</v>
          </cell>
          <cell r="J222">
            <v>32</v>
          </cell>
          <cell r="K222">
            <v>5</v>
          </cell>
        </row>
        <row r="223">
          <cell r="A223" t="str">
            <v>0128507</v>
          </cell>
          <cell r="B223">
            <v>1177</v>
          </cell>
          <cell r="C223" t="str">
            <v>LAZZARI</v>
          </cell>
          <cell r="D223" t="str">
            <v>MATTIA</v>
          </cell>
          <cell r="E223" t="str">
            <v>M</v>
          </cell>
          <cell r="F223" t="str">
            <v>2009-02-20</v>
          </cell>
          <cell r="G223" t="str">
            <v>YA - M</v>
          </cell>
          <cell r="H223" t="str">
            <v>2057</v>
          </cell>
          <cell r="I223" t="str">
            <v>K3 CREMONA</v>
          </cell>
          <cell r="J223">
            <v>33</v>
          </cell>
          <cell r="K223">
            <v>5</v>
          </cell>
        </row>
        <row r="224">
          <cell r="A224" t="str">
            <v>0103334</v>
          </cell>
          <cell r="B224">
            <v>1088</v>
          </cell>
          <cell r="C224" t="str">
            <v>ULIANO</v>
          </cell>
          <cell r="D224" t="str">
            <v>ANNA</v>
          </cell>
          <cell r="E224" t="str">
            <v>F</v>
          </cell>
          <cell r="F224" t="str">
            <v>2006-08-24</v>
          </cell>
          <cell r="G224" t="str">
            <v>YB - F</v>
          </cell>
          <cell r="H224" t="str">
            <v>2521</v>
          </cell>
          <cell r="I224" t="str">
            <v>INVICTUS TEAM ASD</v>
          </cell>
          <cell r="J224">
            <v>1</v>
          </cell>
          <cell r="K224">
            <v>100</v>
          </cell>
        </row>
        <row r="225">
          <cell r="A225" t="str">
            <v>0112903</v>
          </cell>
          <cell r="B225">
            <v>1094</v>
          </cell>
          <cell r="C225" t="str">
            <v>BERGAMIN</v>
          </cell>
          <cell r="D225" t="str">
            <v>GIULIA</v>
          </cell>
          <cell r="E225" t="str">
            <v>F</v>
          </cell>
          <cell r="F225" t="str">
            <v>2007-03-25</v>
          </cell>
          <cell r="G225" t="str">
            <v>YB - F</v>
          </cell>
          <cell r="H225" t="str">
            <v>10</v>
          </cell>
          <cell r="I225" t="str">
            <v>TRI TEAM BRIANZA</v>
          </cell>
          <cell r="J225">
            <v>2</v>
          </cell>
          <cell r="K225">
            <v>90</v>
          </cell>
        </row>
        <row r="226">
          <cell r="A226" t="str">
            <v>0104760</v>
          </cell>
          <cell r="B226">
            <v>1103</v>
          </cell>
          <cell r="C226" t="str">
            <v>KOLER</v>
          </cell>
          <cell r="D226" t="str">
            <v>LISELOTTE</v>
          </cell>
          <cell r="E226" t="str">
            <v>F</v>
          </cell>
          <cell r="F226" t="str">
            <v>2006-08-02</v>
          </cell>
          <cell r="G226" t="str">
            <v>YB - F</v>
          </cell>
          <cell r="H226" t="str">
            <v>2521</v>
          </cell>
          <cell r="I226" t="str">
            <v>INVICTUS TEAM ASD</v>
          </cell>
          <cell r="J226">
            <v>3</v>
          </cell>
          <cell r="K226">
            <v>80</v>
          </cell>
        </row>
        <row r="227">
          <cell r="A227" t="str">
            <v>0100873</v>
          </cell>
          <cell r="B227">
            <v>1096</v>
          </cell>
          <cell r="C227" t="str">
            <v>PASHA</v>
          </cell>
          <cell r="D227" t="str">
            <v>AURORA</v>
          </cell>
          <cell r="E227" t="str">
            <v>F</v>
          </cell>
          <cell r="F227" t="str">
            <v>2006-08-27</v>
          </cell>
          <cell r="G227" t="str">
            <v>YB - F</v>
          </cell>
          <cell r="H227" t="str">
            <v>2027</v>
          </cell>
          <cell r="I227" t="str">
            <v>SKY LINE NUOTO</v>
          </cell>
          <cell r="J227">
            <v>4</v>
          </cell>
          <cell r="K227">
            <v>60</v>
          </cell>
        </row>
        <row r="228">
          <cell r="A228" t="str">
            <v>0106898</v>
          </cell>
          <cell r="B228">
            <v>1102</v>
          </cell>
          <cell r="C228" t="str">
            <v>CATTINA</v>
          </cell>
          <cell r="D228" t="str">
            <v>SARA</v>
          </cell>
          <cell r="E228" t="str">
            <v>F</v>
          </cell>
          <cell r="F228" t="str">
            <v>2007-08-25</v>
          </cell>
          <cell r="G228" t="str">
            <v>YB - F</v>
          </cell>
          <cell r="H228" t="str">
            <v>1298</v>
          </cell>
          <cell r="I228" t="str">
            <v>DDS</v>
          </cell>
          <cell r="J228">
            <v>5</v>
          </cell>
          <cell r="K228">
            <v>50</v>
          </cell>
        </row>
        <row r="229">
          <cell r="A229" t="str">
            <v>0099877</v>
          </cell>
          <cell r="B229">
            <v>1105</v>
          </cell>
          <cell r="C229" t="str">
            <v>OLDRATI</v>
          </cell>
          <cell r="D229" t="str">
            <v>MARTA</v>
          </cell>
          <cell r="E229" t="str">
            <v>F</v>
          </cell>
          <cell r="F229" t="str">
            <v>2007-03-26</v>
          </cell>
          <cell r="G229" t="str">
            <v>YB - F</v>
          </cell>
          <cell r="H229" t="str">
            <v>2521</v>
          </cell>
          <cell r="I229" t="str">
            <v>INVICTUS TEAM ASD</v>
          </cell>
          <cell r="J229">
            <v>6</v>
          </cell>
          <cell r="K229">
            <v>40</v>
          </cell>
        </row>
        <row r="230">
          <cell r="A230" t="str">
            <v>0112902</v>
          </cell>
          <cell r="B230">
            <v>1099</v>
          </cell>
          <cell r="C230" t="str">
            <v>CREPALDI</v>
          </cell>
          <cell r="D230" t="str">
            <v>GIADA</v>
          </cell>
          <cell r="E230" t="str">
            <v>F</v>
          </cell>
          <cell r="F230" t="str">
            <v>2007-06-05</v>
          </cell>
          <cell r="G230" t="str">
            <v>YB - F</v>
          </cell>
          <cell r="H230" t="str">
            <v>10</v>
          </cell>
          <cell r="I230" t="str">
            <v>TRI TEAM BRIANZA</v>
          </cell>
          <cell r="J230">
            <v>7</v>
          </cell>
          <cell r="K230">
            <v>30</v>
          </cell>
        </row>
        <row r="231">
          <cell r="A231" t="str">
            <v>0112829</v>
          </cell>
          <cell r="B231">
            <v>1107</v>
          </cell>
          <cell r="C231" t="str">
            <v>POLITI</v>
          </cell>
          <cell r="D231" t="str">
            <v>LAVINIA CRISTINA</v>
          </cell>
          <cell r="E231" t="str">
            <v>F</v>
          </cell>
          <cell r="F231" t="str">
            <v>2007-06-22</v>
          </cell>
          <cell r="G231" t="str">
            <v>YB - F</v>
          </cell>
          <cell r="H231" t="str">
            <v>2057</v>
          </cell>
          <cell r="I231" t="str">
            <v>K3 CREMONA</v>
          </cell>
          <cell r="J231">
            <v>8</v>
          </cell>
          <cell r="K231">
            <v>20</v>
          </cell>
        </row>
        <row r="232">
          <cell r="A232" t="str">
            <v>0113858</v>
          </cell>
          <cell r="B232">
            <v>1106</v>
          </cell>
          <cell r="C232" t="str">
            <v>MARGARITI</v>
          </cell>
          <cell r="D232" t="str">
            <v>CLAUDIA</v>
          </cell>
          <cell r="E232" t="str">
            <v>F</v>
          </cell>
          <cell r="F232" t="str">
            <v>2007-09-12</v>
          </cell>
          <cell r="G232" t="str">
            <v>YB - F</v>
          </cell>
          <cell r="H232" t="str">
            <v>2057</v>
          </cell>
          <cell r="I232" t="str">
            <v>K3 CREMONA</v>
          </cell>
          <cell r="J232">
            <v>9</v>
          </cell>
          <cell r="K232">
            <v>15</v>
          </cell>
        </row>
        <row r="233">
          <cell r="A233" t="str">
            <v>0119962</v>
          </cell>
          <cell r="B233">
            <v>1101</v>
          </cell>
          <cell r="C233" t="str">
            <v>COLOMBO</v>
          </cell>
          <cell r="D233" t="str">
            <v>CATERINA</v>
          </cell>
          <cell r="E233" t="str">
            <v>F</v>
          </cell>
          <cell r="F233" t="str">
            <v>2007-02-15</v>
          </cell>
          <cell r="G233" t="str">
            <v>YB - F</v>
          </cell>
          <cell r="H233" t="str">
            <v>2271</v>
          </cell>
          <cell r="I233" t="str">
            <v>KRONO LARIO TEAM S.S</v>
          </cell>
          <cell r="J233">
            <v>10</v>
          </cell>
          <cell r="K233">
            <v>12</v>
          </cell>
        </row>
        <row r="234">
          <cell r="A234" t="str">
            <v>0112807</v>
          </cell>
          <cell r="B234">
            <v>1100</v>
          </cell>
          <cell r="C234" t="str">
            <v>TESSARIN</v>
          </cell>
          <cell r="D234" t="str">
            <v>ALESSANDRA</v>
          </cell>
          <cell r="E234" t="str">
            <v>F</v>
          </cell>
          <cell r="F234" t="str">
            <v>2006-01-10</v>
          </cell>
          <cell r="G234" t="str">
            <v>YB - F</v>
          </cell>
          <cell r="H234" t="str">
            <v>1589</v>
          </cell>
          <cell r="I234" t="str">
            <v>JCT VIGEVANO</v>
          </cell>
          <cell r="J234">
            <v>11</v>
          </cell>
          <cell r="K234">
            <v>9</v>
          </cell>
        </row>
        <row r="235">
          <cell r="A235" t="str">
            <v>0114181</v>
          </cell>
          <cell r="B235">
            <v>1108</v>
          </cell>
          <cell r="C235" t="str">
            <v>GIRIMONTE</v>
          </cell>
          <cell r="D235" t="str">
            <v>ASIA</v>
          </cell>
          <cell r="E235" t="str">
            <v>F</v>
          </cell>
          <cell r="F235" t="str">
            <v>2006-02-21</v>
          </cell>
          <cell r="G235" t="str">
            <v>YB - F</v>
          </cell>
          <cell r="H235" t="str">
            <v>1773</v>
          </cell>
          <cell r="I235" t="str">
            <v>OXYGEN TRIATHLON</v>
          </cell>
          <cell r="J235">
            <v>12</v>
          </cell>
          <cell r="K235">
            <v>8</v>
          </cell>
        </row>
        <row r="236">
          <cell r="A236" t="str">
            <v>0094175</v>
          </cell>
          <cell r="B236">
            <v>1027</v>
          </cell>
          <cell r="C236" t="str">
            <v>PERRELLA</v>
          </cell>
          <cell r="D236" t="str">
            <v>FEDERICO</v>
          </cell>
          <cell r="E236" t="str">
            <v>M</v>
          </cell>
          <cell r="F236" t="str">
            <v>2006-01-18</v>
          </cell>
          <cell r="G236" t="str">
            <v>YB - M</v>
          </cell>
          <cell r="H236" t="str">
            <v>1180</v>
          </cell>
          <cell r="I236" t="str">
            <v>CUS PROPATRIA MILANO</v>
          </cell>
          <cell r="J236">
            <v>1</v>
          </cell>
          <cell r="K236">
            <v>100</v>
          </cell>
        </row>
        <row r="237">
          <cell r="A237" t="str">
            <v>0086610</v>
          </cell>
          <cell r="B237">
            <v>1025</v>
          </cell>
          <cell r="C237" t="str">
            <v>INTERLANDI</v>
          </cell>
          <cell r="D237" t="str">
            <v>FRANCESCO</v>
          </cell>
          <cell r="E237" t="str">
            <v>M</v>
          </cell>
          <cell r="F237" t="str">
            <v>2006-02-11</v>
          </cell>
          <cell r="G237" t="str">
            <v>YB - M</v>
          </cell>
          <cell r="H237" t="str">
            <v>1589</v>
          </cell>
          <cell r="I237" t="str">
            <v>JCT VIGEVANO</v>
          </cell>
          <cell r="J237">
            <v>2</v>
          </cell>
          <cell r="K237">
            <v>90</v>
          </cell>
        </row>
        <row r="238">
          <cell r="A238" t="str">
            <v>0096002</v>
          </cell>
          <cell r="B238">
            <v>1033</v>
          </cell>
          <cell r="C238" t="str">
            <v>BRUSELLES</v>
          </cell>
          <cell r="D238" t="str">
            <v>RICCARDO</v>
          </cell>
          <cell r="E238" t="str">
            <v>M</v>
          </cell>
          <cell r="F238" t="str">
            <v>2007-04-19</v>
          </cell>
          <cell r="G238" t="str">
            <v>YB - M</v>
          </cell>
          <cell r="H238" t="str">
            <v>1180</v>
          </cell>
          <cell r="I238" t="str">
            <v>CUS PROPATRIA MILANO</v>
          </cell>
          <cell r="J238">
            <v>3</v>
          </cell>
          <cell r="K238">
            <v>80</v>
          </cell>
        </row>
        <row r="239">
          <cell r="A239" t="str">
            <v>0111693</v>
          </cell>
          <cell r="B239">
            <v>1022</v>
          </cell>
          <cell r="C239" t="str">
            <v>COFFERATI</v>
          </cell>
          <cell r="D239" t="str">
            <v>RICCARDO</v>
          </cell>
          <cell r="E239" t="str">
            <v>M</v>
          </cell>
          <cell r="F239" t="str">
            <v>2006-09-18</v>
          </cell>
          <cell r="G239" t="str">
            <v>YB - M</v>
          </cell>
          <cell r="H239" t="str">
            <v>2144</v>
          </cell>
          <cell r="I239" t="str">
            <v>SSD NPV</v>
          </cell>
          <cell r="J239">
            <v>4</v>
          </cell>
          <cell r="K239">
            <v>60</v>
          </cell>
        </row>
        <row r="240">
          <cell r="A240" t="str">
            <v>0103090</v>
          </cell>
          <cell r="B240">
            <v>1031</v>
          </cell>
          <cell r="C240" t="str">
            <v>BRIGLIADORI</v>
          </cell>
          <cell r="D240" t="str">
            <v>CESARE</v>
          </cell>
          <cell r="E240" t="str">
            <v>M</v>
          </cell>
          <cell r="F240" t="str">
            <v>2007-05-15</v>
          </cell>
          <cell r="G240" t="str">
            <v>YB - M</v>
          </cell>
          <cell r="H240" t="str">
            <v>1589</v>
          </cell>
          <cell r="I240" t="str">
            <v>JCT VIGEVANO</v>
          </cell>
          <cell r="J240">
            <v>5</v>
          </cell>
          <cell r="K240">
            <v>50</v>
          </cell>
        </row>
        <row r="241">
          <cell r="A241" t="str">
            <v>0098571</v>
          </cell>
          <cell r="B241">
            <v>1021</v>
          </cell>
          <cell r="C241" t="str">
            <v>GIORGINI</v>
          </cell>
          <cell r="D241" t="str">
            <v>GIACOMO</v>
          </cell>
          <cell r="E241" t="str">
            <v>M</v>
          </cell>
          <cell r="F241" t="str">
            <v>2007-06-06</v>
          </cell>
          <cell r="G241" t="str">
            <v>YB - M</v>
          </cell>
          <cell r="H241" t="str">
            <v>10</v>
          </cell>
          <cell r="I241" t="str">
            <v>TRI TEAM BRIANZA</v>
          </cell>
          <cell r="J241">
            <v>6</v>
          </cell>
          <cell r="K241">
            <v>40</v>
          </cell>
        </row>
        <row r="242">
          <cell r="A242" t="str">
            <v>0091982</v>
          </cell>
          <cell r="B242">
            <v>1069</v>
          </cell>
          <cell r="C242" t="str">
            <v>TOFANETTI</v>
          </cell>
          <cell r="D242" t="str">
            <v>ENEA NICCOLO</v>
          </cell>
          <cell r="E242" t="str">
            <v>M</v>
          </cell>
          <cell r="F242" t="str">
            <v>2007-03-24</v>
          </cell>
          <cell r="G242" t="str">
            <v>YB - M</v>
          </cell>
          <cell r="H242" t="str">
            <v>2057</v>
          </cell>
          <cell r="I242" t="str">
            <v>K3 CREMONA</v>
          </cell>
          <cell r="J242">
            <v>7</v>
          </cell>
          <cell r="K242">
            <v>30</v>
          </cell>
        </row>
        <row r="243">
          <cell r="A243" t="str">
            <v>0100289</v>
          </cell>
          <cell r="B243">
            <v>1039</v>
          </cell>
          <cell r="C243" t="str">
            <v>SALOGNI</v>
          </cell>
          <cell r="D243" t="str">
            <v>TOMMASO</v>
          </cell>
          <cell r="E243" t="str">
            <v>M</v>
          </cell>
          <cell r="F243" t="str">
            <v>2007-02-05</v>
          </cell>
          <cell r="G243" t="str">
            <v>YB - M</v>
          </cell>
          <cell r="H243" t="str">
            <v>2521</v>
          </cell>
          <cell r="I243" t="str">
            <v>INVICTUS TEAM ASD</v>
          </cell>
          <cell r="J243">
            <v>8</v>
          </cell>
          <cell r="K243">
            <v>20</v>
          </cell>
        </row>
        <row r="244">
          <cell r="A244" t="str">
            <v>0093167</v>
          </cell>
          <cell r="B244">
            <v>1067</v>
          </cell>
          <cell r="C244" t="str">
            <v>LAPOMARDA</v>
          </cell>
          <cell r="D244" t="str">
            <v>WILLIAM</v>
          </cell>
          <cell r="E244" t="str">
            <v>M</v>
          </cell>
          <cell r="F244" t="str">
            <v>2007-05-19</v>
          </cell>
          <cell r="G244" t="str">
            <v>YB - M</v>
          </cell>
          <cell r="H244" t="str">
            <v>1213</v>
          </cell>
          <cell r="I244" t="str">
            <v>FRIESIAN TEAM</v>
          </cell>
          <cell r="J244">
            <v>9</v>
          </cell>
          <cell r="K244">
            <v>15</v>
          </cell>
        </row>
        <row r="245">
          <cell r="A245" t="str">
            <v>0093168</v>
          </cell>
          <cell r="B245">
            <v>1059</v>
          </cell>
          <cell r="C245" t="str">
            <v>BATTAGLIA</v>
          </cell>
          <cell r="D245" t="str">
            <v>FILIPPO</v>
          </cell>
          <cell r="E245" t="str">
            <v>M</v>
          </cell>
          <cell r="F245" t="str">
            <v>2007-06-27</v>
          </cell>
          <cell r="G245" t="str">
            <v>YB - M</v>
          </cell>
          <cell r="H245" t="str">
            <v>1213</v>
          </cell>
          <cell r="I245" t="str">
            <v>FRIESIAN TEAM</v>
          </cell>
          <cell r="J245">
            <v>10</v>
          </cell>
          <cell r="K245">
            <v>12</v>
          </cell>
        </row>
        <row r="246">
          <cell r="A246" t="str">
            <v>0097044</v>
          </cell>
          <cell r="B246">
            <v>1030</v>
          </cell>
          <cell r="C246" t="str">
            <v>ROSSI</v>
          </cell>
          <cell r="D246" t="str">
            <v>RICCARDO</v>
          </cell>
          <cell r="E246" t="str">
            <v>M</v>
          </cell>
          <cell r="F246" t="str">
            <v>2007-12-15</v>
          </cell>
          <cell r="G246" t="str">
            <v>YB - M</v>
          </cell>
          <cell r="H246" t="str">
            <v>2521</v>
          </cell>
          <cell r="I246" t="str">
            <v>INVICTUS TEAM ASD</v>
          </cell>
          <cell r="J246">
            <v>11</v>
          </cell>
          <cell r="K246">
            <v>9</v>
          </cell>
        </row>
        <row r="247">
          <cell r="A247" t="str">
            <v>0091311</v>
          </cell>
          <cell r="B247">
            <v>1073</v>
          </cell>
          <cell r="C247" t="str">
            <v>COLOMBO</v>
          </cell>
          <cell r="D247" t="str">
            <v>RICCARDO</v>
          </cell>
          <cell r="E247" t="str">
            <v>M</v>
          </cell>
          <cell r="F247" t="str">
            <v>2006-07-14</v>
          </cell>
          <cell r="G247" t="str">
            <v>YB - M</v>
          </cell>
          <cell r="H247" t="str">
            <v>2027</v>
          </cell>
          <cell r="I247" t="str">
            <v>SKY LINE NUOTO</v>
          </cell>
          <cell r="J247">
            <v>12</v>
          </cell>
          <cell r="K247">
            <v>8</v>
          </cell>
        </row>
        <row r="248">
          <cell r="A248" t="str">
            <v>0091986</v>
          </cell>
          <cell r="B248">
            <v>1068</v>
          </cell>
          <cell r="C248" t="str">
            <v>ZOPPI</v>
          </cell>
          <cell r="D248" t="str">
            <v>ALESSIO</v>
          </cell>
          <cell r="E248" t="str">
            <v>M</v>
          </cell>
          <cell r="F248" t="str">
            <v>2007-06-18</v>
          </cell>
          <cell r="G248" t="str">
            <v>YB - M</v>
          </cell>
          <cell r="H248" t="str">
            <v>2057</v>
          </cell>
          <cell r="I248" t="str">
            <v>K3 CREMONA</v>
          </cell>
          <cell r="J248">
            <v>13</v>
          </cell>
          <cell r="K248">
            <v>7</v>
          </cell>
        </row>
        <row r="249">
          <cell r="A249" t="str">
            <v>0101209</v>
          </cell>
          <cell r="B249">
            <v>1040</v>
          </cell>
          <cell r="C249" t="str">
            <v>PONTI</v>
          </cell>
          <cell r="D249" t="str">
            <v>MATTEO</v>
          </cell>
          <cell r="E249" t="str">
            <v>M</v>
          </cell>
          <cell r="F249" t="str">
            <v>2007-05-16</v>
          </cell>
          <cell r="G249" t="str">
            <v>YB - M</v>
          </cell>
          <cell r="H249" t="str">
            <v>2144</v>
          </cell>
          <cell r="I249" t="str">
            <v>SSD NPV</v>
          </cell>
          <cell r="J249">
            <v>14</v>
          </cell>
          <cell r="K249">
            <v>6</v>
          </cell>
        </row>
        <row r="250">
          <cell r="A250" t="str">
            <v>0086461</v>
          </cell>
          <cell r="B250">
            <v>1046</v>
          </cell>
          <cell r="C250" t="str">
            <v>MERLI</v>
          </cell>
          <cell r="D250" t="str">
            <v>ALESSANDRO</v>
          </cell>
          <cell r="E250" t="str">
            <v>M</v>
          </cell>
          <cell r="F250" t="str">
            <v>2006-12-16</v>
          </cell>
          <cell r="G250" t="str">
            <v>YB - M</v>
          </cell>
          <cell r="H250" t="str">
            <v>1298</v>
          </cell>
          <cell r="I250" t="str">
            <v>DDS</v>
          </cell>
          <cell r="J250">
            <v>15</v>
          </cell>
          <cell r="K250">
            <v>5</v>
          </cell>
        </row>
        <row r="251">
          <cell r="A251" t="str">
            <v>0093083</v>
          </cell>
          <cell r="B251">
            <v>1037</v>
          </cell>
          <cell r="C251" t="str">
            <v>TENDERINI</v>
          </cell>
          <cell r="D251" t="str">
            <v>FILIPPO</v>
          </cell>
          <cell r="E251" t="str">
            <v>M</v>
          </cell>
          <cell r="F251" t="str">
            <v>2007-10-23</v>
          </cell>
          <cell r="G251" t="str">
            <v>YB - M</v>
          </cell>
          <cell r="H251" t="str">
            <v>1298</v>
          </cell>
          <cell r="I251" t="str">
            <v>DDS</v>
          </cell>
          <cell r="J251">
            <v>16</v>
          </cell>
          <cell r="K251">
            <v>5</v>
          </cell>
        </row>
        <row r="252">
          <cell r="A252" t="str">
            <v>0094216</v>
          </cell>
          <cell r="B252">
            <v>1036</v>
          </cell>
          <cell r="C252" t="str">
            <v>MARTEGANI</v>
          </cell>
          <cell r="D252" t="str">
            <v>MANUEL</v>
          </cell>
          <cell r="E252" t="str">
            <v>M</v>
          </cell>
          <cell r="F252" t="str">
            <v>2007-06-25</v>
          </cell>
          <cell r="G252" t="str">
            <v>YB - M</v>
          </cell>
          <cell r="H252" t="str">
            <v>1298</v>
          </cell>
          <cell r="I252" t="str">
            <v>DDS</v>
          </cell>
          <cell r="J252">
            <v>17</v>
          </cell>
          <cell r="K252">
            <v>5</v>
          </cell>
        </row>
        <row r="253">
          <cell r="A253" t="str">
            <v>0111864</v>
          </cell>
          <cell r="B253">
            <v>1038</v>
          </cell>
          <cell r="C253" t="str">
            <v>MUNER</v>
          </cell>
          <cell r="D253" t="str">
            <v>ALESSANDRO</v>
          </cell>
          <cell r="E253" t="str">
            <v>M</v>
          </cell>
          <cell r="F253" t="str">
            <v>2006-05-05</v>
          </cell>
          <cell r="G253" t="str">
            <v>YB - M</v>
          </cell>
          <cell r="H253" t="str">
            <v>2271</v>
          </cell>
          <cell r="I253" t="str">
            <v>KRONO LARIO TEAM S.S</v>
          </cell>
          <cell r="J253">
            <v>18</v>
          </cell>
          <cell r="K253">
            <v>5</v>
          </cell>
        </row>
        <row r="254">
          <cell r="A254" t="str">
            <v>0116350</v>
          </cell>
          <cell r="B254">
            <v>1032</v>
          </cell>
          <cell r="C254" t="str">
            <v>PATRIARCA</v>
          </cell>
          <cell r="D254" t="str">
            <v>GIOVANNI</v>
          </cell>
          <cell r="E254" t="str">
            <v>M</v>
          </cell>
          <cell r="F254" t="str">
            <v>2007-09-02</v>
          </cell>
          <cell r="G254" t="str">
            <v>YB - M</v>
          </cell>
          <cell r="H254" t="str">
            <v>2186</v>
          </cell>
          <cell r="I254" t="str">
            <v>ZEROTRI 1 COMO</v>
          </cell>
          <cell r="J254">
            <v>19</v>
          </cell>
          <cell r="K254">
            <v>5</v>
          </cell>
        </row>
        <row r="255">
          <cell r="A255" t="str">
            <v>0096337</v>
          </cell>
          <cell r="B255">
            <v>1061</v>
          </cell>
          <cell r="C255" t="str">
            <v>BALDO</v>
          </cell>
          <cell r="D255" t="str">
            <v>FLAVIO</v>
          </cell>
          <cell r="E255" t="str">
            <v>M</v>
          </cell>
          <cell r="F255" t="str">
            <v>2006-04-08</v>
          </cell>
          <cell r="G255" t="str">
            <v>YB - M</v>
          </cell>
          <cell r="H255" t="str">
            <v>1213</v>
          </cell>
          <cell r="I255" t="str">
            <v>FRIESIAN TEAM</v>
          </cell>
          <cell r="J255">
            <v>20</v>
          </cell>
          <cell r="K255">
            <v>5</v>
          </cell>
        </row>
        <row r="256">
          <cell r="A256" t="str">
            <v>0119871</v>
          </cell>
          <cell r="B256">
            <v>1056</v>
          </cell>
          <cell r="C256" t="str">
            <v>PIRODDI</v>
          </cell>
          <cell r="D256" t="str">
            <v>FABRIZIO</v>
          </cell>
          <cell r="E256" t="str">
            <v>M</v>
          </cell>
          <cell r="F256" t="str">
            <v>2007-05-05</v>
          </cell>
          <cell r="G256" t="str">
            <v>YB - M</v>
          </cell>
          <cell r="H256" t="str">
            <v>1180</v>
          </cell>
          <cell r="I256" t="str">
            <v>CUS PROPATRIA MILANO</v>
          </cell>
          <cell r="J256">
            <v>21</v>
          </cell>
          <cell r="K256">
            <v>5</v>
          </cell>
        </row>
        <row r="257">
          <cell r="A257" t="str">
            <v>0116698</v>
          </cell>
          <cell r="B257">
            <v>1071</v>
          </cell>
          <cell r="C257" t="str">
            <v>FULGONI</v>
          </cell>
          <cell r="D257" t="str">
            <v>EDOARDO</v>
          </cell>
          <cell r="E257" t="str">
            <v>M</v>
          </cell>
          <cell r="F257" t="str">
            <v>2006-05-07</v>
          </cell>
          <cell r="G257" t="str">
            <v>YB - M</v>
          </cell>
          <cell r="H257" t="str">
            <v>2027</v>
          </cell>
          <cell r="I257" t="str">
            <v>SKY LINE NUOTO</v>
          </cell>
          <cell r="J257">
            <v>22</v>
          </cell>
          <cell r="K257">
            <v>5</v>
          </cell>
        </row>
        <row r="258">
          <cell r="A258" t="str">
            <v>0129164</v>
          </cell>
          <cell r="B258">
            <v>1049</v>
          </cell>
          <cell r="C258" t="str">
            <v>GABELLINI</v>
          </cell>
          <cell r="D258" t="str">
            <v>VICTOR</v>
          </cell>
          <cell r="E258" t="str">
            <v>M</v>
          </cell>
          <cell r="F258" t="str">
            <v>2007-06-26</v>
          </cell>
          <cell r="G258" t="str">
            <v>YB - M</v>
          </cell>
          <cell r="H258" t="str">
            <v>10</v>
          </cell>
          <cell r="I258" t="str">
            <v>TRI TEAM BRIANZA</v>
          </cell>
          <cell r="J258">
            <v>23</v>
          </cell>
          <cell r="K258">
            <v>5</v>
          </cell>
        </row>
        <row r="259">
          <cell r="A259" t="str">
            <v>0087108</v>
          </cell>
          <cell r="B259">
            <v>1072</v>
          </cell>
          <cell r="C259" t="str">
            <v>ROMANO</v>
          </cell>
          <cell r="D259" t="str">
            <v>ANDREA</v>
          </cell>
          <cell r="E259" t="str">
            <v>M</v>
          </cell>
          <cell r="F259" t="str">
            <v>2006-03-13</v>
          </cell>
          <cell r="G259" t="str">
            <v>YB - M</v>
          </cell>
          <cell r="H259" t="str">
            <v>2027</v>
          </cell>
          <cell r="I259" t="str">
            <v>SKY LINE NUOTO</v>
          </cell>
          <cell r="J259">
            <v>24</v>
          </cell>
          <cell r="K259">
            <v>5</v>
          </cell>
        </row>
        <row r="260">
          <cell r="A260" t="str">
            <v>0120907</v>
          </cell>
          <cell r="B260">
            <v>1052</v>
          </cell>
          <cell r="C260" t="str">
            <v>BOFFINO</v>
          </cell>
          <cell r="D260" t="str">
            <v>ALESSANDRO</v>
          </cell>
          <cell r="E260" t="str">
            <v>M</v>
          </cell>
          <cell r="F260" t="str">
            <v>2006-01-02</v>
          </cell>
          <cell r="G260" t="str">
            <v>YB - M</v>
          </cell>
          <cell r="H260" t="str">
            <v>1589</v>
          </cell>
          <cell r="I260" t="str">
            <v>JCT VIGEVANO</v>
          </cell>
          <cell r="J260">
            <v>25</v>
          </cell>
          <cell r="K260">
            <v>5</v>
          </cell>
        </row>
        <row r="261">
          <cell r="A261" t="str">
            <v>0086458</v>
          </cell>
          <cell r="B261">
            <v>1066</v>
          </cell>
          <cell r="C261" t="str">
            <v>VAGHI</v>
          </cell>
          <cell r="D261" t="str">
            <v>LORENZO</v>
          </cell>
          <cell r="E261" t="str">
            <v>M</v>
          </cell>
          <cell r="F261" t="str">
            <v>2006-07-11</v>
          </cell>
          <cell r="G261" t="str">
            <v>YB - M</v>
          </cell>
          <cell r="H261" t="str">
            <v>1213</v>
          </cell>
          <cell r="I261" t="str">
            <v>FRIESIAN TEAM</v>
          </cell>
          <cell r="J261">
            <v>26</v>
          </cell>
          <cell r="K261">
            <v>5</v>
          </cell>
        </row>
        <row r="262">
          <cell r="A262" t="str">
            <v>0112899</v>
          </cell>
          <cell r="B262">
            <v>1048</v>
          </cell>
          <cell r="C262" t="str">
            <v>LAFIF</v>
          </cell>
          <cell r="D262" t="str">
            <v>OMAR</v>
          </cell>
          <cell r="E262" t="str">
            <v>M</v>
          </cell>
          <cell r="F262" t="str">
            <v>2007-08-21</v>
          </cell>
          <cell r="G262" t="str">
            <v>YB - M</v>
          </cell>
          <cell r="H262" t="str">
            <v>2310</v>
          </cell>
          <cell r="I262" t="str">
            <v>UNA TRIATHLON TEAM</v>
          </cell>
          <cell r="J262">
            <v>27</v>
          </cell>
          <cell r="K262">
            <v>5</v>
          </cell>
        </row>
        <row r="263">
          <cell r="A263" t="str">
            <v>0100506</v>
          </cell>
          <cell r="B263">
            <v>1062</v>
          </cell>
          <cell r="C263" t="str">
            <v>STRIPPOLI</v>
          </cell>
          <cell r="D263" t="str">
            <v>RICCARDO</v>
          </cell>
          <cell r="E263" t="str">
            <v>M</v>
          </cell>
          <cell r="F263" t="str">
            <v>2006-07-19</v>
          </cell>
          <cell r="G263" t="str">
            <v>YB - M</v>
          </cell>
          <cell r="H263" t="str">
            <v>1213</v>
          </cell>
          <cell r="I263" t="str">
            <v>FRIESIAN TEAM</v>
          </cell>
          <cell r="J263">
            <v>28</v>
          </cell>
          <cell r="K263">
            <v>5</v>
          </cell>
        </row>
        <row r="264">
          <cell r="A264" t="str">
            <v>0115919</v>
          </cell>
          <cell r="B264">
            <v>1063</v>
          </cell>
          <cell r="C264" t="str">
            <v>LOGGIA</v>
          </cell>
          <cell r="D264" t="str">
            <v>RICCARDO</v>
          </cell>
          <cell r="E264" t="str">
            <v>M</v>
          </cell>
          <cell r="F264" t="str">
            <v>2007-01-14</v>
          </cell>
          <cell r="G264" t="str">
            <v>YB - M</v>
          </cell>
          <cell r="H264" t="str">
            <v>2144</v>
          </cell>
          <cell r="I264" t="str">
            <v>SSD NPV</v>
          </cell>
          <cell r="J264">
            <v>29</v>
          </cell>
          <cell r="K264">
            <v>5</v>
          </cell>
        </row>
        <row r="265">
          <cell r="A265" t="str">
            <v>0122716</v>
          </cell>
          <cell r="B265">
            <v>1058</v>
          </cell>
          <cell r="C265" t="str">
            <v>CROTTA</v>
          </cell>
          <cell r="D265" t="str">
            <v>SAMUELE</v>
          </cell>
          <cell r="E265" t="str">
            <v>M</v>
          </cell>
          <cell r="F265" t="str">
            <v>2007-05-05</v>
          </cell>
          <cell r="G265" t="str">
            <v>YB - M</v>
          </cell>
          <cell r="H265" t="str">
            <v>2271</v>
          </cell>
          <cell r="I265" t="str">
            <v>KRONO LARIO TEAM S.S</v>
          </cell>
          <cell r="J265">
            <v>30</v>
          </cell>
          <cell r="K265">
            <v>5</v>
          </cell>
        </row>
        <row r="266">
          <cell r="A266" t="str">
            <v>0116940</v>
          </cell>
          <cell r="B266">
            <v>1057</v>
          </cell>
          <cell r="C266" t="str">
            <v>FACCHINETTI</v>
          </cell>
          <cell r="D266" t="str">
            <v>DIEGO</v>
          </cell>
          <cell r="E266" t="str">
            <v>M</v>
          </cell>
          <cell r="F266" t="str">
            <v>2007-09-13</v>
          </cell>
          <cell r="G266" t="str">
            <v>YB - M</v>
          </cell>
          <cell r="H266" t="str">
            <v>2521</v>
          </cell>
          <cell r="I266" t="str">
            <v>INVICTUS TEAM ASD</v>
          </cell>
          <cell r="J266">
            <v>31</v>
          </cell>
          <cell r="K266">
            <v>5</v>
          </cell>
        </row>
        <row r="267">
          <cell r="A267" t="str">
            <v>0130833</v>
          </cell>
          <cell r="B267">
            <v>1070</v>
          </cell>
          <cell r="C267" t="str">
            <v>BIANCHI</v>
          </cell>
          <cell r="D267" t="str">
            <v>FEDERICO</v>
          </cell>
          <cell r="E267" t="str">
            <v>M</v>
          </cell>
          <cell r="F267" t="str">
            <v>2006-08-04</v>
          </cell>
          <cell r="G267" t="str">
            <v>YB - M</v>
          </cell>
          <cell r="H267" t="str">
            <v>1773</v>
          </cell>
          <cell r="I267" t="str">
            <v>OXYGEN TRIATHLON</v>
          </cell>
          <cell r="J267">
            <v>32</v>
          </cell>
          <cell r="K267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</sheetNames>
    <sheetDataSet>
      <sheetData sheetId="0">
        <row r="70">
          <cell r="A70" t="str">
            <v>0130142</v>
          </cell>
          <cell r="B70">
            <v>1</v>
          </cell>
          <cell r="C70" t="str">
            <v>ANZANI</v>
          </cell>
          <cell r="D70" t="str">
            <v>ELIA</v>
          </cell>
          <cell r="E70" t="str">
            <v>M</v>
          </cell>
          <cell r="F70" t="str">
            <v>2016-01-09</v>
          </cell>
          <cell r="G70" t="str">
            <v>MC - M</v>
          </cell>
          <cell r="H70" t="str">
            <v>2186</v>
          </cell>
          <cell r="I70" t="str">
            <v>ZEROTRI 1 COMO</v>
          </cell>
          <cell r="J70">
            <v>1</v>
          </cell>
          <cell r="K70">
            <v>12</v>
          </cell>
        </row>
        <row r="71">
          <cell r="A71" t="str">
            <v>0128827</v>
          </cell>
          <cell r="B71">
            <v>5</v>
          </cell>
          <cell r="C71" t="str">
            <v>RUGGIERI</v>
          </cell>
          <cell r="D71" t="str">
            <v>LEONARDO</v>
          </cell>
          <cell r="E71" t="str">
            <v>M</v>
          </cell>
          <cell r="F71" t="str">
            <v>2016-11-11</v>
          </cell>
          <cell r="G71" t="str">
            <v>MC - M</v>
          </cell>
          <cell r="H71" t="str">
            <v>2144</v>
          </cell>
          <cell r="I71" t="str">
            <v>SSD NPV</v>
          </cell>
          <cell r="J71">
            <v>4</v>
          </cell>
          <cell r="K71">
            <v>12</v>
          </cell>
        </row>
        <row r="72">
          <cell r="A72" t="str">
            <v>0128731</v>
          </cell>
          <cell r="B72">
            <v>4</v>
          </cell>
          <cell r="C72" t="str">
            <v>ROSSINI</v>
          </cell>
          <cell r="D72" t="str">
            <v>NOEL</v>
          </cell>
          <cell r="E72" t="str">
            <v>M</v>
          </cell>
          <cell r="F72" t="str">
            <v>2016-02-22</v>
          </cell>
          <cell r="G72" t="str">
            <v>MC - M</v>
          </cell>
          <cell r="H72" t="str">
            <v>2144</v>
          </cell>
          <cell r="I72" t="str">
            <v>SSD NPV</v>
          </cell>
          <cell r="J72">
            <v>3</v>
          </cell>
          <cell r="K72">
            <v>12</v>
          </cell>
        </row>
        <row r="73">
          <cell r="A73" t="str">
            <v>0130972</v>
          </cell>
          <cell r="B73">
            <v>3</v>
          </cell>
          <cell r="C73" t="str">
            <v>PRANDINI</v>
          </cell>
          <cell r="D73" t="str">
            <v>FILIPPO</v>
          </cell>
          <cell r="E73" t="str">
            <v>M</v>
          </cell>
          <cell r="F73" t="str">
            <v>2017-04-07</v>
          </cell>
          <cell r="G73" t="str">
            <v>MC - M</v>
          </cell>
          <cell r="H73" t="str">
            <v>2271</v>
          </cell>
          <cell r="I73" t="str">
            <v>KRONO LARIO TEAM S.S</v>
          </cell>
          <cell r="J73">
            <v>2</v>
          </cell>
          <cell r="K73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"/>
    </sheetNames>
    <sheetDataSet>
      <sheetData sheetId="0">
        <row r="1">
          <cell r="A1" t="str">
            <v>TESSERA</v>
          </cell>
          <cell r="B1" t="str">
            <v>PID</v>
          </cell>
          <cell r="C1" t="str">
            <v>PETTORALE</v>
          </cell>
          <cell r="D1" t="str">
            <v>POSIZIONE</v>
          </cell>
          <cell r="E1" t="str">
            <v>GLOBALPOS</v>
          </cell>
        </row>
        <row r="2">
          <cell r="A2" t="str">
            <v>0112383</v>
          </cell>
          <cell r="B2">
            <v>2001</v>
          </cell>
          <cell r="C2" t="str">
            <v>2001</v>
          </cell>
          <cell r="D2">
            <v>1</v>
          </cell>
          <cell r="E2">
            <v>100</v>
          </cell>
        </row>
        <row r="3">
          <cell r="A3" t="str">
            <v>0106505</v>
          </cell>
          <cell r="B3">
            <v>2006</v>
          </cell>
          <cell r="C3" t="str">
            <v>2006</v>
          </cell>
          <cell r="D3">
            <v>2</v>
          </cell>
          <cell r="E3">
            <v>90</v>
          </cell>
        </row>
        <row r="4">
          <cell r="A4" t="str">
            <v>0109868</v>
          </cell>
          <cell r="B4">
            <v>2008</v>
          </cell>
          <cell r="C4" t="str">
            <v>2008</v>
          </cell>
          <cell r="D4">
            <v>3</v>
          </cell>
          <cell r="E4">
            <v>80</v>
          </cell>
        </row>
        <row r="5">
          <cell r="A5" t="str">
            <v>0108278</v>
          </cell>
          <cell r="B5">
            <v>2005</v>
          </cell>
          <cell r="C5" t="str">
            <v>2005</v>
          </cell>
          <cell r="D5">
            <v>4</v>
          </cell>
          <cell r="E5">
            <v>60</v>
          </cell>
        </row>
        <row r="6">
          <cell r="A6" t="str">
            <v>0103443</v>
          </cell>
          <cell r="B6">
            <v>2007</v>
          </cell>
          <cell r="C6" t="str">
            <v>2007</v>
          </cell>
          <cell r="D6">
            <v>5</v>
          </cell>
          <cell r="E6">
            <v>50</v>
          </cell>
        </row>
        <row r="7">
          <cell r="A7" t="str">
            <v>0112382</v>
          </cell>
          <cell r="B7">
            <v>2036</v>
          </cell>
          <cell r="C7" t="str">
            <v>2036</v>
          </cell>
          <cell r="D7">
            <v>6</v>
          </cell>
          <cell r="E7">
            <v>40</v>
          </cell>
        </row>
        <row r="8">
          <cell r="A8" t="str">
            <v>0102478</v>
          </cell>
          <cell r="B8">
            <v>2002</v>
          </cell>
          <cell r="C8" t="str">
            <v>2002</v>
          </cell>
          <cell r="D8">
            <v>7</v>
          </cell>
          <cell r="E8">
            <v>30</v>
          </cell>
        </row>
        <row r="9">
          <cell r="A9" t="str">
            <v>0115362</v>
          </cell>
          <cell r="B9">
            <v>2010</v>
          </cell>
          <cell r="C9" t="str">
            <v>2010</v>
          </cell>
          <cell r="D9">
            <v>8</v>
          </cell>
          <cell r="E9">
            <v>20</v>
          </cell>
        </row>
        <row r="10">
          <cell r="A10" t="str">
            <v>0127729</v>
          </cell>
          <cell r="B10">
            <v>2009</v>
          </cell>
          <cell r="C10" t="str">
            <v>2009</v>
          </cell>
          <cell r="D10">
            <v>9</v>
          </cell>
          <cell r="E10">
            <v>15</v>
          </cell>
        </row>
        <row r="11">
          <cell r="A11" t="str">
            <v>0105990</v>
          </cell>
          <cell r="B11">
            <v>2004</v>
          </cell>
          <cell r="C11" t="str">
            <v>2004</v>
          </cell>
          <cell r="D11">
            <v>10</v>
          </cell>
          <cell r="E11">
            <v>12</v>
          </cell>
        </row>
        <row r="12">
          <cell r="A12" t="str">
            <v>0126708</v>
          </cell>
          <cell r="B12">
            <v>2014</v>
          </cell>
          <cell r="C12" t="str">
            <v>2014</v>
          </cell>
          <cell r="D12">
            <v>11</v>
          </cell>
          <cell r="E12">
            <v>9</v>
          </cell>
        </row>
        <row r="13">
          <cell r="A13" t="str">
            <v>0127734</v>
          </cell>
          <cell r="B13">
            <v>2024</v>
          </cell>
          <cell r="C13" t="str">
            <v>2024</v>
          </cell>
          <cell r="D13">
            <v>12</v>
          </cell>
          <cell r="E13">
            <v>8</v>
          </cell>
        </row>
        <row r="14">
          <cell r="A14" t="str">
            <v>0125663</v>
          </cell>
          <cell r="B14">
            <v>2012</v>
          </cell>
          <cell r="C14" t="str">
            <v>2012</v>
          </cell>
          <cell r="D14">
            <v>13</v>
          </cell>
          <cell r="E14">
            <v>7</v>
          </cell>
        </row>
        <row r="15">
          <cell r="A15" t="str">
            <v>0124356</v>
          </cell>
          <cell r="B15">
            <v>2022</v>
          </cell>
          <cell r="C15" t="str">
            <v>2022</v>
          </cell>
          <cell r="D15">
            <v>14</v>
          </cell>
          <cell r="E15">
            <v>6</v>
          </cell>
        </row>
        <row r="16">
          <cell r="A16" t="str">
            <v>0112421</v>
          </cell>
          <cell r="B16">
            <v>2015</v>
          </cell>
          <cell r="C16" t="str">
            <v>2015</v>
          </cell>
          <cell r="D16">
            <v>15</v>
          </cell>
          <cell r="E16">
            <v>5</v>
          </cell>
        </row>
        <row r="17">
          <cell r="A17" t="str">
            <v>0129976</v>
          </cell>
          <cell r="B17">
            <v>2013</v>
          </cell>
          <cell r="C17" t="str">
            <v>2013</v>
          </cell>
          <cell r="D17">
            <v>16</v>
          </cell>
          <cell r="E17">
            <v>5</v>
          </cell>
        </row>
        <row r="18">
          <cell r="A18" t="str">
            <v>0118215</v>
          </cell>
          <cell r="B18">
            <v>2017</v>
          </cell>
          <cell r="C18" t="str">
            <v>2017</v>
          </cell>
          <cell r="D18">
            <v>17</v>
          </cell>
          <cell r="E18">
            <v>5</v>
          </cell>
        </row>
        <row r="19">
          <cell r="A19" t="str">
            <v>0122574</v>
          </cell>
          <cell r="B19">
            <v>2054</v>
          </cell>
          <cell r="C19" t="str">
            <v>2054</v>
          </cell>
          <cell r="D19">
            <v>18</v>
          </cell>
          <cell r="E19">
            <v>5</v>
          </cell>
        </row>
        <row r="20">
          <cell r="A20" t="str">
            <v>0120262</v>
          </cell>
          <cell r="B20">
            <v>2019</v>
          </cell>
          <cell r="C20" t="str">
            <v>2019</v>
          </cell>
          <cell r="D20">
            <v>19</v>
          </cell>
          <cell r="E20">
            <v>5</v>
          </cell>
        </row>
        <row r="21">
          <cell r="A21" t="str">
            <v>0113228</v>
          </cell>
          <cell r="B21">
            <v>2021</v>
          </cell>
          <cell r="C21" t="str">
            <v>2021</v>
          </cell>
          <cell r="D21">
            <v>20</v>
          </cell>
          <cell r="E21">
            <v>5</v>
          </cell>
        </row>
        <row r="22">
          <cell r="A22" t="str">
            <v>0113718</v>
          </cell>
          <cell r="B22">
            <v>2016</v>
          </cell>
          <cell r="C22" t="str">
            <v>2016</v>
          </cell>
          <cell r="D22">
            <v>21</v>
          </cell>
          <cell r="E22">
            <v>5</v>
          </cell>
        </row>
        <row r="23">
          <cell r="A23" t="str">
            <v>0107989</v>
          </cell>
          <cell r="B23">
            <v>2020</v>
          </cell>
          <cell r="C23" t="str">
            <v>2020</v>
          </cell>
          <cell r="D23">
            <v>22</v>
          </cell>
          <cell r="E23">
            <v>5</v>
          </cell>
        </row>
        <row r="24">
          <cell r="A24" t="str">
            <v>0131221</v>
          </cell>
          <cell r="B24">
            <v>2051</v>
          </cell>
          <cell r="C24" t="str">
            <v>2051</v>
          </cell>
          <cell r="D24">
            <v>23</v>
          </cell>
          <cell r="E24">
            <v>5</v>
          </cell>
        </row>
        <row r="25">
          <cell r="A25" t="str">
            <v>0116565</v>
          </cell>
          <cell r="B25">
            <v>2023</v>
          </cell>
          <cell r="C25" t="str">
            <v>2023</v>
          </cell>
          <cell r="D25">
            <v>24</v>
          </cell>
          <cell r="E25">
            <v>5</v>
          </cell>
        </row>
        <row r="26">
          <cell r="A26" t="str">
            <v>0131392</v>
          </cell>
          <cell r="B26">
            <v>2044</v>
          </cell>
          <cell r="C26" t="str">
            <v>2044</v>
          </cell>
          <cell r="D26">
            <v>25</v>
          </cell>
          <cell r="E26">
            <v>5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Z93"/>
  <sheetViews>
    <sheetView showGridLines="0" zoomScale="40" zoomScaleNormal="40" workbookViewId="0">
      <selection activeCell="M15" sqref="M15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7.140625" style="1" customWidth="1"/>
    <col min="4" max="4" width="19.28515625" style="195" customWidth="1"/>
    <col min="5" max="5" width="70.7109375" style="1" customWidth="1"/>
    <col min="6" max="6" width="23.42578125" style="1" customWidth="1"/>
    <col min="7" max="7" width="23" style="1" customWidth="1"/>
    <col min="8" max="9" width="23.140625" style="1" customWidth="1"/>
    <col min="10" max="14" width="23" style="1" customWidth="1"/>
    <col min="15" max="15" width="17.42578125" style="1" customWidth="1"/>
    <col min="16" max="16" width="14.28515625" style="1" customWidth="1"/>
    <col min="17" max="17" width="29.140625" style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0</v>
      </c>
      <c r="C1" s="236"/>
      <c r="D1" s="236"/>
      <c r="E1" s="236"/>
      <c r="F1" s="236"/>
      <c r="G1" s="237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25">
      <c r="A2" s="225" t="s">
        <v>400</v>
      </c>
      <c r="B2" s="7"/>
      <c r="C2" s="182" t="s">
        <v>1</v>
      </c>
      <c r="D2" s="207" t="s">
        <v>2</v>
      </c>
      <c r="E2" s="182" t="s">
        <v>3</v>
      </c>
      <c r="F2" s="9" t="s">
        <v>628</v>
      </c>
      <c r="G2" s="9" t="s">
        <v>647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5">
      <c r="A3" s="163" t="s">
        <v>638</v>
      </c>
      <c r="B3" s="163" t="s">
        <v>163</v>
      </c>
      <c r="C3" s="205" t="s">
        <v>629</v>
      </c>
      <c r="D3" s="205" t="s">
        <v>353</v>
      </c>
      <c r="E3" s="205" t="s">
        <v>354</v>
      </c>
      <c r="F3" s="204">
        <v>12</v>
      </c>
      <c r="G3" s="196">
        <v>12</v>
      </c>
      <c r="H3" s="196">
        <v>12</v>
      </c>
      <c r="I3" s="196">
        <f>VLOOKUP(A3,[1]Table1!$A$98:$K$103,11,FALSE)</f>
        <v>12</v>
      </c>
      <c r="J3" s="196">
        <f>VLOOKUP(A3,[2]Table1!$A$70:$K$73,11,FALSE)</f>
        <v>12</v>
      </c>
      <c r="K3" s="175"/>
      <c r="L3" s="175"/>
      <c r="M3" s="175"/>
      <c r="N3" s="175"/>
      <c r="O3" s="25">
        <f t="shared" ref="O3:O10" si="0">IF(P3=9,SUM(F3:N3)-SMALL(F3:N3,1)-SMALL(F3:N3,2),IF(P3=8,SUM(F3:N3)-SMALL(F3:N3,1),SUM(F3:N3)))</f>
        <v>60</v>
      </c>
      <c r="P3" s="26">
        <f t="shared" ref="P3:P12" si="1">COUNTA(F3:N3)</f>
        <v>5</v>
      </c>
      <c r="Q3" s="158">
        <f t="shared" ref="Q3:Q10" si="2">SUM(F3:N3)</f>
        <v>60</v>
      </c>
      <c r="R3" s="27"/>
      <c r="S3" s="28">
        <v>1213</v>
      </c>
      <c r="T3" s="29" t="s">
        <v>114</v>
      </c>
      <c r="U3" s="30">
        <f>SUMIF($D$3:$D$76,S3,$Q$3:$Q$76)</f>
        <v>0</v>
      </c>
      <c r="V3" s="31"/>
      <c r="W3" s="32">
        <f>SUMIF($D$3:$D$76,S3,$O$3:$O$76)</f>
        <v>0</v>
      </c>
      <c r="X3" s="19"/>
      <c r="Y3" s="6"/>
      <c r="Z3" s="33"/>
      <c r="AA3" s="33"/>
      <c r="AB3" s="33"/>
    </row>
    <row r="4" spans="1:28" ht="29.1" customHeight="1" thickBot="1" x14ac:dyDescent="0.45">
      <c r="A4" s="163" t="s">
        <v>639</v>
      </c>
      <c r="B4" s="163" t="s">
        <v>163</v>
      </c>
      <c r="C4" s="205" t="s">
        <v>630</v>
      </c>
      <c r="D4" s="205" t="s">
        <v>141</v>
      </c>
      <c r="E4" s="205" t="s">
        <v>160</v>
      </c>
      <c r="F4" s="204">
        <v>12</v>
      </c>
      <c r="G4" s="196">
        <v>12</v>
      </c>
      <c r="H4" s="196">
        <v>12</v>
      </c>
      <c r="I4" s="196">
        <f>VLOOKUP(A4,[1]Table1!$A$98:$K$103,11,FALSE)</f>
        <v>12</v>
      </c>
      <c r="J4" s="196">
        <f>VLOOKUP(A4,[2]Table1!$A$70:$K$73,11,FALSE)</f>
        <v>12</v>
      </c>
      <c r="K4" s="176"/>
      <c r="L4" s="176"/>
      <c r="M4" s="176"/>
      <c r="N4" s="177"/>
      <c r="O4" s="25">
        <f t="shared" si="0"/>
        <v>60</v>
      </c>
      <c r="P4" s="26">
        <f t="shared" si="1"/>
        <v>5</v>
      </c>
      <c r="Q4" s="158">
        <f t="shared" si="2"/>
        <v>60</v>
      </c>
      <c r="R4" s="27"/>
      <c r="S4" s="28">
        <v>2310</v>
      </c>
      <c r="T4" s="29" t="s">
        <v>156</v>
      </c>
      <c r="U4" s="30">
        <f t="shared" ref="U4:U64" si="3">SUMIF($D$3:$D$76,S4,$Q$3:$Q$76)</f>
        <v>0</v>
      </c>
      <c r="V4" s="31"/>
      <c r="W4" s="32">
        <f t="shared" ref="W4:W64" si="4">SUMIF($D$3:$D$76,S4,$O$3:$O$76)</f>
        <v>0</v>
      </c>
      <c r="X4" s="19"/>
      <c r="Y4" s="6"/>
      <c r="Z4" s="33"/>
      <c r="AA4" s="33"/>
      <c r="AB4" s="33"/>
    </row>
    <row r="5" spans="1:28" ht="29.1" customHeight="1" thickBot="1" x14ac:dyDescent="0.4">
      <c r="A5" s="163" t="s">
        <v>640</v>
      </c>
      <c r="B5" s="163" t="s">
        <v>163</v>
      </c>
      <c r="C5" s="205" t="s">
        <v>631</v>
      </c>
      <c r="D5" s="205" t="s">
        <v>141</v>
      </c>
      <c r="E5" s="205" t="s">
        <v>160</v>
      </c>
      <c r="F5" s="204">
        <v>12</v>
      </c>
      <c r="G5" s="23">
        <v>12</v>
      </c>
      <c r="H5" s="196">
        <v>12</v>
      </c>
      <c r="I5" s="196">
        <f>VLOOKUP(A5,[1]Table1!$A$98:$K$103,11,FALSE)</f>
        <v>12</v>
      </c>
      <c r="J5" s="196">
        <f>VLOOKUP(A5,[2]Table1!$A$70:$K$73,11,FALSE)</f>
        <v>12</v>
      </c>
      <c r="K5" s="153"/>
      <c r="L5" s="153"/>
      <c r="M5" s="153"/>
      <c r="N5" s="24"/>
      <c r="O5" s="25">
        <f t="shared" si="0"/>
        <v>60</v>
      </c>
      <c r="P5" s="26">
        <f t="shared" si="1"/>
        <v>5</v>
      </c>
      <c r="Q5" s="158">
        <f t="shared" si="2"/>
        <v>60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6"/>
      <c r="Z5" s="33"/>
      <c r="AA5" s="33"/>
      <c r="AB5" s="33"/>
    </row>
    <row r="6" spans="1:28" ht="29.1" customHeight="1" thickBot="1" x14ac:dyDescent="0.4">
      <c r="A6" s="163" t="s">
        <v>644</v>
      </c>
      <c r="B6" s="163" t="s">
        <v>163</v>
      </c>
      <c r="C6" s="205" t="s">
        <v>635</v>
      </c>
      <c r="D6" s="205" t="s">
        <v>125</v>
      </c>
      <c r="E6" s="205" t="s">
        <v>153</v>
      </c>
      <c r="F6" s="204">
        <v>12</v>
      </c>
      <c r="G6" s="23">
        <v>12</v>
      </c>
      <c r="H6" s="196">
        <v>12</v>
      </c>
      <c r="I6" s="196">
        <f>VLOOKUP(A6,[1]Table1!$A$98:$K$103,11,FALSE)</f>
        <v>12</v>
      </c>
      <c r="J6" s="196">
        <f>VLOOKUP(A6,[2]Table1!$A$70:$K$73,11,FALSE)</f>
        <v>12</v>
      </c>
      <c r="K6" s="153"/>
      <c r="L6" s="153"/>
      <c r="M6" s="153"/>
      <c r="N6" s="24"/>
      <c r="O6" s="25">
        <f t="shared" si="0"/>
        <v>60</v>
      </c>
      <c r="P6" s="26">
        <f t="shared" si="1"/>
        <v>5</v>
      </c>
      <c r="Q6" s="158">
        <f t="shared" si="2"/>
        <v>60</v>
      </c>
      <c r="R6" s="27"/>
      <c r="S6" s="28">
        <v>1180</v>
      </c>
      <c r="T6" s="29" t="s">
        <v>14</v>
      </c>
      <c r="U6" s="30">
        <f t="shared" si="3"/>
        <v>84</v>
      </c>
      <c r="V6" s="31"/>
      <c r="W6" s="32">
        <f t="shared" si="4"/>
        <v>84</v>
      </c>
      <c r="X6" s="19"/>
      <c r="Y6" s="6"/>
      <c r="Z6" s="33"/>
      <c r="AA6" s="33"/>
      <c r="AB6" s="33"/>
    </row>
    <row r="7" spans="1:28" ht="29.1" customHeight="1" thickBot="1" x14ac:dyDescent="0.45">
      <c r="A7" s="163" t="s">
        <v>645</v>
      </c>
      <c r="B7" s="163" t="s">
        <v>163</v>
      </c>
      <c r="C7" s="205" t="s">
        <v>636</v>
      </c>
      <c r="D7" s="205" t="s">
        <v>136</v>
      </c>
      <c r="E7" s="205" t="s">
        <v>157</v>
      </c>
      <c r="F7" s="204">
        <v>12</v>
      </c>
      <c r="G7" s="196">
        <v>12</v>
      </c>
      <c r="H7" s="196">
        <v>12</v>
      </c>
      <c r="I7" s="196">
        <f>VLOOKUP(A7,[1]Table1!$A$98:$K$103,11,FALSE)</f>
        <v>12</v>
      </c>
      <c r="J7" s="196"/>
      <c r="K7" s="176"/>
      <c r="L7" s="176"/>
      <c r="M7" s="176"/>
      <c r="N7" s="177"/>
      <c r="O7" s="25">
        <f t="shared" si="0"/>
        <v>48</v>
      </c>
      <c r="P7" s="26">
        <f t="shared" si="1"/>
        <v>4</v>
      </c>
      <c r="Q7" s="158">
        <f t="shared" si="2"/>
        <v>48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63" t="s">
        <v>646</v>
      </c>
      <c r="B8" s="163" t="s">
        <v>163</v>
      </c>
      <c r="C8" s="205" t="s">
        <v>637</v>
      </c>
      <c r="D8" s="205" t="s">
        <v>136</v>
      </c>
      <c r="E8" s="205" t="s">
        <v>157</v>
      </c>
      <c r="F8" s="204">
        <v>12</v>
      </c>
      <c r="G8" s="23"/>
      <c r="H8" s="196">
        <v>12</v>
      </c>
      <c r="I8" s="196">
        <f>VLOOKUP(A8,[1]Table1!$A$98:$K$103,11,FALSE)</f>
        <v>12</v>
      </c>
      <c r="J8" s="196"/>
      <c r="K8" s="153"/>
      <c r="L8" s="153"/>
      <c r="M8" s="153"/>
      <c r="N8" s="24"/>
      <c r="O8" s="25">
        <f t="shared" si="0"/>
        <v>36</v>
      </c>
      <c r="P8" s="26">
        <f t="shared" si="1"/>
        <v>3</v>
      </c>
      <c r="Q8" s="158">
        <f t="shared" si="2"/>
        <v>36</v>
      </c>
      <c r="R8" s="27"/>
      <c r="S8" s="28">
        <v>10</v>
      </c>
      <c r="T8" s="29" t="s">
        <v>16</v>
      </c>
      <c r="U8" s="30">
        <f t="shared" si="3"/>
        <v>0</v>
      </c>
      <c r="V8" s="31"/>
      <c r="W8" s="32">
        <f t="shared" si="4"/>
        <v>12</v>
      </c>
      <c r="X8" s="19"/>
      <c r="Y8" s="6"/>
      <c r="Z8" s="33"/>
      <c r="AA8" s="33"/>
      <c r="AB8" s="33"/>
    </row>
    <row r="9" spans="1:28" ht="29.1" customHeight="1" thickBot="1" x14ac:dyDescent="0.45">
      <c r="A9" s="163" t="s">
        <v>642</v>
      </c>
      <c r="B9" s="163" t="s">
        <v>163</v>
      </c>
      <c r="C9" s="205" t="s">
        <v>633</v>
      </c>
      <c r="D9" s="205" t="s">
        <v>139</v>
      </c>
      <c r="E9" s="205" t="s">
        <v>159</v>
      </c>
      <c r="F9" s="204">
        <v>12</v>
      </c>
      <c r="G9" s="196">
        <v>12</v>
      </c>
      <c r="H9" s="196"/>
      <c r="I9" s="196"/>
      <c r="J9" s="196"/>
      <c r="K9" s="176"/>
      <c r="L9" s="176"/>
      <c r="M9" s="176"/>
      <c r="N9" s="177"/>
      <c r="O9" s="25">
        <f t="shared" si="0"/>
        <v>24</v>
      </c>
      <c r="P9" s="26">
        <f t="shared" si="1"/>
        <v>2</v>
      </c>
      <c r="Q9" s="158">
        <f t="shared" si="2"/>
        <v>24</v>
      </c>
      <c r="R9" s="27"/>
      <c r="S9" s="28">
        <v>1589</v>
      </c>
      <c r="T9" s="29" t="s">
        <v>18</v>
      </c>
      <c r="U9" s="30">
        <f t="shared" si="3"/>
        <v>24</v>
      </c>
      <c r="V9" s="31"/>
      <c r="W9" s="32">
        <f t="shared" si="4"/>
        <v>36</v>
      </c>
      <c r="X9" s="19"/>
      <c r="Y9" s="6"/>
      <c r="Z9" s="33"/>
      <c r="AA9" s="33"/>
      <c r="AB9" s="33"/>
    </row>
    <row r="10" spans="1:28" ht="29.1" customHeight="1" thickBot="1" x14ac:dyDescent="0.4">
      <c r="A10" s="163" t="s">
        <v>643</v>
      </c>
      <c r="B10" s="163" t="s">
        <v>163</v>
      </c>
      <c r="C10" s="205" t="s">
        <v>634</v>
      </c>
      <c r="D10" s="205" t="s">
        <v>192</v>
      </c>
      <c r="E10" s="205" t="s">
        <v>193</v>
      </c>
      <c r="F10" s="204">
        <v>12</v>
      </c>
      <c r="G10" s="23">
        <v>12</v>
      </c>
      <c r="H10" s="196"/>
      <c r="I10" s="196"/>
      <c r="J10" s="196"/>
      <c r="K10" s="153"/>
      <c r="L10" s="153"/>
      <c r="M10" s="153"/>
      <c r="N10" s="24"/>
      <c r="O10" s="25">
        <f t="shared" si="0"/>
        <v>24</v>
      </c>
      <c r="P10" s="26">
        <f t="shared" si="1"/>
        <v>2</v>
      </c>
      <c r="Q10" s="158">
        <f t="shared" si="2"/>
        <v>24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6"/>
      <c r="Z10" s="33"/>
      <c r="AA10" s="33"/>
      <c r="AB10" s="33"/>
    </row>
    <row r="11" spans="1:28" ht="29.1" customHeight="1" thickBot="1" x14ac:dyDescent="0.45">
      <c r="A11" s="163" t="s">
        <v>641</v>
      </c>
      <c r="B11" s="163" t="s">
        <v>163</v>
      </c>
      <c r="C11" s="205" t="s">
        <v>632</v>
      </c>
      <c r="D11" s="205" t="s">
        <v>128</v>
      </c>
      <c r="E11" s="205" t="s">
        <v>154</v>
      </c>
      <c r="F11" s="204">
        <v>12</v>
      </c>
      <c r="G11" s="23"/>
      <c r="H11" s="196"/>
      <c r="I11" s="175"/>
      <c r="J11" s="196"/>
      <c r="K11" s="153"/>
      <c r="L11" s="153"/>
      <c r="M11" s="153"/>
      <c r="N11" s="24"/>
      <c r="O11" s="25">
        <v>12</v>
      </c>
      <c r="P11" s="26">
        <f t="shared" si="1"/>
        <v>1</v>
      </c>
      <c r="Q11" s="158">
        <v>0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6"/>
      <c r="Z11" s="33"/>
      <c r="AA11" s="33"/>
      <c r="AB11" s="33"/>
    </row>
    <row r="12" spans="1:28" ht="29.1" customHeight="1" thickBot="1" x14ac:dyDescent="0.45">
      <c r="A12" s="226"/>
      <c r="B12" s="163" t="s">
        <v>163</v>
      </c>
      <c r="C12" s="205" t="s">
        <v>648</v>
      </c>
      <c r="D12" s="214">
        <v>1589</v>
      </c>
      <c r="E12" s="205" t="s">
        <v>159</v>
      </c>
      <c r="F12" s="206"/>
      <c r="G12" s="23">
        <v>12</v>
      </c>
      <c r="H12" s="196"/>
      <c r="I12" s="175"/>
      <c r="J12" s="196"/>
      <c r="K12" s="153"/>
      <c r="L12" s="153"/>
      <c r="M12" s="153"/>
      <c r="N12" s="24"/>
      <c r="O12" s="25">
        <v>12</v>
      </c>
      <c r="P12" s="26">
        <f t="shared" si="1"/>
        <v>1</v>
      </c>
      <c r="Q12" s="158">
        <v>0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6"/>
      <c r="Z12" s="33"/>
      <c r="AA12" s="33"/>
      <c r="AB12" s="33"/>
    </row>
    <row r="13" spans="1:28" ht="29.1" customHeight="1" thickBot="1" x14ac:dyDescent="0.4">
      <c r="A13" s="163"/>
      <c r="B13" s="163" t="str">
        <f t="shared" ref="B13:B14" si="5">IF(P13&lt;2,"NO","SI")</f>
        <v>NO</v>
      </c>
      <c r="C13" s="205"/>
      <c r="D13" s="205"/>
      <c r="E13" s="205"/>
      <c r="F13" s="165"/>
      <c r="G13" s="23"/>
      <c r="H13" s="23"/>
      <c r="I13" s="23"/>
      <c r="J13" s="23"/>
      <c r="K13" s="153"/>
      <c r="L13" s="153"/>
      <c r="M13" s="153"/>
      <c r="N13" s="24"/>
      <c r="O13" s="25">
        <f t="shared" ref="O13:O16" si="6">IF(P13=9,SUM(F13:N13)-SMALL(F13:N13,1)-SMALL(F13:N13,2),IF(P13=8,SUM(F13:N13)-SMALL(F13:N13,1),SUM(F13:N13)))</f>
        <v>0</v>
      </c>
      <c r="P13" s="26">
        <f t="shared" ref="P13:P16" si="7">COUNTA(F13:N13)</f>
        <v>0</v>
      </c>
      <c r="Q13" s="158">
        <f t="shared" ref="Q13:Q16" si="8">SUM(F13:N13)</f>
        <v>0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63"/>
      <c r="B14" s="163" t="str">
        <f t="shared" si="5"/>
        <v>NO</v>
      </c>
      <c r="C14" s="205"/>
      <c r="D14" s="205"/>
      <c r="E14" s="205"/>
      <c r="F14" s="165"/>
      <c r="G14" s="23"/>
      <c r="H14" s="23"/>
      <c r="I14" s="23"/>
      <c r="J14" s="23"/>
      <c r="K14" s="153"/>
      <c r="L14" s="153"/>
      <c r="M14" s="153"/>
      <c r="N14" s="24"/>
      <c r="O14" s="25">
        <f t="shared" si="6"/>
        <v>0</v>
      </c>
      <c r="P14" s="26">
        <f t="shared" si="7"/>
        <v>0</v>
      </c>
      <c r="Q14" s="158">
        <f t="shared" si="8"/>
        <v>0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33"/>
      <c r="AA14" s="33"/>
      <c r="AB14" s="33"/>
    </row>
    <row r="15" spans="1:28" ht="29.1" customHeight="1" thickBot="1" x14ac:dyDescent="0.4">
      <c r="A15" s="163"/>
      <c r="B15" s="163" t="str">
        <f t="shared" ref="B15:B18" si="9">IF(P15&lt;2,"NO","SI")</f>
        <v>NO</v>
      </c>
      <c r="C15" s="183"/>
      <c r="D15" s="187"/>
      <c r="E15" s="183"/>
      <c r="F15" s="23"/>
      <c r="G15" s="23"/>
      <c r="H15" s="23"/>
      <c r="I15" s="23"/>
      <c r="J15" s="23"/>
      <c r="K15" s="153"/>
      <c r="L15" s="153"/>
      <c r="M15" s="153"/>
      <c r="N15" s="24"/>
      <c r="O15" s="25">
        <f t="shared" si="6"/>
        <v>0</v>
      </c>
      <c r="P15" s="26">
        <f t="shared" si="7"/>
        <v>0</v>
      </c>
      <c r="Q15" s="158">
        <f t="shared" si="8"/>
        <v>0</v>
      </c>
      <c r="R15" s="27"/>
      <c r="S15" s="28">
        <v>1317</v>
      </c>
      <c r="T15" s="29" t="s">
        <v>28</v>
      </c>
      <c r="U15" s="30">
        <f t="shared" si="3"/>
        <v>24</v>
      </c>
      <c r="V15" s="31"/>
      <c r="W15" s="32">
        <f t="shared" si="4"/>
        <v>24</v>
      </c>
      <c r="X15" s="19"/>
      <c r="Y15" s="6"/>
      <c r="Z15" s="33"/>
      <c r="AA15" s="33"/>
      <c r="AB15" s="33"/>
    </row>
    <row r="16" spans="1:28" ht="29.1" customHeight="1" thickBot="1" x14ac:dyDescent="0.4">
      <c r="A16" s="163"/>
      <c r="B16" s="163" t="str">
        <f t="shared" si="9"/>
        <v>NO</v>
      </c>
      <c r="C16" s="183"/>
      <c r="D16" s="187"/>
      <c r="E16" s="183"/>
      <c r="F16" s="23"/>
      <c r="G16" s="23"/>
      <c r="H16" s="23"/>
      <c r="I16" s="23"/>
      <c r="J16" s="23"/>
      <c r="K16" s="153"/>
      <c r="L16" s="153"/>
      <c r="M16" s="153"/>
      <c r="N16" s="24"/>
      <c r="O16" s="25">
        <f t="shared" si="6"/>
        <v>0</v>
      </c>
      <c r="P16" s="26">
        <f t="shared" si="7"/>
        <v>0</v>
      </c>
      <c r="Q16" s="158">
        <f t="shared" si="8"/>
        <v>0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63"/>
      <c r="B17" s="163" t="str">
        <f t="shared" si="9"/>
        <v>NO</v>
      </c>
      <c r="C17" s="183"/>
      <c r="D17" s="187"/>
      <c r="E17" s="183"/>
      <c r="F17" s="23"/>
      <c r="G17" s="23"/>
      <c r="H17" s="23"/>
      <c r="I17" s="23"/>
      <c r="J17" s="23"/>
      <c r="K17" s="153"/>
      <c r="L17" s="153"/>
      <c r="M17" s="153"/>
      <c r="N17" s="24"/>
      <c r="O17" s="25">
        <f t="shared" ref="O17:O18" si="10">IF(P17=9,SUM(F17:N17)-SMALL(F17:N17,1)-SMALL(F17:N17,2),IF(P17=8,SUM(F17:N17)-SMALL(F17:N17,1),SUM(F17:N17)))</f>
        <v>0</v>
      </c>
      <c r="P17" s="26">
        <f t="shared" ref="P17:P18" si="11">COUNTA(F17:N17)</f>
        <v>0</v>
      </c>
      <c r="Q17" s="158">
        <f t="shared" ref="Q17:Q18" si="12">SUM(F17:N17)</f>
        <v>0</v>
      </c>
      <c r="R17" s="27"/>
      <c r="S17" s="28">
        <v>2521</v>
      </c>
      <c r="T17" s="29" t="s">
        <v>247</v>
      </c>
      <c r="U17" s="30">
        <f t="shared" si="3"/>
        <v>0</v>
      </c>
      <c r="V17" s="31"/>
      <c r="W17" s="32">
        <f t="shared" si="4"/>
        <v>0</v>
      </c>
      <c r="X17" s="19"/>
      <c r="Y17" s="6"/>
      <c r="Z17" s="33"/>
      <c r="AA17" s="33"/>
      <c r="AB17" s="33"/>
    </row>
    <row r="18" spans="1:28" ht="29.1" customHeight="1" thickBot="1" x14ac:dyDescent="0.4">
      <c r="A18" s="163"/>
      <c r="B18" s="163" t="str">
        <f t="shared" si="9"/>
        <v>NO</v>
      </c>
      <c r="C18" s="183"/>
      <c r="D18" s="187"/>
      <c r="E18" s="183"/>
      <c r="F18" s="23"/>
      <c r="G18" s="23"/>
      <c r="H18" s="23"/>
      <c r="I18" s="23"/>
      <c r="J18" s="23"/>
      <c r="K18" s="153"/>
      <c r="L18" s="153"/>
      <c r="M18" s="153"/>
      <c r="N18" s="24"/>
      <c r="O18" s="25">
        <f t="shared" si="10"/>
        <v>0</v>
      </c>
      <c r="P18" s="26">
        <f t="shared" si="11"/>
        <v>0</v>
      </c>
      <c r="Q18" s="158">
        <f t="shared" si="12"/>
        <v>0</v>
      </c>
      <c r="R18" s="27"/>
      <c r="S18" s="28">
        <v>2144</v>
      </c>
      <c r="T18" s="155" t="s">
        <v>107</v>
      </c>
      <c r="U18" s="30">
        <f t="shared" si="3"/>
        <v>120</v>
      </c>
      <c r="V18" s="31"/>
      <c r="W18" s="32">
        <f t="shared" si="4"/>
        <v>120</v>
      </c>
      <c r="X18" s="19"/>
      <c r="Y18" s="6"/>
      <c r="Z18" s="33"/>
      <c r="AA18" s="33"/>
      <c r="AB18" s="33"/>
    </row>
    <row r="19" spans="1:28" ht="29.1" customHeight="1" thickBot="1" x14ac:dyDescent="0.4">
      <c r="A19" s="163"/>
      <c r="B19" s="163" t="str">
        <f t="shared" ref="B19:B54" si="13">IF(P19&lt;2,"NO","SI")</f>
        <v>NO</v>
      </c>
      <c r="C19" s="183"/>
      <c r="D19" s="187"/>
      <c r="E19" s="183"/>
      <c r="F19" s="23"/>
      <c r="G19" s="23"/>
      <c r="H19" s="23"/>
      <c r="I19" s="23"/>
      <c r="J19" s="23"/>
      <c r="K19" s="153"/>
      <c r="L19" s="153"/>
      <c r="M19" s="153"/>
      <c r="N19" s="24"/>
      <c r="O19" s="25">
        <f t="shared" ref="O19:O34" si="14">IF(P19=9,SUM(F19:N19)-SMALL(F19:N19,1)-SMALL(F19:N19,2),IF(P19=8,SUM(F19:N19)-SMALL(F19:N19,1),SUM(F19:N19)))</f>
        <v>0</v>
      </c>
      <c r="P19" s="26">
        <f t="shared" ref="P19:P34" si="15">COUNTA(F19:N19)</f>
        <v>0</v>
      </c>
      <c r="Q19" s="158">
        <f t="shared" ref="Q19:Q34" si="16">SUM(F19:N19)</f>
        <v>0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63"/>
      <c r="B20" s="163" t="str">
        <f t="shared" si="13"/>
        <v>NO</v>
      </c>
      <c r="C20" s="183"/>
      <c r="D20" s="187"/>
      <c r="E20" s="183"/>
      <c r="F20" s="23"/>
      <c r="G20" s="23"/>
      <c r="H20" s="23"/>
      <c r="I20" s="23"/>
      <c r="J20" s="23"/>
      <c r="K20" s="153"/>
      <c r="L20" s="153"/>
      <c r="M20" s="153"/>
      <c r="N20" s="24"/>
      <c r="O20" s="25">
        <f t="shared" si="14"/>
        <v>0</v>
      </c>
      <c r="P20" s="26">
        <f t="shared" si="15"/>
        <v>0</v>
      </c>
      <c r="Q20" s="158">
        <f t="shared" si="16"/>
        <v>0</v>
      </c>
      <c r="R20" s="27"/>
      <c r="S20" s="28">
        <v>1298</v>
      </c>
      <c r="T20" s="29" t="s">
        <v>35</v>
      </c>
      <c r="U20" s="30">
        <f t="shared" si="3"/>
        <v>0</v>
      </c>
      <c r="V20" s="31"/>
      <c r="W20" s="32">
        <f t="shared" si="4"/>
        <v>0</v>
      </c>
      <c r="X20" s="19"/>
      <c r="Y20" s="6"/>
      <c r="Z20" s="33"/>
      <c r="AA20" s="33"/>
      <c r="AB20" s="33"/>
    </row>
    <row r="21" spans="1:28" ht="29.1" customHeight="1" thickBot="1" x14ac:dyDescent="0.4">
      <c r="A21" s="163"/>
      <c r="B21" s="163" t="str">
        <f t="shared" si="13"/>
        <v>NO</v>
      </c>
      <c r="C21" s="183"/>
      <c r="D21" s="187"/>
      <c r="E21" s="183"/>
      <c r="F21" s="23"/>
      <c r="G21" s="23"/>
      <c r="H21" s="23"/>
      <c r="I21" s="23"/>
      <c r="J21" s="23"/>
      <c r="K21" s="153"/>
      <c r="L21" s="153"/>
      <c r="M21" s="153"/>
      <c r="N21" s="24"/>
      <c r="O21" s="25">
        <f t="shared" si="14"/>
        <v>0</v>
      </c>
      <c r="P21" s="26">
        <f t="shared" si="15"/>
        <v>0</v>
      </c>
      <c r="Q21" s="158">
        <f t="shared" si="16"/>
        <v>0</v>
      </c>
      <c r="R21" s="27"/>
      <c r="S21" s="28">
        <v>2271</v>
      </c>
      <c r="T21" s="29" t="s">
        <v>120</v>
      </c>
      <c r="U21" s="30">
        <f t="shared" si="3"/>
        <v>60</v>
      </c>
      <c r="V21" s="31"/>
      <c r="W21" s="32">
        <f t="shared" si="4"/>
        <v>60</v>
      </c>
      <c r="X21" s="19"/>
      <c r="Y21" s="6"/>
      <c r="Z21" s="33"/>
      <c r="AA21" s="33"/>
      <c r="AB21" s="33"/>
    </row>
    <row r="22" spans="1:28" ht="29.1" customHeight="1" thickBot="1" x14ac:dyDescent="0.4">
      <c r="A22" s="163"/>
      <c r="B22" s="163" t="str">
        <f t="shared" si="13"/>
        <v>NO</v>
      </c>
      <c r="C22" s="183"/>
      <c r="D22" s="187"/>
      <c r="E22" s="183"/>
      <c r="F22" s="23"/>
      <c r="G22" s="23"/>
      <c r="H22" s="23"/>
      <c r="I22" s="23"/>
      <c r="J22" s="23"/>
      <c r="K22" s="153"/>
      <c r="L22" s="153"/>
      <c r="M22" s="153"/>
      <c r="N22" s="24"/>
      <c r="O22" s="25">
        <f t="shared" si="14"/>
        <v>0</v>
      </c>
      <c r="P22" s="26">
        <f t="shared" si="15"/>
        <v>0</v>
      </c>
      <c r="Q22" s="158">
        <f t="shared" si="16"/>
        <v>0</v>
      </c>
      <c r="R22" s="27"/>
      <c r="S22" s="28">
        <v>2186</v>
      </c>
      <c r="T22" s="29" t="s">
        <v>122</v>
      </c>
      <c r="U22" s="30">
        <f t="shared" si="3"/>
        <v>60</v>
      </c>
      <c r="V22" s="31"/>
      <c r="W22" s="32">
        <f t="shared" si="4"/>
        <v>60</v>
      </c>
      <c r="X22" s="19"/>
      <c r="Y22" s="6"/>
      <c r="Z22" s="33"/>
      <c r="AA22" s="33"/>
      <c r="AB22" s="33"/>
    </row>
    <row r="23" spans="1:28" ht="29.1" customHeight="1" thickBot="1" x14ac:dyDescent="0.4">
      <c r="A23" s="163"/>
      <c r="B23" s="163" t="str">
        <f t="shared" si="13"/>
        <v>NO</v>
      </c>
      <c r="C23" s="183"/>
      <c r="D23" s="187"/>
      <c r="E23" s="183"/>
      <c r="F23" s="23"/>
      <c r="G23" s="23"/>
      <c r="H23" s="23"/>
      <c r="I23" s="23"/>
      <c r="J23" s="23"/>
      <c r="K23" s="153"/>
      <c r="L23" s="153"/>
      <c r="M23" s="153"/>
      <c r="N23" s="24"/>
      <c r="O23" s="25">
        <f t="shared" si="14"/>
        <v>0</v>
      </c>
      <c r="P23" s="26">
        <f t="shared" si="15"/>
        <v>0</v>
      </c>
      <c r="Q23" s="158">
        <f t="shared" si="16"/>
        <v>0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63"/>
      <c r="B24" s="163" t="str">
        <f t="shared" si="13"/>
        <v>NO</v>
      </c>
      <c r="C24" s="183"/>
      <c r="D24" s="187"/>
      <c r="E24" s="183"/>
      <c r="F24" s="23"/>
      <c r="G24" s="23"/>
      <c r="H24" s="23"/>
      <c r="I24" s="23"/>
      <c r="J24" s="23"/>
      <c r="K24" s="153"/>
      <c r="L24" s="153"/>
      <c r="M24" s="153"/>
      <c r="N24" s="24"/>
      <c r="O24" s="25">
        <f t="shared" si="14"/>
        <v>0</v>
      </c>
      <c r="P24" s="26">
        <f t="shared" si="15"/>
        <v>0</v>
      </c>
      <c r="Q24" s="158">
        <f t="shared" si="16"/>
        <v>0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33"/>
      <c r="AA24" s="33"/>
      <c r="AB24" s="33"/>
    </row>
    <row r="25" spans="1:28" ht="29.1" customHeight="1" thickBot="1" x14ac:dyDescent="0.4">
      <c r="A25" s="163"/>
      <c r="B25" s="163" t="str">
        <f t="shared" si="13"/>
        <v>NO</v>
      </c>
      <c r="C25" s="20"/>
      <c r="D25" s="34"/>
      <c r="E25" s="22"/>
      <c r="F25" s="23"/>
      <c r="G25" s="23"/>
      <c r="H25" s="23"/>
      <c r="I25" s="23"/>
      <c r="J25" s="23"/>
      <c r="K25" s="153"/>
      <c r="L25" s="153"/>
      <c r="M25" s="153"/>
      <c r="N25" s="24"/>
      <c r="O25" s="25">
        <f t="shared" si="14"/>
        <v>0</v>
      </c>
      <c r="P25" s="26">
        <f t="shared" si="15"/>
        <v>0</v>
      </c>
      <c r="Q25" s="158">
        <f t="shared" si="16"/>
        <v>0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63"/>
      <c r="B26" s="163" t="str">
        <f t="shared" si="13"/>
        <v>NO</v>
      </c>
      <c r="C26" s="20"/>
      <c r="D26" s="34"/>
      <c r="E26" s="22"/>
      <c r="F26" s="23"/>
      <c r="G26" s="23"/>
      <c r="H26" s="23"/>
      <c r="I26" s="23"/>
      <c r="J26" s="23"/>
      <c r="K26" s="153"/>
      <c r="L26" s="153"/>
      <c r="M26" s="153"/>
      <c r="N26" s="24"/>
      <c r="O26" s="25">
        <f t="shared" si="14"/>
        <v>0</v>
      </c>
      <c r="P26" s="26">
        <f t="shared" si="15"/>
        <v>0</v>
      </c>
      <c r="Q26" s="158">
        <f t="shared" si="16"/>
        <v>0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63"/>
      <c r="B27" s="163" t="str">
        <f t="shared" si="13"/>
        <v>NO</v>
      </c>
      <c r="C27" s="20"/>
      <c r="D27" s="34"/>
      <c r="E27" s="22"/>
      <c r="F27" s="23"/>
      <c r="G27" s="23"/>
      <c r="H27" s="23"/>
      <c r="I27" s="23"/>
      <c r="J27" s="23"/>
      <c r="K27" s="153"/>
      <c r="L27" s="153"/>
      <c r="M27" s="153"/>
      <c r="N27" s="24"/>
      <c r="O27" s="25">
        <f t="shared" si="14"/>
        <v>0</v>
      </c>
      <c r="P27" s="26">
        <f t="shared" si="15"/>
        <v>0</v>
      </c>
      <c r="Q27" s="158">
        <f t="shared" si="16"/>
        <v>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13"/>
        <v>NO</v>
      </c>
      <c r="C28" s="20"/>
      <c r="D28" s="34"/>
      <c r="E28" s="22"/>
      <c r="F28" s="23"/>
      <c r="G28" s="23"/>
      <c r="H28" s="23"/>
      <c r="I28" s="23"/>
      <c r="J28" s="23"/>
      <c r="K28" s="153"/>
      <c r="L28" s="153"/>
      <c r="M28" s="153"/>
      <c r="N28" s="24"/>
      <c r="O28" s="25">
        <f t="shared" si="14"/>
        <v>0</v>
      </c>
      <c r="P28" s="26">
        <f t="shared" si="15"/>
        <v>0</v>
      </c>
      <c r="Q28" s="158">
        <f t="shared" si="16"/>
        <v>0</v>
      </c>
      <c r="R28" s="27"/>
      <c r="S28" s="28">
        <v>1174</v>
      </c>
      <c r="T28" s="29" t="s">
        <v>121</v>
      </c>
      <c r="U28" s="30">
        <f t="shared" si="3"/>
        <v>0</v>
      </c>
      <c r="V28" s="31"/>
      <c r="W28" s="32">
        <f t="shared" si="4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13"/>
        <v>NO</v>
      </c>
      <c r="C29" s="20"/>
      <c r="D29" s="34"/>
      <c r="E29" s="22"/>
      <c r="F29" s="23"/>
      <c r="G29" s="23"/>
      <c r="H29" s="23"/>
      <c r="I29" s="23"/>
      <c r="J29" s="23"/>
      <c r="K29" s="153"/>
      <c r="L29" s="153"/>
      <c r="M29" s="153"/>
      <c r="N29" s="24"/>
      <c r="O29" s="25">
        <f t="shared" si="14"/>
        <v>0</v>
      </c>
      <c r="P29" s="26">
        <f t="shared" si="15"/>
        <v>0</v>
      </c>
      <c r="Q29" s="158">
        <f t="shared" si="16"/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13"/>
        <v>NO</v>
      </c>
      <c r="C30" s="20"/>
      <c r="D30" s="34"/>
      <c r="E30" s="22"/>
      <c r="F30" s="23"/>
      <c r="G30" s="23"/>
      <c r="H30" s="23"/>
      <c r="I30" s="23"/>
      <c r="J30" s="23"/>
      <c r="K30" s="153"/>
      <c r="L30" s="153"/>
      <c r="M30" s="153"/>
      <c r="N30" s="24"/>
      <c r="O30" s="25">
        <f t="shared" si="14"/>
        <v>0</v>
      </c>
      <c r="P30" s="26">
        <f t="shared" si="15"/>
        <v>0</v>
      </c>
      <c r="Q30" s="158">
        <f t="shared" si="16"/>
        <v>0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13"/>
        <v>NO</v>
      </c>
      <c r="C31" s="21"/>
      <c r="D31" s="34"/>
      <c r="E31" s="34"/>
      <c r="F31" s="23"/>
      <c r="G31" s="23"/>
      <c r="H31" s="23"/>
      <c r="I31" s="23"/>
      <c r="J31" s="23"/>
      <c r="K31" s="153"/>
      <c r="L31" s="153"/>
      <c r="M31" s="153"/>
      <c r="N31" s="24"/>
      <c r="O31" s="25">
        <f t="shared" si="14"/>
        <v>0</v>
      </c>
      <c r="P31" s="26">
        <f t="shared" si="15"/>
        <v>0</v>
      </c>
      <c r="Q31" s="158">
        <f t="shared" si="16"/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13"/>
        <v>NO</v>
      </c>
      <c r="C32" s="21"/>
      <c r="D32" s="34"/>
      <c r="E32" s="34"/>
      <c r="F32" s="23"/>
      <c r="G32" s="23"/>
      <c r="H32" s="23"/>
      <c r="I32" s="23"/>
      <c r="J32" s="23"/>
      <c r="K32" s="153"/>
      <c r="L32" s="153"/>
      <c r="M32" s="153"/>
      <c r="N32" s="24"/>
      <c r="O32" s="25">
        <f t="shared" si="14"/>
        <v>0</v>
      </c>
      <c r="P32" s="26">
        <f t="shared" si="15"/>
        <v>0</v>
      </c>
      <c r="Q32" s="158">
        <f t="shared" si="16"/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13"/>
        <v>NO</v>
      </c>
      <c r="C33" s="21"/>
      <c r="D33" s="34"/>
      <c r="E33" s="34"/>
      <c r="F33" s="23"/>
      <c r="G33" s="23"/>
      <c r="H33" s="23"/>
      <c r="I33" s="23"/>
      <c r="J33" s="23"/>
      <c r="K33" s="153"/>
      <c r="L33" s="153"/>
      <c r="M33" s="153"/>
      <c r="N33" s="24"/>
      <c r="O33" s="25">
        <f t="shared" si="14"/>
        <v>0</v>
      </c>
      <c r="P33" s="26">
        <f t="shared" si="15"/>
        <v>0</v>
      </c>
      <c r="Q33" s="158">
        <f t="shared" si="16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13"/>
        <v>NO</v>
      </c>
      <c r="C34" s="21"/>
      <c r="D34" s="34"/>
      <c r="E34" s="34"/>
      <c r="F34" s="23"/>
      <c r="G34" s="23"/>
      <c r="H34" s="23"/>
      <c r="I34" s="23"/>
      <c r="J34" s="23"/>
      <c r="K34" s="153"/>
      <c r="L34" s="153"/>
      <c r="M34" s="153"/>
      <c r="N34" s="24"/>
      <c r="O34" s="25">
        <f t="shared" si="14"/>
        <v>0</v>
      </c>
      <c r="P34" s="26">
        <f t="shared" si="15"/>
        <v>0</v>
      </c>
      <c r="Q34" s="158">
        <f t="shared" si="16"/>
        <v>0</v>
      </c>
      <c r="R34" s="27"/>
      <c r="S34" s="28">
        <v>2072</v>
      </c>
      <c r="T34" s="29" t="s">
        <v>109</v>
      </c>
      <c r="U34" s="30">
        <f t="shared" si="3"/>
        <v>0</v>
      </c>
      <c r="V34" s="31"/>
      <c r="W34" s="32">
        <f t="shared" si="4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13"/>
        <v>NO</v>
      </c>
      <c r="C35" s="21"/>
      <c r="D35" s="34"/>
      <c r="E35" s="34"/>
      <c r="F35" s="23"/>
      <c r="G35" s="23"/>
      <c r="H35" s="23"/>
      <c r="I35" s="23"/>
      <c r="J35" s="23"/>
      <c r="K35" s="153"/>
      <c r="L35" s="153"/>
      <c r="M35" s="153"/>
      <c r="N35" s="24"/>
      <c r="O35" s="25">
        <f t="shared" ref="O35:O54" si="17">IF(P35=9,SUM(F35:N35)-SMALL(F35:N35,1)-SMALL(F35:N35,2),IF(P35=8,SUM(F35:N35)-SMALL(F35:N35,1),SUM(F35:N35)))</f>
        <v>0</v>
      </c>
      <c r="P35" s="26">
        <f t="shared" ref="P35:P54" si="18">COUNTA(F35:N35)</f>
        <v>0</v>
      </c>
      <c r="Q35" s="158">
        <f t="shared" ref="Q35:Q54" si="19">SUM(F35:N35)</f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13"/>
        <v>NO</v>
      </c>
      <c r="C36" s="21"/>
      <c r="D36" s="34"/>
      <c r="E36" s="34"/>
      <c r="F36" s="23"/>
      <c r="G36" s="23"/>
      <c r="H36" s="23"/>
      <c r="I36" s="23"/>
      <c r="J36" s="23"/>
      <c r="K36" s="153"/>
      <c r="L36" s="153"/>
      <c r="M36" s="153"/>
      <c r="N36" s="24"/>
      <c r="O36" s="25">
        <f t="shared" si="17"/>
        <v>0</v>
      </c>
      <c r="P36" s="26">
        <f t="shared" si="18"/>
        <v>0</v>
      </c>
      <c r="Q36" s="158">
        <f t="shared" si="19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13"/>
        <v>NO</v>
      </c>
      <c r="C37" s="21"/>
      <c r="D37" s="34"/>
      <c r="E37" s="34"/>
      <c r="F37" s="23"/>
      <c r="G37" s="23"/>
      <c r="H37" s="23"/>
      <c r="I37" s="23"/>
      <c r="J37" s="23"/>
      <c r="K37" s="153"/>
      <c r="L37" s="153"/>
      <c r="M37" s="153"/>
      <c r="N37" s="24"/>
      <c r="O37" s="25">
        <f t="shared" si="17"/>
        <v>0</v>
      </c>
      <c r="P37" s="26">
        <f t="shared" si="18"/>
        <v>0</v>
      </c>
      <c r="Q37" s="158">
        <f t="shared" si="19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13"/>
        <v>NO</v>
      </c>
      <c r="C38" s="21"/>
      <c r="D38" s="34"/>
      <c r="E38" s="34"/>
      <c r="F38" s="23"/>
      <c r="G38" s="23"/>
      <c r="H38" s="23"/>
      <c r="I38" s="23"/>
      <c r="J38" s="23"/>
      <c r="K38" s="153"/>
      <c r="L38" s="153"/>
      <c r="M38" s="153"/>
      <c r="N38" s="24"/>
      <c r="O38" s="25">
        <f t="shared" si="17"/>
        <v>0</v>
      </c>
      <c r="P38" s="26">
        <f t="shared" si="18"/>
        <v>0</v>
      </c>
      <c r="Q38" s="158">
        <f t="shared" si="19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13"/>
        <v>NO</v>
      </c>
      <c r="C39" s="21"/>
      <c r="D39" s="34"/>
      <c r="E39" s="34"/>
      <c r="F39" s="23"/>
      <c r="G39" s="23"/>
      <c r="H39" s="23"/>
      <c r="I39" s="23"/>
      <c r="J39" s="23"/>
      <c r="K39" s="153"/>
      <c r="L39" s="153"/>
      <c r="M39" s="153"/>
      <c r="N39" s="24"/>
      <c r="O39" s="25">
        <f t="shared" si="17"/>
        <v>0</v>
      </c>
      <c r="P39" s="26">
        <f t="shared" si="18"/>
        <v>0</v>
      </c>
      <c r="Q39" s="158">
        <f t="shared" si="19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13"/>
        <v>NO</v>
      </c>
      <c r="C40" s="21"/>
      <c r="D40" s="34"/>
      <c r="E40" s="34"/>
      <c r="F40" s="23"/>
      <c r="G40" s="23"/>
      <c r="H40" s="23"/>
      <c r="I40" s="23"/>
      <c r="J40" s="23"/>
      <c r="K40" s="153"/>
      <c r="L40" s="153"/>
      <c r="M40" s="153"/>
      <c r="N40" s="24"/>
      <c r="O40" s="25">
        <f t="shared" si="17"/>
        <v>0</v>
      </c>
      <c r="P40" s="26">
        <f t="shared" si="18"/>
        <v>0</v>
      </c>
      <c r="Q40" s="158">
        <f t="shared" si="19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13"/>
        <v>NO</v>
      </c>
      <c r="C41" s="21"/>
      <c r="D41" s="34"/>
      <c r="E41" s="34"/>
      <c r="F41" s="23"/>
      <c r="G41" s="23"/>
      <c r="H41" s="23"/>
      <c r="I41" s="23"/>
      <c r="J41" s="23"/>
      <c r="K41" s="153"/>
      <c r="L41" s="153"/>
      <c r="M41" s="153"/>
      <c r="N41" s="24"/>
      <c r="O41" s="25">
        <f t="shared" si="17"/>
        <v>0</v>
      </c>
      <c r="P41" s="26">
        <f t="shared" si="18"/>
        <v>0</v>
      </c>
      <c r="Q41" s="158">
        <f t="shared" si="19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13"/>
        <v>NO</v>
      </c>
      <c r="C42" s="21"/>
      <c r="D42" s="34"/>
      <c r="E42" s="34"/>
      <c r="F42" s="23"/>
      <c r="G42" s="23"/>
      <c r="H42" s="23"/>
      <c r="I42" s="23"/>
      <c r="J42" s="23"/>
      <c r="K42" s="153"/>
      <c r="L42" s="153"/>
      <c r="M42" s="153"/>
      <c r="N42" s="24"/>
      <c r="O42" s="25">
        <f t="shared" si="17"/>
        <v>0</v>
      </c>
      <c r="P42" s="26">
        <f t="shared" si="18"/>
        <v>0</v>
      </c>
      <c r="Q42" s="158">
        <f t="shared" si="19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si="13"/>
        <v>NO</v>
      </c>
      <c r="C43" s="21"/>
      <c r="D43" s="34"/>
      <c r="E43" s="34"/>
      <c r="F43" s="23"/>
      <c r="G43" s="23"/>
      <c r="H43" s="23"/>
      <c r="I43" s="23"/>
      <c r="J43" s="23"/>
      <c r="K43" s="153"/>
      <c r="L43" s="153"/>
      <c r="M43" s="153"/>
      <c r="N43" s="24"/>
      <c r="O43" s="25">
        <f t="shared" si="17"/>
        <v>0</v>
      </c>
      <c r="P43" s="26">
        <f t="shared" si="18"/>
        <v>0</v>
      </c>
      <c r="Q43" s="158">
        <f t="shared" si="19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13"/>
        <v>NO</v>
      </c>
      <c r="C44" s="21"/>
      <c r="D44" s="34"/>
      <c r="E44" s="34"/>
      <c r="F44" s="23"/>
      <c r="G44" s="23"/>
      <c r="H44" s="23"/>
      <c r="I44" s="23"/>
      <c r="J44" s="23"/>
      <c r="K44" s="153"/>
      <c r="L44" s="153"/>
      <c r="M44" s="153"/>
      <c r="N44" s="24"/>
      <c r="O44" s="25">
        <f t="shared" si="17"/>
        <v>0</v>
      </c>
      <c r="P44" s="26">
        <f t="shared" si="18"/>
        <v>0</v>
      </c>
      <c r="Q44" s="158">
        <f t="shared" si="19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13"/>
        <v>NO</v>
      </c>
      <c r="C45" s="21"/>
      <c r="D45" s="34"/>
      <c r="E45" s="34"/>
      <c r="F45" s="23"/>
      <c r="G45" s="23"/>
      <c r="H45" s="23"/>
      <c r="I45" s="23"/>
      <c r="J45" s="23"/>
      <c r="K45" s="153"/>
      <c r="L45" s="153"/>
      <c r="M45" s="153"/>
      <c r="N45" s="24"/>
      <c r="O45" s="25">
        <f t="shared" si="17"/>
        <v>0</v>
      </c>
      <c r="P45" s="26">
        <f t="shared" si="18"/>
        <v>0</v>
      </c>
      <c r="Q45" s="158">
        <f t="shared" si="19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13"/>
        <v>NO</v>
      </c>
      <c r="C46" s="21"/>
      <c r="D46" s="34"/>
      <c r="E46" s="34"/>
      <c r="F46" s="23"/>
      <c r="G46" s="23"/>
      <c r="H46" s="23"/>
      <c r="I46" s="23"/>
      <c r="J46" s="23"/>
      <c r="K46" s="153"/>
      <c r="L46" s="153"/>
      <c r="M46" s="153"/>
      <c r="N46" s="24"/>
      <c r="O46" s="25">
        <f t="shared" si="17"/>
        <v>0</v>
      </c>
      <c r="P46" s="26">
        <f t="shared" si="18"/>
        <v>0</v>
      </c>
      <c r="Q46" s="158">
        <f t="shared" si="19"/>
        <v>0</v>
      </c>
      <c r="R46" s="35"/>
      <c r="S46" s="28">
        <v>2057</v>
      </c>
      <c r="T46" s="29" t="s">
        <v>56</v>
      </c>
      <c r="U46" s="30">
        <f t="shared" si="3"/>
        <v>0</v>
      </c>
      <c r="V46" s="36"/>
      <c r="W46" s="32">
        <f t="shared" si="4"/>
        <v>0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13"/>
        <v>NO</v>
      </c>
      <c r="C47" s="21"/>
      <c r="D47" s="34"/>
      <c r="E47" s="34"/>
      <c r="F47" s="23"/>
      <c r="G47" s="23"/>
      <c r="H47" s="23"/>
      <c r="I47" s="23"/>
      <c r="J47" s="23"/>
      <c r="K47" s="153"/>
      <c r="L47" s="153"/>
      <c r="M47" s="153"/>
      <c r="N47" s="24"/>
      <c r="O47" s="25">
        <f t="shared" si="17"/>
        <v>0</v>
      </c>
      <c r="P47" s="26">
        <f t="shared" si="18"/>
        <v>0</v>
      </c>
      <c r="Q47" s="158">
        <f t="shared" si="19"/>
        <v>0</v>
      </c>
      <c r="R47" s="35"/>
      <c r="S47" s="28">
        <v>2069</v>
      </c>
      <c r="T47" s="29" t="s">
        <v>57</v>
      </c>
      <c r="U47" s="30">
        <f t="shared" si="3"/>
        <v>0</v>
      </c>
      <c r="V47" s="37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13"/>
        <v>NO</v>
      </c>
      <c r="C48" s="21"/>
      <c r="D48" s="34"/>
      <c r="E48" s="34"/>
      <c r="F48" s="23"/>
      <c r="G48" s="23"/>
      <c r="H48" s="23"/>
      <c r="I48" s="23"/>
      <c r="J48" s="23"/>
      <c r="K48" s="153"/>
      <c r="L48" s="153"/>
      <c r="M48" s="153"/>
      <c r="N48" s="24"/>
      <c r="O48" s="25">
        <f t="shared" si="17"/>
        <v>0</v>
      </c>
      <c r="P48" s="26">
        <f t="shared" si="18"/>
        <v>0</v>
      </c>
      <c r="Q48" s="158">
        <f t="shared" si="19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7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13"/>
        <v>NO</v>
      </c>
      <c r="C49" s="21"/>
      <c r="D49" s="34"/>
      <c r="E49" s="34"/>
      <c r="F49" s="23"/>
      <c r="G49" s="23"/>
      <c r="H49" s="23"/>
      <c r="I49" s="23"/>
      <c r="J49" s="23"/>
      <c r="K49" s="153"/>
      <c r="L49" s="153"/>
      <c r="M49" s="153"/>
      <c r="N49" s="24"/>
      <c r="O49" s="25">
        <f t="shared" si="17"/>
        <v>0</v>
      </c>
      <c r="P49" s="26">
        <f t="shared" si="18"/>
        <v>0</v>
      </c>
      <c r="Q49" s="158">
        <f t="shared" si="19"/>
        <v>0</v>
      </c>
      <c r="R49" s="19"/>
      <c r="S49" s="28">
        <v>2029</v>
      </c>
      <c r="T49" s="29" t="s">
        <v>59</v>
      </c>
      <c r="U49" s="30">
        <f t="shared" si="3"/>
        <v>0</v>
      </c>
      <c r="V49" s="40"/>
      <c r="W49" s="32">
        <f t="shared" si="4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13"/>
        <v>NO</v>
      </c>
      <c r="C50" s="21"/>
      <c r="D50" s="34"/>
      <c r="E50" s="34"/>
      <c r="F50" s="23"/>
      <c r="G50" s="23"/>
      <c r="H50" s="23"/>
      <c r="I50" s="23"/>
      <c r="J50" s="23"/>
      <c r="K50" s="153"/>
      <c r="L50" s="153"/>
      <c r="M50" s="153"/>
      <c r="N50" s="24"/>
      <c r="O50" s="25">
        <f t="shared" si="17"/>
        <v>0</v>
      </c>
      <c r="P50" s="26">
        <f t="shared" si="18"/>
        <v>0</v>
      </c>
      <c r="Q50" s="158">
        <f t="shared" si="19"/>
        <v>0</v>
      </c>
      <c r="R50" s="19"/>
      <c r="S50" s="28">
        <v>2027</v>
      </c>
      <c r="T50" s="29" t="s">
        <v>20</v>
      </c>
      <c r="U50" s="30">
        <f t="shared" si="3"/>
        <v>0</v>
      </c>
      <c r="V50" s="6"/>
      <c r="W50" s="32">
        <f t="shared" si="4"/>
        <v>0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13"/>
        <v>NO</v>
      </c>
      <c r="C51" s="21"/>
      <c r="D51" s="34"/>
      <c r="E51" s="34"/>
      <c r="F51" s="23"/>
      <c r="G51" s="23"/>
      <c r="H51" s="23"/>
      <c r="I51" s="23"/>
      <c r="J51" s="23"/>
      <c r="K51" s="153"/>
      <c r="L51" s="153"/>
      <c r="M51" s="153"/>
      <c r="N51" s="24"/>
      <c r="O51" s="25">
        <f t="shared" si="17"/>
        <v>0</v>
      </c>
      <c r="P51" s="26">
        <f t="shared" si="18"/>
        <v>0</v>
      </c>
      <c r="Q51" s="158">
        <f t="shared" si="19"/>
        <v>0</v>
      </c>
      <c r="R51" s="19"/>
      <c r="S51" s="28">
        <v>1862</v>
      </c>
      <c r="T51" s="29" t="s">
        <v>60</v>
      </c>
      <c r="U51" s="30">
        <f t="shared" si="3"/>
        <v>0</v>
      </c>
      <c r="V51" s="6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13"/>
        <v>NO</v>
      </c>
      <c r="C52" s="21"/>
      <c r="D52" s="34"/>
      <c r="E52" s="34"/>
      <c r="F52" s="23"/>
      <c r="G52" s="23"/>
      <c r="H52" s="23"/>
      <c r="I52" s="23"/>
      <c r="J52" s="23"/>
      <c r="K52" s="153"/>
      <c r="L52" s="153"/>
      <c r="M52" s="153"/>
      <c r="N52" s="24"/>
      <c r="O52" s="25">
        <f t="shared" si="17"/>
        <v>0</v>
      </c>
      <c r="P52" s="26">
        <f t="shared" si="18"/>
        <v>0</v>
      </c>
      <c r="Q52" s="158">
        <f t="shared" si="19"/>
        <v>0</v>
      </c>
      <c r="R52" s="19"/>
      <c r="S52" s="28">
        <v>1132</v>
      </c>
      <c r="T52" s="29" t="s">
        <v>61</v>
      </c>
      <c r="U52" s="30">
        <f t="shared" si="3"/>
        <v>0</v>
      </c>
      <c r="V52" s="6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13"/>
        <v>NO</v>
      </c>
      <c r="C53" s="21"/>
      <c r="D53" s="34"/>
      <c r="E53" s="34"/>
      <c r="F53" s="23"/>
      <c r="G53" s="23"/>
      <c r="H53" s="23"/>
      <c r="I53" s="23"/>
      <c r="J53" s="23"/>
      <c r="K53" s="153"/>
      <c r="L53" s="153"/>
      <c r="M53" s="153"/>
      <c r="N53" s="24"/>
      <c r="O53" s="25">
        <f t="shared" si="17"/>
        <v>0</v>
      </c>
      <c r="P53" s="26">
        <f t="shared" si="18"/>
        <v>0</v>
      </c>
      <c r="Q53" s="158">
        <f t="shared" si="19"/>
        <v>0</v>
      </c>
      <c r="R53" s="19"/>
      <c r="S53" s="28">
        <v>1988</v>
      </c>
      <c r="T53" s="29" t="s">
        <v>62</v>
      </c>
      <c r="U53" s="30">
        <f t="shared" si="3"/>
        <v>0</v>
      </c>
      <c r="V53" s="6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si="13"/>
        <v>NO</v>
      </c>
      <c r="C54" s="21"/>
      <c r="D54" s="34"/>
      <c r="E54" s="34"/>
      <c r="F54" s="23"/>
      <c r="G54" s="23"/>
      <c r="H54" s="23"/>
      <c r="I54" s="23"/>
      <c r="J54" s="23"/>
      <c r="K54" s="153"/>
      <c r="L54" s="153"/>
      <c r="M54" s="153"/>
      <c r="N54" s="24"/>
      <c r="O54" s="25">
        <f t="shared" si="17"/>
        <v>0</v>
      </c>
      <c r="P54" s="26">
        <f t="shared" si="18"/>
        <v>0</v>
      </c>
      <c r="Q54" s="158">
        <f t="shared" si="19"/>
        <v>0</v>
      </c>
      <c r="R54" s="19"/>
      <c r="S54" s="28">
        <v>1172</v>
      </c>
      <c r="T54" s="29" t="s">
        <v>214</v>
      </c>
      <c r="U54" s="30">
        <f t="shared" si="3"/>
        <v>0</v>
      </c>
      <c r="V54" s="6"/>
      <c r="W54" s="32">
        <f t="shared" si="4"/>
        <v>0</v>
      </c>
      <c r="X54" s="6"/>
      <c r="Y54" s="6"/>
      <c r="Z54" s="6"/>
      <c r="AA54" s="6"/>
      <c r="AB54" s="6"/>
    </row>
    <row r="55" spans="1:28" ht="28.35" customHeight="1" thickBot="1" x14ac:dyDescent="0.45">
      <c r="A55" s="42"/>
      <c r="B55" s="42">
        <f>COUNTIF(B3:B54,"SI")</f>
        <v>10</v>
      </c>
      <c r="C55" s="42">
        <f>COUNTA(C3:C54)</f>
        <v>10</v>
      </c>
      <c r="D55" s="43"/>
      <c r="E55" s="43"/>
      <c r="F55" s="44"/>
      <c r="G55" s="44"/>
      <c r="H55" s="44"/>
      <c r="I55" s="44"/>
      <c r="J55" s="44"/>
      <c r="K55" s="154"/>
      <c r="L55" s="154"/>
      <c r="M55" s="154"/>
      <c r="N55" s="45"/>
      <c r="O55" s="46">
        <f>SUM(O3:O54)</f>
        <v>396</v>
      </c>
      <c r="P55" s="47"/>
      <c r="Q55" s="26">
        <f>SUM(Q3:Q54)</f>
        <v>372</v>
      </c>
      <c r="R55" s="19"/>
      <c r="S55" s="28"/>
      <c r="T55" s="29"/>
      <c r="U55" s="30">
        <f t="shared" si="3"/>
        <v>0</v>
      </c>
      <c r="V55" s="6"/>
      <c r="W55" s="32">
        <f t="shared" si="4"/>
        <v>0</v>
      </c>
      <c r="X55" s="6"/>
      <c r="Y55" s="6"/>
      <c r="Z55" s="6"/>
      <c r="AA55" s="6"/>
      <c r="AB55" s="6"/>
    </row>
    <row r="56" spans="1:28" ht="27.75" customHeight="1" thickBot="1" x14ac:dyDescent="0.4">
      <c r="A56" s="6"/>
      <c r="B56" s="6"/>
      <c r="C56" s="6"/>
      <c r="D56" s="191"/>
      <c r="E56" s="6"/>
      <c r="F56" s="6"/>
      <c r="G56" s="6"/>
      <c r="H56" s="6"/>
      <c r="I56" s="6"/>
      <c r="J56" s="6"/>
      <c r="K56" s="6"/>
      <c r="L56" s="6"/>
      <c r="M56" s="6"/>
      <c r="N56" s="6"/>
      <c r="O56" s="48"/>
      <c r="P56" s="6"/>
      <c r="Q56" s="48"/>
      <c r="R56" s="6"/>
      <c r="S56" s="28"/>
      <c r="T56" s="29"/>
      <c r="U56" s="30">
        <f t="shared" si="3"/>
        <v>0</v>
      </c>
      <c r="V56" s="6"/>
      <c r="W56" s="32">
        <f t="shared" si="4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19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30">
        <f t="shared" si="3"/>
        <v>0</v>
      </c>
      <c r="V57" s="6"/>
      <c r="W57" s="32">
        <f t="shared" si="4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19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30">
        <f t="shared" si="3"/>
        <v>0</v>
      </c>
      <c r="V58" s="6"/>
      <c r="W58" s="32">
        <f t="shared" si="4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19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30">
        <f t="shared" si="3"/>
        <v>0</v>
      </c>
      <c r="V59" s="6"/>
      <c r="W59" s="32">
        <f t="shared" si="4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19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30">
        <f t="shared" si="3"/>
        <v>0</v>
      </c>
      <c r="V60" s="6"/>
      <c r="W60" s="32">
        <f t="shared" si="4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19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30">
        <f t="shared" si="3"/>
        <v>0</v>
      </c>
      <c r="V61" s="6"/>
      <c r="W61" s="32">
        <f t="shared" si="4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19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30">
        <f t="shared" si="3"/>
        <v>0</v>
      </c>
      <c r="V62" s="6"/>
      <c r="W62" s="32">
        <f t="shared" si="4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19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30">
        <f t="shared" si="3"/>
        <v>0</v>
      </c>
      <c r="V63" s="6"/>
      <c r="W63" s="32">
        <f t="shared" si="4"/>
        <v>0</v>
      </c>
      <c r="X63" s="6"/>
      <c r="Y63" s="6"/>
      <c r="Z63" s="6"/>
      <c r="AA63" s="6"/>
      <c r="AB63" s="6"/>
    </row>
    <row r="64" spans="1:28" ht="27.75" customHeight="1" thickBot="1" x14ac:dyDescent="0.4">
      <c r="A64" s="6"/>
      <c r="B64" s="6"/>
      <c r="C64" s="6"/>
      <c r="D64" s="19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>
        <v>1896</v>
      </c>
      <c r="T64" s="29" t="s">
        <v>116</v>
      </c>
      <c r="U64" s="30">
        <f t="shared" si="3"/>
        <v>0</v>
      </c>
      <c r="V64" s="6"/>
      <c r="W64" s="32">
        <f t="shared" si="4"/>
        <v>0</v>
      </c>
      <c r="X64" s="6"/>
      <c r="Y64" s="6"/>
      <c r="Z64" s="6"/>
      <c r="AA64" s="6"/>
      <c r="AB64" s="6"/>
    </row>
    <row r="65" spans="1:28" ht="25.5" x14ac:dyDescent="0.35">
      <c r="A65" s="6"/>
      <c r="B65" s="6"/>
      <c r="C65" s="6"/>
      <c r="D65" s="19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39">
        <f>SUM(U3:U64)</f>
        <v>372</v>
      </c>
      <c r="V65" s="6"/>
      <c r="W65" s="41">
        <f>SUM(W3:W64)</f>
        <v>396</v>
      </c>
      <c r="X65" s="6"/>
      <c r="Y65" s="6"/>
      <c r="Z65" s="6"/>
      <c r="AA65" s="6"/>
      <c r="AB65" s="6"/>
    </row>
    <row r="66" spans="1:28" ht="15" x14ac:dyDescent="0.2">
      <c r="A66" s="6"/>
      <c r="B66" s="6"/>
      <c r="C66" s="6"/>
      <c r="D66" s="19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16"/>
      <c r="B67" s="6"/>
      <c r="C67" s="49"/>
      <c r="D67" s="192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1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220"/>
      <c r="B68" s="6"/>
      <c r="C68" s="52"/>
      <c r="D68" s="19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220"/>
      <c r="B69" s="6"/>
      <c r="C69" s="52"/>
      <c r="D69" s="19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220"/>
      <c r="B70" s="6"/>
      <c r="C70" s="52"/>
      <c r="D70" s="19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220"/>
      <c r="B71" s="6"/>
      <c r="C71" s="52"/>
      <c r="D71" s="19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220"/>
      <c r="B72" s="6"/>
      <c r="C72" s="52"/>
      <c r="D72" s="19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220"/>
      <c r="B73" s="6"/>
      <c r="C73" s="52"/>
      <c r="D73" s="19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220"/>
      <c r="B74" s="6"/>
      <c r="C74" s="52"/>
      <c r="D74" s="19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220"/>
      <c r="B75" s="6"/>
      <c r="C75" s="52"/>
      <c r="D75" s="19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220"/>
      <c r="B76" s="6"/>
      <c r="C76" s="52"/>
      <c r="D76" s="19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220"/>
      <c r="B77" s="6"/>
      <c r="C77" s="52"/>
      <c r="D77" s="19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220"/>
      <c r="B78" s="6"/>
      <c r="C78" s="52"/>
      <c r="D78" s="19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220"/>
      <c r="B79" s="6"/>
      <c r="C79" s="52"/>
      <c r="D79" s="19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6" customHeight="1" x14ac:dyDescent="0.2">
      <c r="A80" s="220"/>
      <c r="B80" s="6"/>
      <c r="C80" s="52"/>
      <c r="D80" s="19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4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6" customHeight="1" x14ac:dyDescent="0.2">
      <c r="A81" s="220"/>
      <c r="B81" s="6"/>
      <c r="C81" s="52"/>
      <c r="D81" s="19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4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6" customHeight="1" x14ac:dyDescent="0.2">
      <c r="A82" s="220"/>
      <c r="B82" s="6"/>
      <c r="C82" s="52"/>
      <c r="D82" s="19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4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6" customHeight="1" x14ac:dyDescent="0.2">
      <c r="A83" s="220"/>
      <c r="B83" s="6"/>
      <c r="C83" s="52"/>
      <c r="D83" s="19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4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6" customHeight="1" x14ac:dyDescent="0.2">
      <c r="A84" s="220"/>
      <c r="B84" s="6"/>
      <c r="C84" s="52"/>
      <c r="D84" s="19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4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6" customHeight="1" x14ac:dyDescent="0.2">
      <c r="A85" s="220"/>
      <c r="B85" s="6"/>
      <c r="C85" s="52"/>
      <c r="D85" s="19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4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6" customHeight="1" x14ac:dyDescent="0.2">
      <c r="A86" s="220"/>
      <c r="B86" s="6"/>
      <c r="C86" s="52"/>
      <c r="D86" s="19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4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6" customHeight="1" x14ac:dyDescent="0.2">
      <c r="A87" s="220"/>
      <c r="B87" s="6"/>
      <c r="C87" s="52"/>
      <c r="D87" s="19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4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6" customHeight="1" x14ac:dyDescent="0.2">
      <c r="A88" s="220"/>
      <c r="B88" s="6"/>
      <c r="C88" s="52"/>
      <c r="D88" s="19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4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5.6" customHeight="1" x14ac:dyDescent="0.2">
      <c r="A89" s="220"/>
      <c r="B89" s="6"/>
      <c r="C89" s="52"/>
      <c r="D89" s="19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4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5.6" customHeight="1" x14ac:dyDescent="0.2">
      <c r="A90" s="220"/>
      <c r="B90" s="6"/>
      <c r="C90" s="52"/>
      <c r="D90" s="19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4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5.6" customHeight="1" x14ac:dyDescent="0.2">
      <c r="A91" s="220"/>
      <c r="B91" s="6"/>
      <c r="C91" s="52"/>
      <c r="D91" s="19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4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5.6" customHeight="1" x14ac:dyDescent="0.2">
      <c r="A92" s="217"/>
      <c r="B92" s="6"/>
      <c r="C92" s="55"/>
      <c r="D92" s="194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8.600000000000001" customHeight="1" x14ac:dyDescent="0.2">
      <c r="S93" s="6"/>
      <c r="T93" s="6"/>
      <c r="U93" s="6"/>
      <c r="V93" s="6"/>
      <c r="W93" s="6"/>
    </row>
  </sheetData>
  <sortState xmlns:xlrd2="http://schemas.microsoft.com/office/spreadsheetml/2017/richdata2" ref="A3:Q12">
    <sortCondition descending="1" ref="O3:O12"/>
  </sortState>
  <mergeCells count="1">
    <mergeCell ref="B1:G1"/>
  </mergeCells>
  <phoneticPr fontId="20" type="noConversion"/>
  <conditionalFormatting sqref="A3:B54">
    <cfRule type="containsText" dxfId="29" priority="1" stopIfTrue="1" operator="containsText" text="SI">
      <formula>NOT(ISERROR(SEARCH("SI",A3)))</formula>
    </cfRule>
    <cfRule type="containsText" dxfId="2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Q17" sqref="Q17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7109375" style="1" bestFit="1" customWidth="1"/>
    <col min="4" max="4" width="12.42578125" style="1" customWidth="1"/>
    <col min="5" max="5" width="66.7109375" style="1" customWidth="1"/>
    <col min="6" max="6" width="23.140625" style="1" customWidth="1"/>
    <col min="7" max="12" width="23" style="1" customWidth="1"/>
    <col min="13" max="14" width="23.42578125" style="1" customWidth="1"/>
    <col min="15" max="15" width="22.42578125" style="1" customWidth="1"/>
    <col min="16" max="16" width="13.42578125" style="1" customWidth="1"/>
    <col min="17" max="17" width="28.710937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5.28515625" style="1" customWidth="1"/>
    <col min="24" max="25" width="11.42578125" style="1" customWidth="1"/>
    <col min="26" max="26" width="38" style="1" customWidth="1"/>
    <col min="27" max="27" width="11.42578125" style="1" customWidth="1"/>
    <col min="28" max="28" width="45.425781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80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705</v>
      </c>
      <c r="H2" s="9" t="s">
        <v>856</v>
      </c>
      <c r="I2" s="9" t="s">
        <v>899</v>
      </c>
      <c r="J2" s="9" t="s">
        <v>964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218" t="s">
        <v>403</v>
      </c>
      <c r="B3" s="163" t="s">
        <v>163</v>
      </c>
      <c r="C3" s="205" t="s">
        <v>165</v>
      </c>
      <c r="D3" s="205" t="s">
        <v>141</v>
      </c>
      <c r="E3" s="205" t="s">
        <v>160</v>
      </c>
      <c r="F3" s="184">
        <v>80</v>
      </c>
      <c r="G3" s="184">
        <v>80</v>
      </c>
      <c r="H3" s="23">
        <v>100</v>
      </c>
      <c r="I3" s="23">
        <f>VLOOKUP(A3,[1]Table1!$A$161:$K$190,11,FALSE)</f>
        <v>90</v>
      </c>
      <c r="J3" s="190">
        <v>90</v>
      </c>
      <c r="K3" s="190"/>
      <c r="L3" s="190"/>
      <c r="M3" s="178"/>
      <c r="N3" s="180"/>
      <c r="O3" s="181">
        <f>IF(P3=9,SUM(F3:N3)-SMALL(F3:N3,1)-SMALL(F3:N3,2),IF(P3=8,SUM(F3:N3)-SMALL(F3:N3,1),SUM(F3:N3)))</f>
        <v>440</v>
      </c>
      <c r="P3" s="26">
        <f>COUNTA(F3:N3)</f>
        <v>5</v>
      </c>
      <c r="Q3" s="158">
        <f>SUM(F3:N3)</f>
        <v>440</v>
      </c>
      <c r="R3" s="27"/>
      <c r="S3" s="28">
        <v>1213</v>
      </c>
      <c r="T3" s="29" t="s">
        <v>114</v>
      </c>
      <c r="U3" s="30">
        <f t="shared" ref="U3:U34" si="0">SUMIF($D$3:$D$104,S3,$Q$3:$Q$104)</f>
        <v>134</v>
      </c>
      <c r="V3" s="31"/>
      <c r="W3" s="32">
        <f t="shared" ref="W3:W34" si="1">SUMIF($D$3:$D$104,S3,$O$3:$O$104)</f>
        <v>134</v>
      </c>
      <c r="X3" s="19"/>
      <c r="Y3" s="33"/>
      <c r="Z3" s="33"/>
      <c r="AA3" s="33"/>
      <c r="AB3" s="33"/>
    </row>
    <row r="4" spans="1:28" ht="29.1" customHeight="1" thickBot="1" x14ac:dyDescent="0.4">
      <c r="A4" s="218" t="s">
        <v>402</v>
      </c>
      <c r="B4" s="163" t="s">
        <v>163</v>
      </c>
      <c r="C4" s="205" t="s">
        <v>346</v>
      </c>
      <c r="D4" s="205" t="s">
        <v>136</v>
      </c>
      <c r="E4" s="205" t="s">
        <v>157</v>
      </c>
      <c r="F4" s="165">
        <v>90</v>
      </c>
      <c r="G4" s="184">
        <v>100</v>
      </c>
      <c r="H4" s="23">
        <v>80</v>
      </c>
      <c r="I4" s="23">
        <f>VLOOKUP(A4,[1]Table1!$A$161:$K$190,11,FALSE)</f>
        <v>60</v>
      </c>
      <c r="J4" s="190">
        <v>80</v>
      </c>
      <c r="K4" s="190"/>
      <c r="L4" s="190"/>
      <c r="M4" s="23"/>
      <c r="N4" s="24"/>
      <c r="O4" s="25">
        <f>IF(P4=9,SUM(F4:N4)-SMALL(F4:N4,1)-SMALL(F4:N4,2),IF(P4=8,SUM(F4:N4)-SMALL(F4:N4,1),SUM(F4:N4)))</f>
        <v>410</v>
      </c>
      <c r="P4" s="26">
        <f>COUNTA(F4:N4)</f>
        <v>5</v>
      </c>
      <c r="Q4" s="158">
        <f>SUM(F4:N4)</f>
        <v>410</v>
      </c>
      <c r="R4" s="27"/>
      <c r="S4" s="28">
        <v>2310</v>
      </c>
      <c r="T4" s="29" t="s">
        <v>156</v>
      </c>
      <c r="U4" s="30">
        <f t="shared" si="0"/>
        <v>0</v>
      </c>
      <c r="V4" s="31"/>
      <c r="W4" s="32">
        <f t="shared" si="1"/>
        <v>0</v>
      </c>
      <c r="X4" s="19"/>
      <c r="Y4" s="33"/>
      <c r="Z4" s="33"/>
      <c r="AA4" s="33"/>
      <c r="AB4" s="33"/>
    </row>
    <row r="5" spans="1:28" ht="29.1" customHeight="1" thickBot="1" x14ac:dyDescent="0.4">
      <c r="A5" s="218" t="s">
        <v>751</v>
      </c>
      <c r="B5" s="163" t="s">
        <v>163</v>
      </c>
      <c r="C5" s="205" t="s">
        <v>752</v>
      </c>
      <c r="D5" s="205" t="s">
        <v>132</v>
      </c>
      <c r="E5" s="205" t="s">
        <v>155</v>
      </c>
      <c r="F5" s="165"/>
      <c r="G5" s="184">
        <v>90</v>
      </c>
      <c r="H5" s="23">
        <v>90</v>
      </c>
      <c r="I5" s="23">
        <f>VLOOKUP(A5,[1]Table1!$A$161:$K$190,11,FALSE)</f>
        <v>100</v>
      </c>
      <c r="J5" s="190">
        <v>100</v>
      </c>
      <c r="K5" s="23"/>
      <c r="L5" s="23"/>
      <c r="M5" s="23"/>
      <c r="N5" s="24"/>
      <c r="O5" s="25">
        <f>IF(P5=9,SUM(F5:N5)-SMALL(F5:N5,1)-SMALL(F5:N5,2),IF(P5=8,SUM(F5:N5)-SMALL(F5:N5,1),SUM(F5:N5)))</f>
        <v>380</v>
      </c>
      <c r="P5" s="26">
        <f>COUNTA(F5:N5)</f>
        <v>4</v>
      </c>
      <c r="Q5" s="158">
        <f>SUM(F5:N5)</f>
        <v>380</v>
      </c>
      <c r="R5" s="27"/>
      <c r="S5" s="28">
        <v>2232</v>
      </c>
      <c r="T5" s="29" t="s">
        <v>119</v>
      </c>
      <c r="U5" s="30">
        <f t="shared" si="0"/>
        <v>0</v>
      </c>
      <c r="V5" s="31"/>
      <c r="W5" s="32">
        <f t="shared" si="1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218" t="s">
        <v>401</v>
      </c>
      <c r="B6" s="163" t="s">
        <v>163</v>
      </c>
      <c r="C6" s="205" t="s">
        <v>170</v>
      </c>
      <c r="D6" s="205" t="s">
        <v>128</v>
      </c>
      <c r="E6" s="205" t="s">
        <v>154</v>
      </c>
      <c r="F6" s="165">
        <v>100</v>
      </c>
      <c r="G6" s="184"/>
      <c r="H6" s="23">
        <v>30</v>
      </c>
      <c r="I6" s="23">
        <f>VLOOKUP(A6,[1]Table1!$A$161:$K$190,11,FALSE)</f>
        <v>40</v>
      </c>
      <c r="J6" s="190">
        <v>20</v>
      </c>
      <c r="K6" s="190"/>
      <c r="L6" s="190"/>
      <c r="M6" s="147"/>
      <c r="N6" s="148"/>
      <c r="O6" s="25">
        <f>IF(P6=9,SUM(F6:N6)-SMALL(F6:N6,1)-SMALL(F6:N6,2),IF(P6=8,SUM(F6:N6)-SMALL(F6:N6,1),SUM(F6:N6)))</f>
        <v>190</v>
      </c>
      <c r="P6" s="26">
        <f>COUNTA(F6:N6)</f>
        <v>4</v>
      </c>
      <c r="Q6" s="158">
        <f>SUM(F6:N6)</f>
        <v>190</v>
      </c>
      <c r="R6" s="27"/>
      <c r="S6" s="28">
        <v>1180</v>
      </c>
      <c r="T6" s="29" t="s">
        <v>14</v>
      </c>
      <c r="U6" s="30">
        <f t="shared" si="0"/>
        <v>787</v>
      </c>
      <c r="V6" s="31"/>
      <c r="W6" s="32">
        <f t="shared" si="1"/>
        <v>827</v>
      </c>
      <c r="X6" s="19"/>
      <c r="Y6" s="33"/>
      <c r="Z6" s="33"/>
      <c r="AA6" s="33"/>
      <c r="AB6" s="33"/>
    </row>
    <row r="7" spans="1:28" ht="29.1" customHeight="1" thickBot="1" x14ac:dyDescent="0.4">
      <c r="A7" s="218" t="s">
        <v>755</v>
      </c>
      <c r="B7" s="163" t="s">
        <v>163</v>
      </c>
      <c r="C7" s="205" t="s">
        <v>758</v>
      </c>
      <c r="D7" s="205" t="s">
        <v>136</v>
      </c>
      <c r="E7" s="205" t="s">
        <v>157</v>
      </c>
      <c r="F7" s="165"/>
      <c r="G7" s="184">
        <v>20</v>
      </c>
      <c r="H7" s="23">
        <v>60</v>
      </c>
      <c r="I7" s="23">
        <f>VLOOKUP(A7,[1]Table1!$A$161:$K$190,11,FALSE)</f>
        <v>80</v>
      </c>
      <c r="J7" s="190">
        <v>30</v>
      </c>
      <c r="K7" s="190"/>
      <c r="L7" s="190"/>
      <c r="M7" s="23"/>
      <c r="N7" s="24"/>
      <c r="O7" s="25">
        <f>IF(P7=9,SUM(F7:N7)-SMALL(F7:N7,1)-SMALL(F7:N7,2),IF(P7=8,SUM(F7:N7)-SMALL(F7:N7,1),SUM(F7:N7)))</f>
        <v>190</v>
      </c>
      <c r="P7" s="26">
        <f>COUNTA(F7:N7)</f>
        <v>4</v>
      </c>
      <c r="Q7" s="158">
        <f>SUM(F7:N7)</f>
        <v>190</v>
      </c>
      <c r="R7" s="27"/>
      <c r="S7" s="28">
        <v>1115</v>
      </c>
      <c r="T7" s="29" t="s">
        <v>15</v>
      </c>
      <c r="U7" s="30">
        <f t="shared" si="0"/>
        <v>0</v>
      </c>
      <c r="V7" s="31"/>
      <c r="W7" s="32">
        <f t="shared" si="1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218" t="s">
        <v>404</v>
      </c>
      <c r="B8" s="163" t="s">
        <v>163</v>
      </c>
      <c r="C8" s="205" t="s">
        <v>174</v>
      </c>
      <c r="D8" s="205" t="s">
        <v>136</v>
      </c>
      <c r="E8" s="205" t="s">
        <v>157</v>
      </c>
      <c r="F8" s="165">
        <v>60</v>
      </c>
      <c r="G8" s="184">
        <v>15</v>
      </c>
      <c r="H8" s="23">
        <v>50</v>
      </c>
      <c r="I8" s="23">
        <f>VLOOKUP(A8,[1]Table1!$A$161:$K$190,11,FALSE)</f>
        <v>50</v>
      </c>
      <c r="J8" s="190">
        <v>12</v>
      </c>
      <c r="K8" s="190"/>
      <c r="L8" s="190"/>
      <c r="M8" s="23"/>
      <c r="N8" s="24"/>
      <c r="O8" s="25">
        <f>IF(P8=9,SUM(F8:N8)-SMALL(F8:N8,1)-SMALL(F8:N8,2),IF(P8=8,SUM(F8:N8)-SMALL(F8:N8,1),SUM(F8:N8)))</f>
        <v>187</v>
      </c>
      <c r="P8" s="26">
        <f>COUNTA(F8:N8)</f>
        <v>5</v>
      </c>
      <c r="Q8" s="158">
        <f>SUM(F8:N8)</f>
        <v>187</v>
      </c>
      <c r="R8" s="27"/>
      <c r="S8" s="28">
        <v>10</v>
      </c>
      <c r="T8" s="29" t="s">
        <v>16</v>
      </c>
      <c r="U8" s="30">
        <f t="shared" si="0"/>
        <v>218</v>
      </c>
      <c r="V8" s="31"/>
      <c r="W8" s="32">
        <f t="shared" si="1"/>
        <v>218</v>
      </c>
      <c r="X8" s="19"/>
      <c r="Y8" s="33"/>
      <c r="Z8" s="33"/>
      <c r="AA8" s="33"/>
      <c r="AB8" s="33"/>
    </row>
    <row r="9" spans="1:28" ht="29.1" customHeight="1" thickBot="1" x14ac:dyDescent="0.45">
      <c r="A9" s="218" t="s">
        <v>407</v>
      </c>
      <c r="B9" s="163" t="s">
        <v>163</v>
      </c>
      <c r="C9" s="205" t="s">
        <v>171</v>
      </c>
      <c r="D9" s="205" t="s">
        <v>243</v>
      </c>
      <c r="E9" s="205" t="s">
        <v>244</v>
      </c>
      <c r="F9" s="184">
        <v>30</v>
      </c>
      <c r="G9" s="184">
        <v>60</v>
      </c>
      <c r="H9" s="23">
        <v>20</v>
      </c>
      <c r="I9" s="23">
        <f>VLOOKUP(A9,[1]Table1!$A$161:$K$190,11,FALSE)</f>
        <v>12</v>
      </c>
      <c r="J9" s="190">
        <v>15</v>
      </c>
      <c r="K9" s="190"/>
      <c r="L9" s="190"/>
      <c r="M9" s="178"/>
      <c r="N9" s="180"/>
      <c r="O9" s="181">
        <f>IF(P9=9,SUM(F9:N9)-SMALL(F9:N9,1)-SMALL(F9:N9,2),IF(P9=8,SUM(F9:N9)-SMALL(F9:N9,1),SUM(F9:N9)))</f>
        <v>137</v>
      </c>
      <c r="P9" s="26">
        <f>COUNTA(F9:N9)</f>
        <v>5</v>
      </c>
      <c r="Q9" s="158">
        <f>SUM(F9:N9)</f>
        <v>137</v>
      </c>
      <c r="R9" s="27"/>
      <c r="S9" s="28">
        <v>1589</v>
      </c>
      <c r="T9" s="29" t="s">
        <v>18</v>
      </c>
      <c r="U9" s="30">
        <f t="shared" si="0"/>
        <v>36</v>
      </c>
      <c r="V9" s="31"/>
      <c r="W9" s="32">
        <f t="shared" si="1"/>
        <v>41</v>
      </c>
      <c r="X9" s="19"/>
      <c r="Y9" s="33"/>
      <c r="Z9" s="33"/>
      <c r="AA9" s="33"/>
      <c r="AB9" s="33"/>
    </row>
    <row r="10" spans="1:28" ht="29.1" customHeight="1" thickBot="1" x14ac:dyDescent="0.4">
      <c r="A10" s="218" t="s">
        <v>408</v>
      </c>
      <c r="B10" s="163" t="s">
        <v>163</v>
      </c>
      <c r="C10" s="205" t="s">
        <v>167</v>
      </c>
      <c r="D10" s="205" t="s">
        <v>141</v>
      </c>
      <c r="E10" s="205" t="s">
        <v>160</v>
      </c>
      <c r="F10" s="165">
        <v>20</v>
      </c>
      <c r="G10" s="184"/>
      <c r="H10" s="23">
        <v>8</v>
      </c>
      <c r="I10" s="23">
        <f>VLOOKUP(A10,[1]Table1!$A$161:$K$190,11,FALSE)</f>
        <v>30</v>
      </c>
      <c r="J10" s="190">
        <v>60</v>
      </c>
      <c r="K10" s="190"/>
      <c r="L10" s="190"/>
      <c r="M10" s="23"/>
      <c r="N10" s="24"/>
      <c r="O10" s="25">
        <f>IF(P10=9,SUM(F10:N10)-SMALL(F10:N10,1)-SMALL(F10:N10,2),IF(P10=8,SUM(F10:N10)-SMALL(F10:N10,1),SUM(F10:N10)))</f>
        <v>118</v>
      </c>
      <c r="P10" s="26">
        <f>COUNTA(F10:N10)</f>
        <v>4</v>
      </c>
      <c r="Q10" s="158">
        <f>SUM(F10:N10)</f>
        <v>118</v>
      </c>
      <c r="R10" s="27"/>
      <c r="S10" s="28">
        <v>2074</v>
      </c>
      <c r="T10" s="29" t="s">
        <v>210</v>
      </c>
      <c r="U10" s="30">
        <f t="shared" si="0"/>
        <v>0</v>
      </c>
      <c r="V10" s="31"/>
      <c r="W10" s="32">
        <f t="shared" si="1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218" t="s">
        <v>405</v>
      </c>
      <c r="B11" s="163" t="s">
        <v>163</v>
      </c>
      <c r="C11" s="205" t="s">
        <v>179</v>
      </c>
      <c r="D11" s="205" t="s">
        <v>243</v>
      </c>
      <c r="E11" s="205" t="s">
        <v>244</v>
      </c>
      <c r="F11" s="165">
        <v>50</v>
      </c>
      <c r="G11" s="184">
        <v>50</v>
      </c>
      <c r="H11" s="23">
        <v>5</v>
      </c>
      <c r="I11" s="23">
        <f>VLOOKUP(A11,[1]Table1!$A$161:$K$190,11,FALSE)</f>
        <v>9</v>
      </c>
      <c r="J11" s="190"/>
      <c r="K11" s="190"/>
      <c r="L11" s="190"/>
      <c r="M11" s="23"/>
      <c r="N11" s="24"/>
      <c r="O11" s="25">
        <f>IF(P11=9,SUM(F11:N11)-SMALL(F11:N11,1)-SMALL(F11:N11,2),IF(P11=8,SUM(F11:N11)-SMALL(F11:N11,1),SUM(F11:N11)))</f>
        <v>114</v>
      </c>
      <c r="P11" s="26">
        <f>COUNTA(F11:N11)</f>
        <v>4</v>
      </c>
      <c r="Q11" s="158">
        <f>SUM(F11:N11)</f>
        <v>114</v>
      </c>
      <c r="R11" s="27"/>
      <c r="S11" s="28">
        <v>2328</v>
      </c>
      <c r="T11" s="29" t="s">
        <v>874</v>
      </c>
      <c r="U11" s="30">
        <f t="shared" si="0"/>
        <v>0</v>
      </c>
      <c r="V11" s="31"/>
      <c r="W11" s="32">
        <f t="shared" si="1"/>
        <v>5</v>
      </c>
      <c r="X11" s="19"/>
      <c r="Y11" s="33"/>
      <c r="Z11" s="33"/>
      <c r="AA11" s="33"/>
      <c r="AB11" s="33"/>
    </row>
    <row r="12" spans="1:28" ht="29.1" customHeight="1" thickBot="1" x14ac:dyDescent="0.4">
      <c r="A12" s="218" t="s">
        <v>409</v>
      </c>
      <c r="B12" s="163" t="s">
        <v>163</v>
      </c>
      <c r="C12" s="205" t="s">
        <v>168</v>
      </c>
      <c r="D12" s="205" t="s">
        <v>131</v>
      </c>
      <c r="E12" s="205" t="s">
        <v>114</v>
      </c>
      <c r="F12" s="165">
        <v>15</v>
      </c>
      <c r="G12" s="184">
        <v>12</v>
      </c>
      <c r="H12" s="23">
        <v>40</v>
      </c>
      <c r="I12" s="23">
        <f>VLOOKUP(A12,[1]Table1!$A$161:$K$190,11,FALSE)</f>
        <v>7</v>
      </c>
      <c r="J12" s="190">
        <v>40</v>
      </c>
      <c r="K12" s="190"/>
      <c r="L12" s="190"/>
      <c r="M12" s="23"/>
      <c r="N12" s="24"/>
      <c r="O12" s="25">
        <f>IF(P12=9,SUM(F12:N12)-SMALL(F12:N12,1)-SMALL(F12:N12,2),IF(P12=8,SUM(F12:N12)-SMALL(F12:N12,1),SUM(F12:N12)))</f>
        <v>114</v>
      </c>
      <c r="P12" s="26">
        <f>COUNTA(F12:N12)</f>
        <v>5</v>
      </c>
      <c r="Q12" s="158">
        <f>SUM(F12:N12)</f>
        <v>114</v>
      </c>
      <c r="R12" s="27"/>
      <c r="S12" s="28">
        <v>2140</v>
      </c>
      <c r="T12" s="29" t="s">
        <v>161</v>
      </c>
      <c r="U12" s="30">
        <f t="shared" si="0"/>
        <v>0</v>
      </c>
      <c r="V12" s="31"/>
      <c r="W12" s="32">
        <f t="shared" si="1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218" t="s">
        <v>411</v>
      </c>
      <c r="B13" s="163" t="s">
        <v>163</v>
      </c>
      <c r="C13" s="205" t="s">
        <v>175</v>
      </c>
      <c r="D13" s="205" t="s">
        <v>125</v>
      </c>
      <c r="E13" s="205" t="s">
        <v>153</v>
      </c>
      <c r="F13" s="165">
        <v>9</v>
      </c>
      <c r="G13" s="184">
        <v>7</v>
      </c>
      <c r="H13" s="23">
        <v>12</v>
      </c>
      <c r="I13" s="23">
        <f>VLOOKUP(A13,[1]Table1!$A$161:$K$190,11,FALSE)</f>
        <v>20</v>
      </c>
      <c r="J13" s="190">
        <v>50</v>
      </c>
      <c r="K13" s="190"/>
      <c r="L13" s="190"/>
      <c r="M13" s="23"/>
      <c r="N13" s="24"/>
      <c r="O13" s="25">
        <f>IF(P13=9,SUM(F13:N13)-SMALL(F13:N13,1)-SMALL(F13:N13,2),IF(P13=8,SUM(F13:N13)-SMALL(F13:N13,1),SUM(F13:N13)))</f>
        <v>98</v>
      </c>
      <c r="P13" s="26">
        <f>COUNTA(F13:N13)</f>
        <v>5</v>
      </c>
      <c r="Q13" s="158">
        <f>SUM(F13:N13)</f>
        <v>98</v>
      </c>
      <c r="R13" s="27"/>
      <c r="S13" s="28"/>
      <c r="T13" s="29"/>
      <c r="U13" s="30">
        <f t="shared" si="0"/>
        <v>0</v>
      </c>
      <c r="V13" s="31"/>
      <c r="W13" s="32">
        <f t="shared" si="1"/>
        <v>0</v>
      </c>
      <c r="X13" s="19"/>
      <c r="Y13" s="33"/>
      <c r="Z13" s="33"/>
      <c r="AA13" s="33"/>
      <c r="AB13" s="33"/>
    </row>
    <row r="14" spans="1:28" ht="29.1" customHeight="1" thickBot="1" x14ac:dyDescent="0.45">
      <c r="A14" s="218" t="s">
        <v>406</v>
      </c>
      <c r="B14" s="163" t="s">
        <v>163</v>
      </c>
      <c r="C14" s="205" t="s">
        <v>177</v>
      </c>
      <c r="D14" s="205" t="s">
        <v>243</v>
      </c>
      <c r="E14" s="205" t="s">
        <v>244</v>
      </c>
      <c r="F14" s="184">
        <v>40</v>
      </c>
      <c r="G14" s="184">
        <v>5</v>
      </c>
      <c r="H14" s="23">
        <v>5</v>
      </c>
      <c r="I14" s="23">
        <f>VLOOKUP(A14,[1]Table1!$A$161:$K$190,11,FALSE)</f>
        <v>5</v>
      </c>
      <c r="J14" s="190">
        <v>5</v>
      </c>
      <c r="K14" s="190"/>
      <c r="L14" s="190"/>
      <c r="M14" s="178"/>
      <c r="N14" s="178"/>
      <c r="O14" s="181">
        <f>IF(P14=9,SUM(F14:N14)-SMALL(F14:N14,1)-SMALL(F14:N14,2),IF(P14=8,SUM(F14:N14)-SMALL(F14:N14,1),SUM(F14:N14)))</f>
        <v>60</v>
      </c>
      <c r="P14" s="26">
        <f>COUNTA(F14:N14)</f>
        <v>5</v>
      </c>
      <c r="Q14" s="158">
        <f>SUM(F14:N14)</f>
        <v>60</v>
      </c>
      <c r="R14" s="27"/>
      <c r="S14" s="28">
        <v>1843</v>
      </c>
      <c r="T14" s="29" t="s">
        <v>27</v>
      </c>
      <c r="U14" s="30">
        <f t="shared" si="0"/>
        <v>0</v>
      </c>
      <c r="V14" s="31"/>
      <c r="W14" s="32">
        <f t="shared" si="1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218" t="s">
        <v>754</v>
      </c>
      <c r="B15" s="163" t="s">
        <v>163</v>
      </c>
      <c r="C15" s="205" t="s">
        <v>757</v>
      </c>
      <c r="D15" s="205" t="s">
        <v>353</v>
      </c>
      <c r="E15" s="205" t="s">
        <v>354</v>
      </c>
      <c r="F15" s="165"/>
      <c r="G15" s="184">
        <v>30</v>
      </c>
      <c r="H15" s="23">
        <v>15</v>
      </c>
      <c r="I15" s="23"/>
      <c r="J15" s="190"/>
      <c r="K15" s="23"/>
      <c r="L15" s="23"/>
      <c r="M15" s="23"/>
      <c r="N15" s="24"/>
      <c r="O15" s="25">
        <f>IF(P15=9,SUM(F15:N15)-SMALL(F15:N15,1)-SMALL(F15:N15,2),IF(P15=8,SUM(F15:N15)-SMALL(F15:N15,1),SUM(F15:N15)))</f>
        <v>45</v>
      </c>
      <c r="P15" s="26">
        <f>COUNTA(F15:N15)</f>
        <v>2</v>
      </c>
      <c r="Q15" s="158">
        <f>SUM(F15:N15)</f>
        <v>45</v>
      </c>
      <c r="R15" s="27"/>
      <c r="S15" s="28">
        <v>1317</v>
      </c>
      <c r="T15" s="29" t="s">
        <v>28</v>
      </c>
      <c r="U15" s="30">
        <f t="shared" si="0"/>
        <v>0</v>
      </c>
      <c r="V15" s="31"/>
      <c r="W15" s="32">
        <f t="shared" si="1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218" t="s">
        <v>753</v>
      </c>
      <c r="B16" s="163" t="s">
        <v>163</v>
      </c>
      <c r="C16" s="205" t="s">
        <v>756</v>
      </c>
      <c r="D16" s="205" t="s">
        <v>136</v>
      </c>
      <c r="E16" s="205" t="s">
        <v>157</v>
      </c>
      <c r="F16" s="165"/>
      <c r="G16" s="184">
        <v>40</v>
      </c>
      <c r="H16" s="23"/>
      <c r="I16" s="23"/>
      <c r="J16" s="190"/>
      <c r="K16" s="23"/>
      <c r="L16" s="23"/>
      <c r="M16" s="23"/>
      <c r="N16" s="24"/>
      <c r="O16" s="25">
        <f>IF(P16=9,SUM(F16:N16)-SMALL(F16:N16,1)-SMALL(F16:N16,2),IF(P16=8,SUM(F16:N16)-SMALL(F16:N16,1),SUM(F16:N16)))</f>
        <v>40</v>
      </c>
      <c r="P16" s="26">
        <f>COUNTA(F16:N16)</f>
        <v>1</v>
      </c>
      <c r="Q16" s="158">
        <v>0</v>
      </c>
      <c r="R16" s="27"/>
      <c r="S16" s="28"/>
      <c r="T16" s="29"/>
      <c r="U16" s="30">
        <f t="shared" si="0"/>
        <v>0</v>
      </c>
      <c r="V16" s="31"/>
      <c r="W16" s="32">
        <f t="shared" si="1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218" t="s">
        <v>414</v>
      </c>
      <c r="B17" s="163" t="s">
        <v>163</v>
      </c>
      <c r="C17" s="205" t="s">
        <v>172</v>
      </c>
      <c r="D17" s="205" t="s">
        <v>125</v>
      </c>
      <c r="E17" s="205" t="s">
        <v>153</v>
      </c>
      <c r="F17" s="165">
        <v>6</v>
      </c>
      <c r="G17" s="184">
        <v>5</v>
      </c>
      <c r="H17" s="23">
        <v>5</v>
      </c>
      <c r="I17" s="23">
        <f>VLOOKUP(A17,[1]Table1!$A$161:$K$190,11,FALSE)</f>
        <v>15</v>
      </c>
      <c r="J17" s="190">
        <v>7</v>
      </c>
      <c r="K17" s="190"/>
      <c r="L17" s="190"/>
      <c r="M17" s="23"/>
      <c r="N17" s="24"/>
      <c r="O17" s="25">
        <f>IF(P17=9,SUM(F17:N17)-SMALL(F17:N17,1)-SMALL(F17:N17,2),IF(P17=8,SUM(F17:N17)-SMALL(F17:N17,1),SUM(F17:N17)))</f>
        <v>38</v>
      </c>
      <c r="P17" s="26">
        <f>COUNTA(F17:N17)</f>
        <v>5</v>
      </c>
      <c r="Q17" s="158">
        <f>SUM(F17:N17)</f>
        <v>38</v>
      </c>
      <c r="R17" s="27"/>
      <c r="S17" s="28">
        <v>2521</v>
      </c>
      <c r="T17" s="29" t="s">
        <v>247</v>
      </c>
      <c r="U17" s="30">
        <f t="shared" si="0"/>
        <v>379</v>
      </c>
      <c r="V17" s="31"/>
      <c r="W17" s="32">
        <f t="shared" si="1"/>
        <v>379</v>
      </c>
      <c r="X17" s="19"/>
      <c r="Y17" s="33"/>
      <c r="Z17" s="33"/>
      <c r="AA17" s="33"/>
      <c r="AB17" s="33"/>
    </row>
    <row r="18" spans="1:28" ht="29.1" customHeight="1" thickBot="1" x14ac:dyDescent="0.4">
      <c r="A18" s="218" t="s">
        <v>420</v>
      </c>
      <c r="B18" s="163" t="s">
        <v>163</v>
      </c>
      <c r="C18" s="205" t="s">
        <v>166</v>
      </c>
      <c r="D18" s="205" t="s">
        <v>243</v>
      </c>
      <c r="E18" s="205" t="s">
        <v>244</v>
      </c>
      <c r="F18" s="165">
        <v>5</v>
      </c>
      <c r="G18" s="184">
        <v>9</v>
      </c>
      <c r="H18" s="23">
        <v>9</v>
      </c>
      <c r="I18" s="23">
        <f>VLOOKUP(A18,[1]Table1!$A$161:$K$190,11,FALSE)</f>
        <v>5</v>
      </c>
      <c r="J18" s="190">
        <v>5</v>
      </c>
      <c r="K18" s="190"/>
      <c r="L18" s="190"/>
      <c r="M18" s="23"/>
      <c r="N18" s="24"/>
      <c r="O18" s="25">
        <f>IF(P18=9,SUM(F18:N18)-SMALL(F18:N18,1)-SMALL(F18:N18,2),IF(P18=8,SUM(F18:N18)-SMALL(F18:N18,1),SUM(F18:N18)))</f>
        <v>33</v>
      </c>
      <c r="P18" s="26">
        <f>COUNTA(F18:N18)</f>
        <v>5</v>
      </c>
      <c r="Q18" s="158">
        <f>SUM(F18:N18)</f>
        <v>33</v>
      </c>
      <c r="R18" s="27"/>
      <c r="S18" s="28">
        <v>2144</v>
      </c>
      <c r="T18" s="155" t="s">
        <v>107</v>
      </c>
      <c r="U18" s="30">
        <f t="shared" si="0"/>
        <v>573</v>
      </c>
      <c r="V18" s="31"/>
      <c r="W18" s="32">
        <f t="shared" si="1"/>
        <v>573</v>
      </c>
      <c r="X18" s="19"/>
      <c r="Y18" s="33"/>
      <c r="Z18" s="33"/>
      <c r="AA18" s="33"/>
      <c r="AB18" s="33"/>
    </row>
    <row r="19" spans="1:28" ht="29.1" customHeight="1" thickBot="1" x14ac:dyDescent="0.4">
      <c r="A19" s="218" t="s">
        <v>413</v>
      </c>
      <c r="B19" s="163" t="s">
        <v>163</v>
      </c>
      <c r="C19" s="205" t="s">
        <v>213</v>
      </c>
      <c r="D19" s="205" t="s">
        <v>265</v>
      </c>
      <c r="E19" s="205" t="s">
        <v>212</v>
      </c>
      <c r="F19" s="165">
        <v>7</v>
      </c>
      <c r="G19" s="184">
        <v>5</v>
      </c>
      <c r="H19" s="23">
        <v>6</v>
      </c>
      <c r="I19" s="23">
        <f>VLOOKUP(A19,[1]Table1!$A$161:$K$190,11,FALSE)</f>
        <v>6</v>
      </c>
      <c r="J19" s="190">
        <v>9</v>
      </c>
      <c r="K19" s="190"/>
      <c r="L19" s="190"/>
      <c r="M19" s="23"/>
      <c r="N19" s="24"/>
      <c r="O19" s="25">
        <f>IF(P19=9,SUM(F19:N19)-SMALL(F19:N19,1)-SMALL(F19:N19,2),IF(P19=8,SUM(F19:N19)-SMALL(F19:N19,1),SUM(F19:N19)))</f>
        <v>33</v>
      </c>
      <c r="P19" s="26">
        <f>COUNTA(F19:N19)</f>
        <v>5</v>
      </c>
      <c r="Q19" s="158">
        <f>SUM(F19:N19)</f>
        <v>33</v>
      </c>
      <c r="R19" s="27"/>
      <c r="S19" s="28"/>
      <c r="T19" s="29"/>
      <c r="U19" s="30">
        <f t="shared" si="0"/>
        <v>0</v>
      </c>
      <c r="V19" s="31"/>
      <c r="W19" s="32">
        <f t="shared" si="1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218" t="s">
        <v>410</v>
      </c>
      <c r="B20" s="163" t="s">
        <v>163</v>
      </c>
      <c r="C20" s="205" t="s">
        <v>233</v>
      </c>
      <c r="D20" s="205" t="s">
        <v>265</v>
      </c>
      <c r="E20" s="205" t="s">
        <v>212</v>
      </c>
      <c r="F20" s="165">
        <v>12</v>
      </c>
      <c r="G20" s="184">
        <v>5</v>
      </c>
      <c r="H20" s="23">
        <v>5</v>
      </c>
      <c r="I20" s="23">
        <f>VLOOKUP(A20,[1]Table1!$A$161:$K$190,11,FALSE)</f>
        <v>5</v>
      </c>
      <c r="J20" s="190">
        <v>5</v>
      </c>
      <c r="K20" s="190"/>
      <c r="L20" s="190"/>
      <c r="M20" s="23"/>
      <c r="N20" s="24"/>
      <c r="O20" s="25">
        <f>IF(P20=9,SUM(F20:N20)-SMALL(F20:N20,1)-SMALL(F20:N20,2),IF(P20=8,SUM(F20:N20)-SMALL(F20:N20,1),SUM(F20:N20)))</f>
        <v>32</v>
      </c>
      <c r="P20" s="26">
        <f>COUNTA(F20:N20)</f>
        <v>5</v>
      </c>
      <c r="Q20" s="158">
        <f>SUM(F20:N20)</f>
        <v>32</v>
      </c>
      <c r="R20" s="27"/>
      <c r="S20" s="28">
        <v>1298</v>
      </c>
      <c r="T20" s="29" t="s">
        <v>35</v>
      </c>
      <c r="U20" s="30">
        <f t="shared" si="0"/>
        <v>380</v>
      </c>
      <c r="V20" s="31"/>
      <c r="W20" s="32">
        <f t="shared" si="1"/>
        <v>380</v>
      </c>
      <c r="X20" s="19"/>
      <c r="Y20" s="33"/>
      <c r="Z20" s="33"/>
      <c r="AA20" s="33"/>
      <c r="AB20" s="33"/>
    </row>
    <row r="21" spans="1:28" ht="29.1" customHeight="1" thickBot="1" x14ac:dyDescent="0.4">
      <c r="A21" s="218" t="s">
        <v>412</v>
      </c>
      <c r="B21" s="163" t="s">
        <v>163</v>
      </c>
      <c r="C21" s="205" t="s">
        <v>211</v>
      </c>
      <c r="D21" s="205" t="s">
        <v>265</v>
      </c>
      <c r="E21" s="205" t="s">
        <v>212</v>
      </c>
      <c r="F21" s="165">
        <v>8</v>
      </c>
      <c r="G21" s="184">
        <v>5</v>
      </c>
      <c r="H21" s="23">
        <v>5</v>
      </c>
      <c r="I21" s="23">
        <f>VLOOKUP(A21,[1]Table1!$A$161:$K$190,11,FALSE)</f>
        <v>5</v>
      </c>
      <c r="J21" s="190">
        <v>5</v>
      </c>
      <c r="K21" s="23"/>
      <c r="L21" s="23"/>
      <c r="M21" s="23"/>
      <c r="N21" s="24"/>
      <c r="O21" s="25">
        <f>IF(P21=9,SUM(F21:N21)-SMALL(F21:N21,1)-SMALL(F21:N21,2),IF(P21=8,SUM(F21:N21)-SMALL(F21:N21,1),SUM(F21:N21)))</f>
        <v>28</v>
      </c>
      <c r="P21" s="26">
        <f>COUNTA(F21:N21)</f>
        <v>5</v>
      </c>
      <c r="Q21" s="158">
        <f>SUM(F21:N21)</f>
        <v>28</v>
      </c>
      <c r="R21" s="27"/>
      <c r="S21" s="28">
        <v>2271</v>
      </c>
      <c r="T21" s="29" t="s">
        <v>120</v>
      </c>
      <c r="U21" s="30">
        <f t="shared" si="0"/>
        <v>162</v>
      </c>
      <c r="V21" s="31"/>
      <c r="W21" s="32">
        <f t="shared" si="1"/>
        <v>167</v>
      </c>
      <c r="X21" s="19"/>
      <c r="Y21" s="6"/>
      <c r="Z21" s="6"/>
      <c r="AA21" s="6"/>
      <c r="AB21" s="6"/>
    </row>
    <row r="22" spans="1:28" ht="29.1" customHeight="1" thickBot="1" x14ac:dyDescent="0.4">
      <c r="A22" s="218" t="s">
        <v>421</v>
      </c>
      <c r="B22" s="163" t="s">
        <v>163</v>
      </c>
      <c r="C22" s="205" t="s">
        <v>398</v>
      </c>
      <c r="D22" s="205" t="s">
        <v>128</v>
      </c>
      <c r="E22" s="205" t="s">
        <v>154</v>
      </c>
      <c r="F22" s="165">
        <v>5</v>
      </c>
      <c r="G22" s="184">
        <v>8</v>
      </c>
      <c r="H22" s="23">
        <v>5</v>
      </c>
      <c r="I22" s="23">
        <f>VLOOKUP(A22,[1]Table1!$A$161:$K$190,11,FALSE)</f>
        <v>5</v>
      </c>
      <c r="J22" s="190">
        <v>5</v>
      </c>
      <c r="K22" s="23"/>
      <c r="L22" s="23"/>
      <c r="M22" s="23"/>
      <c r="N22" s="24"/>
      <c r="O22" s="25">
        <f>IF(P22=9,SUM(F22:N22)-SMALL(F22:N22,1)-SMALL(F22:N22,2),IF(P22=8,SUM(F22:N22)-SMALL(F22:N22,1),SUM(F22:N22)))</f>
        <v>28</v>
      </c>
      <c r="P22" s="26">
        <f>COUNTA(F22:N22)</f>
        <v>5</v>
      </c>
      <c r="Q22" s="158">
        <f>SUM(F22:N22)</f>
        <v>28</v>
      </c>
      <c r="R22" s="27"/>
      <c r="S22" s="28">
        <v>2186</v>
      </c>
      <c r="T22" s="29" t="s">
        <v>122</v>
      </c>
      <c r="U22" s="30">
        <f t="shared" si="0"/>
        <v>45</v>
      </c>
      <c r="V22" s="31"/>
      <c r="W22" s="32">
        <f t="shared" si="1"/>
        <v>45</v>
      </c>
      <c r="X22" s="19"/>
      <c r="Y22" s="6"/>
      <c r="Z22" s="6"/>
      <c r="AA22" s="6"/>
      <c r="AB22" s="6"/>
    </row>
    <row r="23" spans="1:28" ht="29.1" customHeight="1" thickBot="1" x14ac:dyDescent="0.4">
      <c r="A23" s="218" t="s">
        <v>417</v>
      </c>
      <c r="B23" s="163" t="s">
        <v>163</v>
      </c>
      <c r="C23" s="205" t="s">
        <v>176</v>
      </c>
      <c r="D23" s="205" t="s">
        <v>125</v>
      </c>
      <c r="E23" s="205" t="s">
        <v>153</v>
      </c>
      <c r="F23" s="165">
        <v>5</v>
      </c>
      <c r="G23" s="184">
        <v>6</v>
      </c>
      <c r="H23" s="23">
        <v>5</v>
      </c>
      <c r="I23" s="23">
        <f>VLOOKUP(A23,[1]Table1!$A$161:$K$190,11,FALSE)</f>
        <v>5</v>
      </c>
      <c r="J23" s="190">
        <v>5</v>
      </c>
      <c r="K23" s="23"/>
      <c r="L23" s="23"/>
      <c r="M23" s="23"/>
      <c r="N23" s="24"/>
      <c r="O23" s="25">
        <f>IF(P23=9,SUM(F23:N23)-SMALL(F23:N23,1)-SMALL(F23:N23,2),IF(P23=8,SUM(F23:N23)-SMALL(F23:N23,1),SUM(F23:N23)))</f>
        <v>26</v>
      </c>
      <c r="P23" s="26">
        <f>COUNTA(F23:N23)</f>
        <v>5</v>
      </c>
      <c r="Q23" s="158">
        <f>SUM(F23:N23)</f>
        <v>26</v>
      </c>
      <c r="R23" s="27"/>
      <c r="S23" s="28">
        <v>1756</v>
      </c>
      <c r="T23" s="29" t="s">
        <v>37</v>
      </c>
      <c r="U23" s="30">
        <f t="shared" si="0"/>
        <v>0</v>
      </c>
      <c r="V23" s="31"/>
      <c r="W23" s="32">
        <f t="shared" si="1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218" t="s">
        <v>759</v>
      </c>
      <c r="B24" s="163" t="s">
        <v>163</v>
      </c>
      <c r="C24" s="205" t="s">
        <v>760</v>
      </c>
      <c r="D24" s="205" t="s">
        <v>139</v>
      </c>
      <c r="E24" s="205" t="s">
        <v>159</v>
      </c>
      <c r="F24" s="165"/>
      <c r="G24" s="184">
        <v>5</v>
      </c>
      <c r="H24" s="23">
        <v>5</v>
      </c>
      <c r="I24" s="23">
        <f>VLOOKUP(A24,[1]Table1!$A$161:$K$190,11,FALSE)</f>
        <v>8</v>
      </c>
      <c r="J24" s="190">
        <v>8</v>
      </c>
      <c r="K24" s="190"/>
      <c r="L24" s="190"/>
      <c r="M24" s="23"/>
      <c r="N24" s="24"/>
      <c r="O24" s="25">
        <f>IF(P24=9,SUM(F24:N24)-SMALL(F24:N24,1)-SMALL(F24:N24,2),IF(P24=8,SUM(F24:N24)-SMALL(F24:N24,1),SUM(F24:N24)))</f>
        <v>26</v>
      </c>
      <c r="P24" s="26">
        <f>COUNTA(F24:N24)</f>
        <v>4</v>
      </c>
      <c r="Q24" s="158">
        <f>SUM(F24:N24)</f>
        <v>26</v>
      </c>
      <c r="R24" s="27"/>
      <c r="S24" s="28">
        <v>1177</v>
      </c>
      <c r="T24" s="29" t="s">
        <v>38</v>
      </c>
      <c r="U24" s="30">
        <f t="shared" si="0"/>
        <v>0</v>
      </c>
      <c r="V24" s="31"/>
      <c r="W24" s="32">
        <f t="shared" si="1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218" t="s">
        <v>422</v>
      </c>
      <c r="B25" s="163" t="s">
        <v>163</v>
      </c>
      <c r="C25" s="205" t="s">
        <v>206</v>
      </c>
      <c r="D25" s="205" t="s">
        <v>133</v>
      </c>
      <c r="E25" s="205" t="s">
        <v>71</v>
      </c>
      <c r="F25" s="165">
        <v>5</v>
      </c>
      <c r="G25" s="184">
        <v>5</v>
      </c>
      <c r="H25" s="23">
        <v>5</v>
      </c>
      <c r="I25" s="23">
        <f>VLOOKUP(A25,[1]Table1!$A$161:$K$190,11,FALSE)</f>
        <v>5</v>
      </c>
      <c r="J25" s="190">
        <v>5</v>
      </c>
      <c r="K25" s="23"/>
      <c r="L25" s="23"/>
      <c r="M25" s="23"/>
      <c r="N25" s="24"/>
      <c r="O25" s="25">
        <f>IF(P25=9,SUM(F25:N25)-SMALL(F25:N25,1)-SMALL(F25:N25,2),IF(P25=8,SUM(F25:N25)-SMALL(F25:N25,1),SUM(F25:N25)))</f>
        <v>25</v>
      </c>
      <c r="P25" s="26">
        <f>COUNTA(F25:N25)</f>
        <v>5</v>
      </c>
      <c r="Q25" s="158">
        <f>SUM(F25:N25)</f>
        <v>25</v>
      </c>
      <c r="R25" s="27"/>
      <c r="S25" s="28">
        <v>1266</v>
      </c>
      <c r="T25" s="29" t="s">
        <v>39</v>
      </c>
      <c r="U25" s="30">
        <f t="shared" si="0"/>
        <v>0</v>
      </c>
      <c r="V25" s="31"/>
      <c r="W25" s="32">
        <f t="shared" si="1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218" t="s">
        <v>416</v>
      </c>
      <c r="B26" s="163" t="s">
        <v>163</v>
      </c>
      <c r="C26" s="205" t="s">
        <v>169</v>
      </c>
      <c r="D26" s="205" t="s">
        <v>137</v>
      </c>
      <c r="E26" s="205" t="s">
        <v>158</v>
      </c>
      <c r="F26" s="165">
        <v>5</v>
      </c>
      <c r="G26" s="184">
        <v>5</v>
      </c>
      <c r="H26" s="23">
        <v>7</v>
      </c>
      <c r="I26" s="23">
        <f>VLOOKUP(A26,[1]Table1!$A$161:$K$190,11,FALSE)</f>
        <v>5</v>
      </c>
      <c r="J26" s="190"/>
      <c r="K26" s="84"/>
      <c r="L26" s="84"/>
      <c r="M26" s="23"/>
      <c r="N26" s="24"/>
      <c r="O26" s="25">
        <f>IF(P26=9,SUM(F26:N26)-SMALL(F26:N26,1)-SMALL(F26:N26,2),IF(P26=8,SUM(F26:N26)-SMALL(F26:N26,1),SUM(F26:N26)))</f>
        <v>22</v>
      </c>
      <c r="P26" s="26">
        <f>COUNTA(F26:N26)</f>
        <v>4</v>
      </c>
      <c r="Q26" s="158">
        <f>SUM(F26:N26)</f>
        <v>22</v>
      </c>
      <c r="R26" s="27"/>
      <c r="S26" s="28">
        <v>1757</v>
      </c>
      <c r="T26" s="29" t="s">
        <v>40</v>
      </c>
      <c r="U26" s="30">
        <f t="shared" si="0"/>
        <v>0</v>
      </c>
      <c r="V26" s="31"/>
      <c r="W26" s="32">
        <f t="shared" si="1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218" t="s">
        <v>415</v>
      </c>
      <c r="B27" s="163" t="s">
        <v>163</v>
      </c>
      <c r="C27" s="205" t="s">
        <v>232</v>
      </c>
      <c r="D27" s="205" t="s">
        <v>265</v>
      </c>
      <c r="E27" s="205" t="s">
        <v>212</v>
      </c>
      <c r="F27" s="165">
        <v>5</v>
      </c>
      <c r="G27" s="184">
        <v>5</v>
      </c>
      <c r="H27" s="23">
        <v>5</v>
      </c>
      <c r="I27" s="23">
        <f>VLOOKUP(A27,[1]Table1!$A$161:$K$190,11,FALSE)</f>
        <v>5</v>
      </c>
      <c r="J27" s="190"/>
      <c r="K27" s="190"/>
      <c r="L27" s="190"/>
      <c r="M27" s="23"/>
      <c r="N27" s="24"/>
      <c r="O27" s="25">
        <f>IF(P27=9,SUM(F27:N27)-SMALL(F27:N27,1)-SMALL(F27:N27,2),IF(P27=8,SUM(F27:N27)-SMALL(F27:N27,1),SUM(F27:N27)))</f>
        <v>20</v>
      </c>
      <c r="P27" s="26">
        <f>COUNTA(F27:N27)</f>
        <v>4</v>
      </c>
      <c r="Q27" s="158">
        <f>SUM(F27:N27)</f>
        <v>20</v>
      </c>
      <c r="R27" s="27"/>
      <c r="S27" s="28">
        <v>1760</v>
      </c>
      <c r="T27" s="29" t="s">
        <v>41</v>
      </c>
      <c r="U27" s="30">
        <f t="shared" si="0"/>
        <v>0</v>
      </c>
      <c r="V27" s="31"/>
      <c r="W27" s="32">
        <f t="shared" si="1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218" t="s">
        <v>418</v>
      </c>
      <c r="B28" s="163" t="s">
        <v>163</v>
      </c>
      <c r="C28" s="205" t="s">
        <v>205</v>
      </c>
      <c r="D28" s="205" t="s">
        <v>243</v>
      </c>
      <c r="E28" s="205" t="s">
        <v>244</v>
      </c>
      <c r="F28" s="165">
        <v>5</v>
      </c>
      <c r="G28" s="184">
        <v>5</v>
      </c>
      <c r="H28" s="23">
        <v>5</v>
      </c>
      <c r="I28" s="23">
        <f>VLOOKUP(A28,[1]Table1!$A$161:$K$190,11,FALSE)</f>
        <v>5</v>
      </c>
      <c r="J28" s="190"/>
      <c r="K28" s="23"/>
      <c r="L28" s="23"/>
      <c r="M28" s="23"/>
      <c r="N28" s="24"/>
      <c r="O28" s="25">
        <f>IF(P28=9,SUM(F28:N28)-SMALL(F28:N28,1)-SMALL(F28:N28,2),IF(P28=8,SUM(F28:N28)-SMALL(F28:N28,1),SUM(F28:N28)))</f>
        <v>20</v>
      </c>
      <c r="P28" s="26">
        <f>COUNTA(F28:N28)</f>
        <v>4</v>
      </c>
      <c r="Q28" s="158">
        <f>SUM(F28:N28)</f>
        <v>20</v>
      </c>
      <c r="R28" s="27"/>
      <c r="S28" s="28">
        <v>1174</v>
      </c>
      <c r="T28" s="29" t="s">
        <v>121</v>
      </c>
      <c r="U28" s="30">
        <f t="shared" si="0"/>
        <v>0</v>
      </c>
      <c r="V28" s="31"/>
      <c r="W28" s="32">
        <f t="shared" si="1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218" t="s">
        <v>419</v>
      </c>
      <c r="B29" s="163" t="s">
        <v>163</v>
      </c>
      <c r="C29" s="205" t="s">
        <v>173</v>
      </c>
      <c r="D29" s="205" t="s">
        <v>131</v>
      </c>
      <c r="E29" s="205" t="s">
        <v>114</v>
      </c>
      <c r="F29" s="165">
        <v>5</v>
      </c>
      <c r="G29" s="184">
        <v>5</v>
      </c>
      <c r="H29" s="23">
        <v>5</v>
      </c>
      <c r="I29" s="23">
        <f>VLOOKUP(A29,[1]Table1!$A$161:$K$190,11,FALSE)</f>
        <v>5</v>
      </c>
      <c r="J29" s="190"/>
      <c r="K29" s="190"/>
      <c r="L29" s="190"/>
      <c r="M29" s="23"/>
      <c r="N29" s="24"/>
      <c r="O29" s="25">
        <f>IF(P29=9,SUM(F29:N29)-SMALL(F29:N29,1)-SMALL(F29:N29,2),IF(P29=8,SUM(F29:N29)-SMALL(F29:N29,1),SUM(F29:N29)))</f>
        <v>20</v>
      </c>
      <c r="P29" s="26">
        <f>COUNTA(F29:N29)</f>
        <v>4</v>
      </c>
      <c r="Q29" s="158">
        <f>SUM(F29:N29)</f>
        <v>20</v>
      </c>
      <c r="R29" s="27"/>
      <c r="S29" s="28">
        <v>1731</v>
      </c>
      <c r="T29" s="29" t="s">
        <v>43</v>
      </c>
      <c r="U29" s="30">
        <f t="shared" si="0"/>
        <v>0</v>
      </c>
      <c r="V29" s="31"/>
      <c r="W29" s="32">
        <f t="shared" si="1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218" t="s">
        <v>761</v>
      </c>
      <c r="B30" s="163" t="s">
        <v>163</v>
      </c>
      <c r="C30" s="205" t="s">
        <v>763</v>
      </c>
      <c r="D30" s="205" t="s">
        <v>663</v>
      </c>
      <c r="E30" s="205" t="s">
        <v>664</v>
      </c>
      <c r="F30" s="165"/>
      <c r="G30" s="184">
        <v>5</v>
      </c>
      <c r="H30" s="23"/>
      <c r="I30" s="23">
        <f>VLOOKUP(A30,[1]Table1!$A$161:$K$190,11,FALSE)</f>
        <v>5</v>
      </c>
      <c r="J30" s="190">
        <v>6</v>
      </c>
      <c r="K30" s="23"/>
      <c r="L30" s="23"/>
      <c r="M30" s="23"/>
      <c r="N30" s="24"/>
      <c r="O30" s="25">
        <f>IF(P30=9,SUM(F30:N30)-SMALL(F30:N30,1)-SMALL(F30:N30,2),IF(P30=8,SUM(F30:N30)-SMALL(F30:N30,1),SUM(F30:N30)))</f>
        <v>16</v>
      </c>
      <c r="P30" s="26">
        <f>COUNTA(F30:N30)</f>
        <v>3</v>
      </c>
      <c r="Q30" s="158">
        <f>SUM(F30:N30)</f>
        <v>16</v>
      </c>
      <c r="R30" s="27"/>
      <c r="S30" s="28">
        <v>1773</v>
      </c>
      <c r="T30" s="29" t="s">
        <v>71</v>
      </c>
      <c r="U30" s="30">
        <f t="shared" si="0"/>
        <v>25</v>
      </c>
      <c r="V30" s="31"/>
      <c r="W30" s="32">
        <f t="shared" si="1"/>
        <v>25</v>
      </c>
      <c r="X30" s="19"/>
      <c r="Y30" s="6"/>
      <c r="Z30" s="6"/>
      <c r="AA30" s="6"/>
      <c r="AB30" s="6"/>
    </row>
    <row r="31" spans="1:28" ht="29.1" customHeight="1" thickBot="1" x14ac:dyDescent="0.4">
      <c r="A31" s="218" t="s">
        <v>423</v>
      </c>
      <c r="B31" s="163" t="s">
        <v>163</v>
      </c>
      <c r="C31" s="205" t="s">
        <v>399</v>
      </c>
      <c r="D31" s="205" t="s">
        <v>243</v>
      </c>
      <c r="E31" s="205" t="s">
        <v>244</v>
      </c>
      <c r="F31" s="165">
        <v>5</v>
      </c>
      <c r="G31" s="184">
        <v>5</v>
      </c>
      <c r="H31" s="23">
        <v>5</v>
      </c>
      <c r="I31" s="23"/>
      <c r="J31" s="190"/>
      <c r="K31" s="84"/>
      <c r="L31" s="84"/>
      <c r="M31" s="23"/>
      <c r="N31" s="24"/>
      <c r="O31" s="25">
        <f>IF(P31=9,SUM(F31:N31)-SMALL(F31:N31,1)-SMALL(F31:N31,2),IF(P31=8,SUM(F31:N31)-SMALL(F31:N31,1),SUM(F31:N31)))</f>
        <v>15</v>
      </c>
      <c r="P31" s="26">
        <f>COUNTA(F31:N31)</f>
        <v>3</v>
      </c>
      <c r="Q31" s="158">
        <f>SUM(F31:N31)</f>
        <v>15</v>
      </c>
      <c r="R31" s="27"/>
      <c r="S31" s="28">
        <v>1347</v>
      </c>
      <c r="T31" s="29" t="s">
        <v>45</v>
      </c>
      <c r="U31" s="30">
        <f t="shared" si="0"/>
        <v>0</v>
      </c>
      <c r="V31" s="31"/>
      <c r="W31" s="32">
        <f t="shared" si="1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218" t="s">
        <v>424</v>
      </c>
      <c r="B32" s="163" t="s">
        <v>163</v>
      </c>
      <c r="C32" s="205" t="s">
        <v>178</v>
      </c>
      <c r="D32" s="205" t="s">
        <v>141</v>
      </c>
      <c r="E32" s="205" t="s">
        <v>160</v>
      </c>
      <c r="F32" s="165">
        <v>5</v>
      </c>
      <c r="G32" s="184">
        <v>5</v>
      </c>
      <c r="H32" s="23"/>
      <c r="I32" s="23"/>
      <c r="J32" s="190">
        <v>5</v>
      </c>
      <c r="K32" s="23"/>
      <c r="L32" s="23"/>
      <c r="M32" s="23"/>
      <c r="N32" s="24"/>
      <c r="O32" s="25">
        <f>IF(P32=9,SUM(F32:N32)-SMALL(F32:N32,1)-SMALL(F32:N32,2),IF(P32=8,SUM(F32:N32)-SMALL(F32:N32,1),SUM(F32:N32)))</f>
        <v>15</v>
      </c>
      <c r="P32" s="26">
        <f>COUNTA(F32:N32)</f>
        <v>3</v>
      </c>
      <c r="Q32" s="158">
        <f>SUM(F32:N32)</f>
        <v>15</v>
      </c>
      <c r="R32" s="27"/>
      <c r="S32" s="28">
        <v>1889</v>
      </c>
      <c r="T32" s="29" t="s">
        <v>115</v>
      </c>
      <c r="U32" s="30">
        <f t="shared" si="0"/>
        <v>0</v>
      </c>
      <c r="V32" s="31"/>
      <c r="W32" s="32">
        <f t="shared" si="1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218" t="s">
        <v>765</v>
      </c>
      <c r="B33" s="163" t="s">
        <v>163</v>
      </c>
      <c r="C33" s="205" t="s">
        <v>767</v>
      </c>
      <c r="D33" s="214" t="s">
        <v>139</v>
      </c>
      <c r="E33" s="205" t="s">
        <v>159</v>
      </c>
      <c r="F33" s="165"/>
      <c r="G33" s="184">
        <v>5</v>
      </c>
      <c r="H33" s="23">
        <v>5</v>
      </c>
      <c r="I33" s="23"/>
      <c r="J33" s="190"/>
      <c r="K33" s="23"/>
      <c r="L33" s="23"/>
      <c r="M33" s="23"/>
      <c r="N33" s="24"/>
      <c r="O33" s="25">
        <f>IF(P33=9,SUM(F33:N33)-SMALL(F33:N33,1)-SMALL(F33:N33,2),IF(P33=8,SUM(F33:N33)-SMALL(F33:N33,1),SUM(F33:N33)))</f>
        <v>10</v>
      </c>
      <c r="P33" s="26">
        <f>COUNTA(F33:N33)</f>
        <v>2</v>
      </c>
      <c r="Q33" s="158">
        <f>SUM(F33:N33)</f>
        <v>10</v>
      </c>
      <c r="R33" s="27"/>
      <c r="S33" s="28">
        <v>1883</v>
      </c>
      <c r="T33" s="29" t="s">
        <v>47</v>
      </c>
      <c r="U33" s="30">
        <f t="shared" si="0"/>
        <v>0</v>
      </c>
      <c r="V33" s="31"/>
      <c r="W33" s="32">
        <f t="shared" si="1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218" t="s">
        <v>762</v>
      </c>
      <c r="B34" s="163" t="s">
        <v>163</v>
      </c>
      <c r="C34" s="205" t="s">
        <v>764</v>
      </c>
      <c r="D34" s="205" t="s">
        <v>146</v>
      </c>
      <c r="E34" s="205" t="s">
        <v>20</v>
      </c>
      <c r="F34" s="165"/>
      <c r="G34" s="184">
        <v>5</v>
      </c>
      <c r="H34" s="23"/>
      <c r="I34" s="23">
        <f>VLOOKUP(A34,[1]Table1!$A$161:$K$190,11,FALSE)</f>
        <v>5</v>
      </c>
      <c r="J34" s="190"/>
      <c r="K34" s="23"/>
      <c r="L34" s="23"/>
      <c r="M34" s="23"/>
      <c r="N34" s="24"/>
      <c r="O34" s="25">
        <f>IF(P34=9,SUM(F34:N34)-SMALL(F34:N34,1)-SMALL(F34:N34,2),IF(P34=8,SUM(F34:N34)-SMALL(F34:N34,1),SUM(F34:N34)))</f>
        <v>10</v>
      </c>
      <c r="P34" s="26">
        <f>COUNTA(F34:N34)</f>
        <v>2</v>
      </c>
      <c r="Q34" s="158">
        <f>SUM(F34:N34)</f>
        <v>10</v>
      </c>
      <c r="R34" s="27"/>
      <c r="S34" s="28">
        <v>2072</v>
      </c>
      <c r="T34" s="29" t="s">
        <v>109</v>
      </c>
      <c r="U34" s="30">
        <f t="shared" si="0"/>
        <v>113</v>
      </c>
      <c r="V34" s="31"/>
      <c r="W34" s="32">
        <f t="shared" si="1"/>
        <v>113</v>
      </c>
      <c r="X34" s="19"/>
      <c r="Y34" s="6"/>
      <c r="Z34" s="6"/>
      <c r="AA34" s="6"/>
      <c r="AB34" s="6"/>
    </row>
    <row r="35" spans="1:28" ht="29.1" customHeight="1" thickBot="1" x14ac:dyDescent="0.4">
      <c r="A35" s="218" t="s">
        <v>766</v>
      </c>
      <c r="B35" s="163" t="s">
        <v>163</v>
      </c>
      <c r="C35" s="205" t="s">
        <v>768</v>
      </c>
      <c r="D35" s="214" t="s">
        <v>146</v>
      </c>
      <c r="E35" s="205" t="s">
        <v>20</v>
      </c>
      <c r="F35" s="165"/>
      <c r="G35" s="184">
        <v>5</v>
      </c>
      <c r="H35" s="23"/>
      <c r="I35" s="23">
        <f>VLOOKUP(A35,[1]Table1!$A$161:$K$190,11,FALSE)</f>
        <v>5</v>
      </c>
      <c r="J35" s="190"/>
      <c r="K35" s="23"/>
      <c r="L35" s="23"/>
      <c r="M35" s="23"/>
      <c r="N35" s="24"/>
      <c r="O35" s="25">
        <f>IF(P35=9,SUM(F35:N35)-SMALL(F35:N35,1)-SMALL(F35:N35,2),IF(P35=8,SUM(F35:N35)-SMALL(F35:N35,1),SUM(F35:N35)))</f>
        <v>10</v>
      </c>
      <c r="P35" s="26">
        <f>COUNTA(F35:N35)</f>
        <v>2</v>
      </c>
      <c r="Q35" s="158">
        <f>SUM(F35:N35)</f>
        <v>10</v>
      </c>
      <c r="R35" s="27"/>
      <c r="S35" s="28">
        <v>1615</v>
      </c>
      <c r="T35" s="29" t="s">
        <v>110</v>
      </c>
      <c r="U35" s="30">
        <f t="shared" ref="U35:U64" si="2">SUMIF($D$3:$D$104,S35,$Q$3:$Q$104)</f>
        <v>0</v>
      </c>
      <c r="V35" s="31"/>
      <c r="W35" s="32">
        <f t="shared" ref="W35:W64" si="3">SUMIF($D$3:$D$104,S35,$O$3:$O$104)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218" t="s">
        <v>895</v>
      </c>
      <c r="B36" s="163" t="s">
        <v>163</v>
      </c>
      <c r="C36" s="205" t="s">
        <v>896</v>
      </c>
      <c r="D36" s="214">
        <v>2328</v>
      </c>
      <c r="E36" s="205" t="s">
        <v>874</v>
      </c>
      <c r="F36" s="165"/>
      <c r="G36" s="184"/>
      <c r="H36" s="23">
        <v>5</v>
      </c>
      <c r="I36" s="23"/>
      <c r="J36" s="190"/>
      <c r="K36" s="23"/>
      <c r="L36" s="23"/>
      <c r="M36" s="23"/>
      <c r="N36" s="24"/>
      <c r="O36" s="25">
        <f>IF(P36=9,SUM(F36:N36)-SMALL(F36:N36,1)-SMALL(F36:N36,2),IF(P36=8,SUM(F36:N36)-SMALL(F36:N36,1),SUM(F36:N36)))</f>
        <v>5</v>
      </c>
      <c r="P36" s="26">
        <f>COUNTA(F36:N36)</f>
        <v>1</v>
      </c>
      <c r="Q36" s="158">
        <v>0</v>
      </c>
      <c r="R36" s="27"/>
      <c r="S36" s="28">
        <v>48</v>
      </c>
      <c r="T36" s="29" t="s">
        <v>111</v>
      </c>
      <c r="U36" s="30">
        <f t="shared" si="2"/>
        <v>0</v>
      </c>
      <c r="V36" s="31"/>
      <c r="W36" s="32">
        <f t="shared" si="3"/>
        <v>5</v>
      </c>
      <c r="X36" s="19"/>
      <c r="Y36" s="6"/>
      <c r="Z36" s="6"/>
      <c r="AA36" s="6"/>
      <c r="AB36" s="6"/>
    </row>
    <row r="37" spans="1:28" ht="29.1" customHeight="1" thickBot="1" x14ac:dyDescent="0.4">
      <c r="A37" s="218" t="s">
        <v>897</v>
      </c>
      <c r="B37" s="163" t="s">
        <v>163</v>
      </c>
      <c r="C37" s="205" t="s">
        <v>898</v>
      </c>
      <c r="D37" s="214">
        <v>48</v>
      </c>
      <c r="E37" s="205" t="s">
        <v>111</v>
      </c>
      <c r="F37" s="165"/>
      <c r="G37" s="184"/>
      <c r="H37" s="23">
        <v>5</v>
      </c>
      <c r="I37" s="23"/>
      <c r="J37" s="190"/>
      <c r="K37" s="23"/>
      <c r="L37" s="23"/>
      <c r="M37" s="147"/>
      <c r="N37" s="148"/>
      <c r="O37" s="25">
        <f>IF(P37=9,SUM(F37:N37)-SMALL(F37:N37,1)-SMALL(F37:N37,2),IF(P37=8,SUM(F37:N37)-SMALL(F37:N37,1),SUM(F37:N37)))</f>
        <v>5</v>
      </c>
      <c r="P37" s="26">
        <f>COUNTA(F37:N37)</f>
        <v>1</v>
      </c>
      <c r="Q37" s="158">
        <v>0</v>
      </c>
      <c r="R37" s="27"/>
      <c r="S37" s="28">
        <v>1353</v>
      </c>
      <c r="T37" s="29" t="s">
        <v>112</v>
      </c>
      <c r="U37" s="30">
        <f t="shared" si="2"/>
        <v>0</v>
      </c>
      <c r="V37" s="31"/>
      <c r="W37" s="32">
        <f t="shared" si="3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218" t="s">
        <v>914</v>
      </c>
      <c r="B38" s="163" t="s">
        <v>163</v>
      </c>
      <c r="C38" s="205" t="s">
        <v>915</v>
      </c>
      <c r="D38" s="205" t="s">
        <v>125</v>
      </c>
      <c r="E38" s="205" t="s">
        <v>153</v>
      </c>
      <c r="F38" s="165"/>
      <c r="G38" s="184"/>
      <c r="H38" s="23"/>
      <c r="I38" s="23">
        <v>5</v>
      </c>
      <c r="J38" s="190"/>
      <c r="K38" s="23"/>
      <c r="L38" s="23"/>
      <c r="M38" s="23"/>
      <c r="N38" s="24"/>
      <c r="O38" s="25">
        <f>IF(P38=9,SUM(F38:N38)-SMALL(F38:N38,1)-SMALL(F38:N38,2),IF(P38=8,SUM(F38:N38)-SMALL(F38:N38,1),SUM(F38:N38)))</f>
        <v>5</v>
      </c>
      <c r="P38" s="26">
        <f>COUNTA(F38:N38)</f>
        <v>1</v>
      </c>
      <c r="Q38" s="158">
        <v>0</v>
      </c>
      <c r="R38" s="27"/>
      <c r="S38" s="28">
        <v>1665</v>
      </c>
      <c r="T38" s="29" t="s">
        <v>113</v>
      </c>
      <c r="U38" s="30">
        <f t="shared" si="2"/>
        <v>0</v>
      </c>
      <c r="V38" s="31"/>
      <c r="W38" s="32">
        <f t="shared" si="3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218" t="s">
        <v>916</v>
      </c>
      <c r="B39" s="163" t="s">
        <v>163</v>
      </c>
      <c r="C39" s="205" t="s">
        <v>917</v>
      </c>
      <c r="D39" s="205" t="s">
        <v>139</v>
      </c>
      <c r="E39" s="205" t="s">
        <v>159</v>
      </c>
      <c r="F39" s="23"/>
      <c r="G39" s="184"/>
      <c r="H39" s="23"/>
      <c r="I39" s="23">
        <v>5</v>
      </c>
      <c r="J39" s="190"/>
      <c r="K39" s="23"/>
      <c r="L39" s="23"/>
      <c r="M39" s="23"/>
      <c r="N39" s="24"/>
      <c r="O39" s="25">
        <f>IF(P39=9,SUM(F39:N39)-SMALL(F39:N39,1)-SMALL(F39:N39,2),IF(P39=8,SUM(F39:N39)-SMALL(F39:N39,1),SUM(F39:N39)))</f>
        <v>5</v>
      </c>
      <c r="P39" s="26">
        <f>COUNTA(F39:N39)</f>
        <v>1</v>
      </c>
      <c r="Q39" s="158">
        <v>0</v>
      </c>
      <c r="R39" s="27"/>
      <c r="S39" s="28"/>
      <c r="T39" s="29"/>
      <c r="U39" s="30">
        <f t="shared" si="2"/>
        <v>0</v>
      </c>
      <c r="V39" s="31"/>
      <c r="W39" s="32">
        <f t="shared" si="3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218"/>
      <c r="B40" s="163" t="s">
        <v>219</v>
      </c>
      <c r="C40" s="205"/>
      <c r="D40" s="186"/>
      <c r="E40" s="186"/>
      <c r="F40" s="23"/>
      <c r="G40" s="184"/>
      <c r="H40" s="23"/>
      <c r="I40" s="147"/>
      <c r="J40" s="147"/>
      <c r="K40" s="147"/>
      <c r="L40" s="147"/>
      <c r="M40" s="147"/>
      <c r="N40" s="148"/>
      <c r="O40" s="25">
        <f t="shared" ref="O40:O55" si="4">IF(P40=9,SUM(F40:N40)-SMALL(F40:N40,1)-SMALL(F40:N40,2),IF(P40=8,SUM(F40:N40)-SMALL(F40:N40,1),SUM(F40:N40)))</f>
        <v>0</v>
      </c>
      <c r="P40" s="26">
        <f t="shared" ref="P40:P55" si="5">COUNTA(F40:N40)</f>
        <v>0</v>
      </c>
      <c r="Q40" s="158">
        <f t="shared" ref="Q40:Q55" si="6">SUM(F40:N40)</f>
        <v>0</v>
      </c>
      <c r="R40" s="27"/>
      <c r="S40" s="28"/>
      <c r="T40" s="29"/>
      <c r="U40" s="30">
        <f t="shared" si="2"/>
        <v>0</v>
      </c>
      <c r="V40" s="31"/>
      <c r="W40" s="32">
        <f t="shared" si="3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218"/>
      <c r="B41" s="163" t="s">
        <v>219</v>
      </c>
      <c r="C41" s="205"/>
      <c r="D41" s="186"/>
      <c r="E41" s="186"/>
      <c r="F41" s="23"/>
      <c r="G41" s="184"/>
      <c r="H41" s="23"/>
      <c r="I41" s="23"/>
      <c r="J41" s="23"/>
      <c r="K41" s="23"/>
      <c r="L41" s="23"/>
      <c r="M41" s="23"/>
      <c r="N41" s="24"/>
      <c r="O41" s="25">
        <f t="shared" si="4"/>
        <v>0</v>
      </c>
      <c r="P41" s="26">
        <f t="shared" si="5"/>
        <v>0</v>
      </c>
      <c r="Q41" s="158">
        <f t="shared" si="6"/>
        <v>0</v>
      </c>
      <c r="R41" s="27"/>
      <c r="S41" s="28"/>
      <c r="T41" s="29"/>
      <c r="U41" s="30">
        <f t="shared" si="2"/>
        <v>0</v>
      </c>
      <c r="V41" s="31"/>
      <c r="W41" s="32">
        <f t="shared" si="3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218"/>
      <c r="B42" s="163" t="s">
        <v>219</v>
      </c>
      <c r="C42" s="205"/>
      <c r="D42" s="186"/>
      <c r="E42" s="186"/>
      <c r="F42" s="23"/>
      <c r="G42" s="184"/>
      <c r="H42" s="23"/>
      <c r="I42" s="23"/>
      <c r="J42" s="23"/>
      <c r="K42" s="23"/>
      <c r="L42" s="23"/>
      <c r="M42" s="23"/>
      <c r="N42" s="23"/>
      <c r="O42" s="25">
        <f t="shared" si="4"/>
        <v>0</v>
      </c>
      <c r="P42" s="26">
        <f t="shared" si="5"/>
        <v>0</v>
      </c>
      <c r="Q42" s="158">
        <f t="shared" si="6"/>
        <v>0</v>
      </c>
      <c r="R42" s="27"/>
      <c r="S42" s="28"/>
      <c r="T42" s="29"/>
      <c r="U42" s="30">
        <f t="shared" si="2"/>
        <v>0</v>
      </c>
      <c r="V42" s="31"/>
      <c r="W42" s="32">
        <f t="shared" si="3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218"/>
      <c r="B43" s="163" t="s">
        <v>219</v>
      </c>
      <c r="C43" s="186"/>
      <c r="D43" s="186"/>
      <c r="E43" s="186"/>
      <c r="F43" s="23"/>
      <c r="G43" s="184"/>
      <c r="H43" s="23"/>
      <c r="I43" s="23"/>
      <c r="J43" s="23"/>
      <c r="K43" s="23"/>
      <c r="L43" s="23"/>
      <c r="M43" s="23"/>
      <c r="N43" s="23"/>
      <c r="O43" s="25">
        <f t="shared" si="4"/>
        <v>0</v>
      </c>
      <c r="P43" s="26">
        <f t="shared" si="5"/>
        <v>0</v>
      </c>
      <c r="Q43" s="158">
        <f t="shared" si="6"/>
        <v>0</v>
      </c>
      <c r="R43" s="27"/>
      <c r="S43" s="28"/>
      <c r="T43" s="29"/>
      <c r="U43" s="30">
        <f t="shared" si="2"/>
        <v>0</v>
      </c>
      <c r="V43" s="31"/>
      <c r="W43" s="32">
        <f t="shared" si="3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218"/>
      <c r="B44" s="163" t="s">
        <v>219</v>
      </c>
      <c r="C44" s="186"/>
      <c r="D44" s="186"/>
      <c r="E44" s="186"/>
      <c r="F44" s="23"/>
      <c r="G44" s="184"/>
      <c r="H44" s="23"/>
      <c r="I44" s="23"/>
      <c r="J44" s="23"/>
      <c r="K44" s="23"/>
      <c r="L44" s="23"/>
      <c r="M44" s="23"/>
      <c r="N44" s="23"/>
      <c r="O44" s="25">
        <f t="shared" si="4"/>
        <v>0</v>
      </c>
      <c r="P44" s="26">
        <f t="shared" si="5"/>
        <v>0</v>
      </c>
      <c r="Q44" s="158">
        <f t="shared" si="6"/>
        <v>0</v>
      </c>
      <c r="R44" s="27"/>
      <c r="S44" s="28">
        <v>2199</v>
      </c>
      <c r="T44" s="155" t="s">
        <v>106</v>
      </c>
      <c r="U44" s="30">
        <f t="shared" si="2"/>
        <v>0</v>
      </c>
      <c r="V44" s="31"/>
      <c r="W44" s="32">
        <f t="shared" si="3"/>
        <v>0</v>
      </c>
      <c r="X44" s="19"/>
      <c r="Y44" s="6"/>
      <c r="Z44" s="6"/>
      <c r="AA44" s="6"/>
      <c r="AB44" s="6"/>
    </row>
    <row r="45" spans="1:28" ht="28.5" customHeight="1" thickBot="1" x14ac:dyDescent="0.4">
      <c r="A45" s="218"/>
      <c r="B45" s="163" t="s">
        <v>219</v>
      </c>
      <c r="C45" s="186"/>
      <c r="D45" s="186"/>
      <c r="E45" s="186"/>
      <c r="F45" s="23"/>
      <c r="G45" s="184"/>
      <c r="H45" s="23"/>
      <c r="I45" s="23"/>
      <c r="J45" s="23"/>
      <c r="K45" s="23"/>
      <c r="L45" s="23"/>
      <c r="M45" s="147"/>
      <c r="N45" s="147"/>
      <c r="O45" s="25">
        <f t="shared" si="4"/>
        <v>0</v>
      </c>
      <c r="P45" s="26">
        <f t="shared" si="5"/>
        <v>0</v>
      </c>
      <c r="Q45" s="158">
        <f t="shared" si="6"/>
        <v>0</v>
      </c>
      <c r="R45" s="27"/>
      <c r="S45" s="28">
        <v>1908</v>
      </c>
      <c r="T45" s="29" t="s">
        <v>55</v>
      </c>
      <c r="U45" s="30">
        <f t="shared" si="2"/>
        <v>0</v>
      </c>
      <c r="V45" s="31"/>
      <c r="W45" s="32">
        <f t="shared" si="3"/>
        <v>0</v>
      </c>
      <c r="X45" s="19"/>
      <c r="Y45" s="6"/>
      <c r="Z45" s="6"/>
      <c r="AA45" s="6"/>
      <c r="AB45" s="6"/>
    </row>
    <row r="46" spans="1:28" ht="27.95" customHeight="1" thickBot="1" x14ac:dyDescent="0.4">
      <c r="A46" s="218"/>
      <c r="B46" s="163" t="s">
        <v>219</v>
      </c>
      <c r="C46" s="186"/>
      <c r="D46" s="186"/>
      <c r="E46" s="186"/>
      <c r="F46" s="23"/>
      <c r="G46" s="184"/>
      <c r="H46" s="147"/>
      <c r="I46" s="23"/>
      <c r="J46" s="23"/>
      <c r="K46" s="23"/>
      <c r="L46" s="23"/>
      <c r="M46" s="23"/>
      <c r="N46" s="24"/>
      <c r="O46" s="25">
        <f t="shared" si="4"/>
        <v>0</v>
      </c>
      <c r="P46" s="26">
        <f t="shared" si="5"/>
        <v>0</v>
      </c>
      <c r="Q46" s="158">
        <f t="shared" si="6"/>
        <v>0</v>
      </c>
      <c r="R46" s="35"/>
      <c r="S46" s="28">
        <v>2057</v>
      </c>
      <c r="T46" s="29" t="s">
        <v>56</v>
      </c>
      <c r="U46" s="30">
        <f t="shared" si="2"/>
        <v>22</v>
      </c>
      <c r="V46" s="31"/>
      <c r="W46" s="32">
        <f t="shared" si="3"/>
        <v>22</v>
      </c>
      <c r="X46" s="38"/>
      <c r="Y46" s="6"/>
      <c r="Z46" s="6"/>
      <c r="AA46" s="6"/>
      <c r="AB46" s="6"/>
    </row>
    <row r="47" spans="1:28" ht="27.95" customHeight="1" thickBot="1" x14ac:dyDescent="0.4">
      <c r="A47" s="218"/>
      <c r="B47" s="163" t="s">
        <v>219</v>
      </c>
      <c r="C47" s="186"/>
      <c r="D47" s="187"/>
      <c r="E47" s="186"/>
      <c r="F47" s="23"/>
      <c r="G47" s="184"/>
      <c r="H47" s="23"/>
      <c r="I47" s="23"/>
      <c r="J47" s="23"/>
      <c r="K47" s="23"/>
      <c r="L47" s="23"/>
      <c r="M47" s="23"/>
      <c r="N47" s="23"/>
      <c r="O47" s="25">
        <f t="shared" si="4"/>
        <v>0</v>
      </c>
      <c r="P47" s="26">
        <f t="shared" si="5"/>
        <v>0</v>
      </c>
      <c r="Q47" s="158">
        <f t="shared" si="6"/>
        <v>0</v>
      </c>
      <c r="R47" s="35"/>
      <c r="S47" s="28">
        <v>2069</v>
      </c>
      <c r="T47" s="29" t="s">
        <v>57</v>
      </c>
      <c r="U47" s="30">
        <f t="shared" si="2"/>
        <v>0</v>
      </c>
      <c r="V47" s="31"/>
      <c r="W47" s="32">
        <f t="shared" si="3"/>
        <v>0</v>
      </c>
      <c r="X47" s="38"/>
      <c r="Y47" s="6"/>
      <c r="Z47" s="6"/>
      <c r="AA47" s="6"/>
      <c r="AB47" s="6"/>
    </row>
    <row r="48" spans="1:28" ht="27.95" customHeight="1" thickBot="1" x14ac:dyDescent="0.4">
      <c r="A48" s="218"/>
      <c r="B48" s="163" t="s">
        <v>219</v>
      </c>
      <c r="C48" s="186"/>
      <c r="D48" s="186"/>
      <c r="E48" s="186"/>
      <c r="F48" s="23"/>
      <c r="G48" s="23"/>
      <c r="H48" s="23"/>
      <c r="I48" s="23"/>
      <c r="J48" s="23"/>
      <c r="K48" s="23"/>
      <c r="L48" s="23"/>
      <c r="M48" s="23"/>
      <c r="N48" s="23"/>
      <c r="O48" s="25">
        <f t="shared" si="4"/>
        <v>0</v>
      </c>
      <c r="P48" s="26">
        <f t="shared" si="5"/>
        <v>0</v>
      </c>
      <c r="Q48" s="158">
        <f t="shared" si="6"/>
        <v>0</v>
      </c>
      <c r="R48" s="19"/>
      <c r="S48" s="28">
        <v>1887</v>
      </c>
      <c r="T48" s="29" t="s">
        <v>123</v>
      </c>
      <c r="U48" s="30">
        <f t="shared" si="2"/>
        <v>0</v>
      </c>
      <c r="V48" s="31"/>
      <c r="W48" s="32">
        <f t="shared" si="3"/>
        <v>0</v>
      </c>
      <c r="X48" s="38"/>
      <c r="Y48" s="6"/>
      <c r="Z48" s="6"/>
      <c r="AA48" s="6"/>
      <c r="AB48" s="6"/>
    </row>
    <row r="49" spans="1:28" ht="27.95" customHeight="1" thickBot="1" x14ac:dyDescent="0.4">
      <c r="A49" s="218"/>
      <c r="B49" s="163" t="s">
        <v>219</v>
      </c>
      <c r="C49" s="186"/>
      <c r="D49" s="186"/>
      <c r="E49" s="186"/>
      <c r="F49" s="23"/>
      <c r="G49" s="23"/>
      <c r="H49" s="147"/>
      <c r="I49" s="23"/>
      <c r="J49" s="23"/>
      <c r="K49" s="23"/>
      <c r="L49" s="23"/>
      <c r="M49" s="23"/>
      <c r="N49" s="23"/>
      <c r="O49" s="25">
        <f t="shared" si="4"/>
        <v>0</v>
      </c>
      <c r="P49" s="26">
        <f t="shared" si="5"/>
        <v>0</v>
      </c>
      <c r="Q49" s="158">
        <f t="shared" si="6"/>
        <v>0</v>
      </c>
      <c r="R49" s="35"/>
      <c r="S49" s="28">
        <v>2029</v>
      </c>
      <c r="T49" s="29" t="s">
        <v>59</v>
      </c>
      <c r="U49" s="30">
        <f t="shared" si="2"/>
        <v>0</v>
      </c>
      <c r="V49" s="31"/>
      <c r="W49" s="32">
        <f t="shared" si="3"/>
        <v>0</v>
      </c>
      <c r="X49" s="6"/>
      <c r="Y49" s="6"/>
      <c r="Z49" s="6"/>
      <c r="AA49" s="6"/>
      <c r="AB49" s="6"/>
    </row>
    <row r="50" spans="1:28" ht="27.95" customHeight="1" thickBot="1" x14ac:dyDescent="0.4">
      <c r="A50" s="218"/>
      <c r="B50" s="163" t="s">
        <v>219</v>
      </c>
      <c r="C50" s="186"/>
      <c r="D50" s="187"/>
      <c r="E50" s="186"/>
      <c r="F50" s="23"/>
      <c r="G50" s="23"/>
      <c r="H50" s="147"/>
      <c r="I50" s="23"/>
      <c r="J50" s="23"/>
      <c r="K50" s="23"/>
      <c r="L50" s="23"/>
      <c r="M50" s="23"/>
      <c r="N50" s="23"/>
      <c r="O50" s="25">
        <f t="shared" si="4"/>
        <v>0</v>
      </c>
      <c r="P50" s="26">
        <f t="shared" si="5"/>
        <v>0</v>
      </c>
      <c r="Q50" s="158">
        <f t="shared" si="6"/>
        <v>0</v>
      </c>
      <c r="R50" s="35"/>
      <c r="S50" s="28">
        <v>2027</v>
      </c>
      <c r="T50" s="29" t="s">
        <v>20</v>
      </c>
      <c r="U50" s="30">
        <f t="shared" si="2"/>
        <v>20</v>
      </c>
      <c r="V50" s="31"/>
      <c r="W50" s="32">
        <f t="shared" si="3"/>
        <v>20</v>
      </c>
      <c r="X50" s="6"/>
      <c r="Y50" s="6"/>
      <c r="Z50" s="6"/>
      <c r="AA50" s="6"/>
      <c r="AB50" s="6"/>
    </row>
    <row r="51" spans="1:28" ht="27.95" customHeight="1" thickBot="1" x14ac:dyDescent="0.4">
      <c r="A51" s="218"/>
      <c r="B51" s="163" t="s">
        <v>219</v>
      </c>
      <c r="C51" s="186"/>
      <c r="D51" s="187"/>
      <c r="E51" s="186"/>
      <c r="F51" s="23"/>
      <c r="G51" s="23"/>
      <c r="H51" s="147"/>
      <c r="I51" s="23"/>
      <c r="J51" s="23"/>
      <c r="K51" s="23"/>
      <c r="L51" s="23"/>
      <c r="M51" s="23"/>
      <c r="N51" s="23"/>
      <c r="O51" s="25">
        <f t="shared" si="4"/>
        <v>0</v>
      </c>
      <c r="P51" s="26">
        <f t="shared" si="5"/>
        <v>0</v>
      </c>
      <c r="Q51" s="158">
        <f t="shared" si="6"/>
        <v>0</v>
      </c>
      <c r="R51" s="35"/>
      <c r="S51" s="28">
        <v>1862</v>
      </c>
      <c r="T51" s="29" t="s">
        <v>60</v>
      </c>
      <c r="U51" s="30">
        <f t="shared" si="2"/>
        <v>0</v>
      </c>
      <c r="V51" s="31"/>
      <c r="W51" s="32">
        <f t="shared" si="3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218"/>
      <c r="B52" s="163" t="s">
        <v>219</v>
      </c>
      <c r="C52" s="183"/>
      <c r="D52" s="189"/>
      <c r="E52" s="183"/>
      <c r="F52" s="23"/>
      <c r="G52" s="23"/>
      <c r="H52" s="147"/>
      <c r="I52" s="23"/>
      <c r="J52" s="23"/>
      <c r="K52" s="23"/>
      <c r="L52" s="23"/>
      <c r="M52" s="23"/>
      <c r="N52" s="23"/>
      <c r="O52" s="25">
        <f t="shared" si="4"/>
        <v>0</v>
      </c>
      <c r="P52" s="26">
        <f t="shared" si="5"/>
        <v>0</v>
      </c>
      <c r="Q52" s="158">
        <f t="shared" si="6"/>
        <v>0</v>
      </c>
      <c r="R52" s="35"/>
      <c r="S52" s="28">
        <v>1132</v>
      </c>
      <c r="T52" s="29" t="s">
        <v>61</v>
      </c>
      <c r="U52" s="30">
        <f t="shared" si="2"/>
        <v>0</v>
      </c>
      <c r="V52" s="31"/>
      <c r="W52" s="32">
        <f t="shared" si="3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218"/>
      <c r="B53" s="163" t="s">
        <v>219</v>
      </c>
      <c r="C53" s="186"/>
      <c r="D53" s="186"/>
      <c r="E53" s="186"/>
      <c r="F53" s="23"/>
      <c r="G53" s="23"/>
      <c r="H53" s="23"/>
      <c r="I53" s="23"/>
      <c r="J53" s="23"/>
      <c r="K53" s="23"/>
      <c r="L53" s="23"/>
      <c r="M53" s="23"/>
      <c r="N53" s="23"/>
      <c r="O53" s="25">
        <f t="shared" si="4"/>
        <v>0</v>
      </c>
      <c r="P53" s="26">
        <f t="shared" si="5"/>
        <v>0</v>
      </c>
      <c r="Q53" s="158">
        <f t="shared" si="6"/>
        <v>0</v>
      </c>
      <c r="R53" s="6"/>
      <c r="S53" s="28">
        <v>1988</v>
      </c>
      <c r="T53" s="29" t="s">
        <v>62</v>
      </c>
      <c r="U53" s="30">
        <f t="shared" si="2"/>
        <v>0</v>
      </c>
      <c r="V53" s="31"/>
      <c r="W53" s="32">
        <f t="shared" si="3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218"/>
      <c r="B54" s="163" t="s">
        <v>219</v>
      </c>
      <c r="C54" s="186"/>
      <c r="D54" s="187"/>
      <c r="E54" s="186"/>
      <c r="F54" s="23"/>
      <c r="G54" s="23"/>
      <c r="H54" s="147"/>
      <c r="I54" s="23"/>
      <c r="J54" s="23"/>
      <c r="K54" s="23"/>
      <c r="L54" s="23"/>
      <c r="M54" s="23"/>
      <c r="N54" s="23"/>
      <c r="O54" s="25">
        <f t="shared" si="4"/>
        <v>0</v>
      </c>
      <c r="P54" s="26">
        <f t="shared" si="5"/>
        <v>0</v>
      </c>
      <c r="Q54" s="158">
        <f t="shared" si="6"/>
        <v>0</v>
      </c>
      <c r="R54" s="6"/>
      <c r="S54" s="28">
        <v>1172</v>
      </c>
      <c r="T54" s="29" t="s">
        <v>214</v>
      </c>
      <c r="U54" s="30">
        <f t="shared" si="2"/>
        <v>16</v>
      </c>
      <c r="V54" s="31"/>
      <c r="W54" s="32">
        <f t="shared" si="3"/>
        <v>16</v>
      </c>
      <c r="X54" s="6"/>
      <c r="Y54" s="6"/>
      <c r="Z54" s="6"/>
      <c r="AA54" s="6"/>
      <c r="AB54" s="6"/>
    </row>
    <row r="55" spans="1:28" ht="27.95" customHeight="1" thickBot="1" x14ac:dyDescent="0.4">
      <c r="A55" s="218"/>
      <c r="B55" s="163" t="s">
        <v>219</v>
      </c>
      <c r="C55" s="186"/>
      <c r="D55" s="186"/>
      <c r="E55" s="186"/>
      <c r="F55" s="23"/>
      <c r="G55" s="23"/>
      <c r="H55" s="23"/>
      <c r="I55" s="23"/>
      <c r="J55" s="23"/>
      <c r="K55" s="23"/>
      <c r="L55" s="23"/>
      <c r="M55" s="23"/>
      <c r="N55" s="23"/>
      <c r="O55" s="25">
        <f t="shared" si="4"/>
        <v>0</v>
      </c>
      <c r="P55" s="26">
        <f t="shared" si="5"/>
        <v>0</v>
      </c>
      <c r="Q55" s="158">
        <f t="shared" si="6"/>
        <v>0</v>
      </c>
      <c r="R55" s="6"/>
      <c r="S55" s="28"/>
      <c r="T55" s="29"/>
      <c r="U55" s="30">
        <f t="shared" si="2"/>
        <v>0</v>
      </c>
      <c r="V55" s="31"/>
      <c r="W55" s="32">
        <f t="shared" si="3"/>
        <v>0</v>
      </c>
      <c r="X55" s="6"/>
      <c r="Y55" s="6"/>
      <c r="Z55" s="6"/>
      <c r="AA55" s="6"/>
      <c r="AB55" s="6"/>
    </row>
    <row r="56" spans="1:28" ht="27.95" customHeight="1" thickBot="1" x14ac:dyDescent="0.4">
      <c r="A56" s="219"/>
      <c r="B56" s="81">
        <f>COUNTIF(B3:B55,"SI")</f>
        <v>37</v>
      </c>
      <c r="C56" s="81">
        <f>COUNTA(C3:C55)</f>
        <v>37</v>
      </c>
      <c r="D56" s="42"/>
      <c r="E56" s="42"/>
      <c r="F56" s="230">
        <f t="shared" ref="F56:J56" si="7">COUNTA(F3:F55)</f>
        <v>24</v>
      </c>
      <c r="G56" s="230">
        <f t="shared" si="7"/>
        <v>31</v>
      </c>
      <c r="H56" s="230">
        <f t="shared" si="7"/>
        <v>30</v>
      </c>
      <c r="I56" s="230">
        <f t="shared" si="7"/>
        <v>30</v>
      </c>
      <c r="J56" s="230">
        <f t="shared" si="7"/>
        <v>22</v>
      </c>
      <c r="K56" s="42"/>
      <c r="L56" s="42"/>
      <c r="M56" s="42"/>
      <c r="N56" s="42"/>
      <c r="O56" s="85">
        <f>SUM(O3:O55)</f>
        <v>2970</v>
      </c>
      <c r="P56" s="42"/>
      <c r="Q56" s="86">
        <f>SUM(Q3:Q55)</f>
        <v>2910</v>
      </c>
      <c r="R56" s="6"/>
      <c r="S56" s="28">
        <v>2460</v>
      </c>
      <c r="T56" s="29" t="s">
        <v>230</v>
      </c>
      <c r="U56" s="30">
        <f t="shared" si="2"/>
        <v>0</v>
      </c>
      <c r="V56" s="31"/>
      <c r="W56" s="32">
        <f t="shared" si="3"/>
        <v>0</v>
      </c>
      <c r="X56" s="6"/>
      <c r="Y56" s="6"/>
      <c r="Z56" s="6"/>
      <c r="AA56" s="6"/>
      <c r="AB56" s="6"/>
    </row>
    <row r="57" spans="1:28" ht="27.95" customHeight="1" thickBot="1" x14ac:dyDescent="0.4">
      <c r="A57" s="6"/>
      <c r="B57" s="6"/>
      <c r="C57" s="67"/>
      <c r="D57" s="67"/>
      <c r="E57" s="67"/>
      <c r="F57" s="68"/>
      <c r="G57" s="68"/>
      <c r="H57" s="67"/>
      <c r="I57" s="67"/>
      <c r="J57" s="67"/>
      <c r="K57" s="67"/>
      <c r="L57" s="67"/>
      <c r="M57" s="67"/>
      <c r="N57" s="67"/>
      <c r="O57" s="67"/>
      <c r="P57" s="67"/>
      <c r="Q57" s="87"/>
      <c r="R57" s="6"/>
      <c r="S57" s="28">
        <v>1990</v>
      </c>
      <c r="T57" s="29" t="s">
        <v>26</v>
      </c>
      <c r="U57" s="30">
        <f t="shared" si="2"/>
        <v>0</v>
      </c>
      <c r="V57" s="31"/>
      <c r="W57" s="32">
        <f t="shared" si="3"/>
        <v>0</v>
      </c>
      <c r="X57" s="6"/>
      <c r="Y57" s="6"/>
      <c r="Z57" s="6"/>
      <c r="AA57" s="6"/>
      <c r="AB57" s="6"/>
    </row>
    <row r="58" spans="1:28" ht="27.95" customHeight="1" thickBot="1" x14ac:dyDescent="0.4">
      <c r="A58" s="6"/>
      <c r="B58" s="6"/>
      <c r="C58" s="67"/>
      <c r="D58" s="67"/>
      <c r="E58" s="67"/>
      <c r="F58" s="68"/>
      <c r="G58" s="68"/>
      <c r="H58" s="67"/>
      <c r="I58" s="67"/>
      <c r="J58" s="67"/>
      <c r="K58" s="67"/>
      <c r="L58" s="67"/>
      <c r="M58" s="67"/>
      <c r="N58" s="67"/>
      <c r="O58" s="67"/>
      <c r="P58" s="67"/>
      <c r="Q58" s="87"/>
      <c r="R58" s="6"/>
      <c r="S58" s="28">
        <v>2068</v>
      </c>
      <c r="T58" s="29" t="s">
        <v>64</v>
      </c>
      <c r="U58" s="30">
        <f t="shared" si="2"/>
        <v>0</v>
      </c>
      <c r="V58" s="31"/>
      <c r="W58" s="32">
        <f t="shared" si="3"/>
        <v>0</v>
      </c>
      <c r="X58" s="6"/>
      <c r="Y58" s="6"/>
      <c r="Z58" s="6"/>
      <c r="AA58" s="6"/>
      <c r="AB58" s="6"/>
    </row>
    <row r="59" spans="1:28" ht="27.95" customHeight="1" thickBot="1" x14ac:dyDescent="0.4">
      <c r="A59" s="6"/>
      <c r="B59" s="6"/>
      <c r="C59" s="67"/>
      <c r="D59" s="67"/>
      <c r="E59" s="67"/>
      <c r="F59" s="68"/>
      <c r="G59" s="68"/>
      <c r="H59" s="67"/>
      <c r="I59" s="67"/>
      <c r="J59" s="67"/>
      <c r="K59" s="67"/>
      <c r="L59" s="67"/>
      <c r="M59" s="67"/>
      <c r="N59" s="67"/>
      <c r="O59" s="67"/>
      <c r="P59" s="67"/>
      <c r="Q59" s="87"/>
      <c r="R59" s="6"/>
      <c r="S59" s="28">
        <v>2075</v>
      </c>
      <c r="T59" s="155" t="s">
        <v>118</v>
      </c>
      <c r="U59" s="30">
        <f t="shared" si="2"/>
        <v>0</v>
      </c>
      <c r="V59" s="31"/>
      <c r="W59" s="32">
        <f t="shared" si="3"/>
        <v>0</v>
      </c>
      <c r="X59" s="6"/>
      <c r="Y59" s="6"/>
      <c r="Z59" s="6"/>
      <c r="AA59" s="6"/>
      <c r="AB59" s="6"/>
    </row>
    <row r="60" spans="1:28" ht="27.95" customHeight="1" thickBot="1" x14ac:dyDescent="0.4">
      <c r="A60" s="6"/>
      <c r="B60" s="6"/>
      <c r="C60" s="67"/>
      <c r="D60" s="67"/>
      <c r="E60" s="67"/>
      <c r="F60" s="68"/>
      <c r="G60" s="68"/>
      <c r="H60" s="67"/>
      <c r="I60" s="67"/>
      <c r="J60" s="67"/>
      <c r="K60" s="67"/>
      <c r="L60" s="67"/>
      <c r="M60" s="67"/>
      <c r="N60" s="67"/>
      <c r="O60" s="67"/>
      <c r="P60" s="67"/>
      <c r="Q60" s="87"/>
      <c r="R60" s="6"/>
      <c r="S60" s="28">
        <v>2076</v>
      </c>
      <c r="T60" s="29" t="s">
        <v>117</v>
      </c>
      <c r="U60" s="30">
        <f t="shared" si="2"/>
        <v>0</v>
      </c>
      <c r="V60" s="31"/>
      <c r="W60" s="32">
        <f t="shared" si="3"/>
        <v>0</v>
      </c>
      <c r="X60" s="6"/>
      <c r="Y60" s="6"/>
      <c r="Z60" s="6"/>
      <c r="AA60" s="6"/>
      <c r="AB60" s="6"/>
    </row>
    <row r="61" spans="1:28" ht="27.95" customHeight="1" thickBot="1" x14ac:dyDescent="0.4">
      <c r="A61" s="6"/>
      <c r="B61" s="6"/>
      <c r="C61" s="67"/>
      <c r="D61" s="67"/>
      <c r="E61" s="67"/>
      <c r="F61" s="68"/>
      <c r="G61" s="68"/>
      <c r="H61" s="67"/>
      <c r="I61" s="67"/>
      <c r="J61" s="67"/>
      <c r="K61" s="67"/>
      <c r="L61" s="67"/>
      <c r="M61" s="67"/>
      <c r="N61" s="67"/>
      <c r="O61" s="67"/>
      <c r="P61" s="67"/>
      <c r="Q61" s="87"/>
      <c r="R61" s="6"/>
      <c r="S61" s="28">
        <v>2161</v>
      </c>
      <c r="T61" s="29" t="s">
        <v>66</v>
      </c>
      <c r="U61" s="30">
        <f t="shared" si="2"/>
        <v>0</v>
      </c>
      <c r="V61" s="31"/>
      <c r="W61" s="32">
        <f t="shared" si="3"/>
        <v>0</v>
      </c>
      <c r="X61" s="6"/>
      <c r="Y61" s="6"/>
      <c r="Z61" s="6"/>
      <c r="AA61" s="6"/>
      <c r="AB61" s="6"/>
    </row>
    <row r="62" spans="1:28" ht="27.95" customHeight="1" thickBot="1" x14ac:dyDescent="0.4">
      <c r="A62" s="6"/>
      <c r="B62" s="6"/>
      <c r="C62" s="67"/>
      <c r="D62" s="67"/>
      <c r="E62" s="67"/>
      <c r="F62" s="68"/>
      <c r="G62" s="68"/>
      <c r="H62" s="67"/>
      <c r="I62" s="67"/>
      <c r="J62" s="67"/>
      <c r="K62" s="67"/>
      <c r="L62" s="67"/>
      <c r="M62" s="67"/>
      <c r="N62" s="67"/>
      <c r="O62" s="67"/>
      <c r="P62" s="67"/>
      <c r="Q62" s="87"/>
      <c r="R62" s="6"/>
      <c r="S62" s="28">
        <v>1216</v>
      </c>
      <c r="T62" s="155" t="s">
        <v>108</v>
      </c>
      <c r="U62" s="30">
        <f t="shared" si="2"/>
        <v>0</v>
      </c>
      <c r="V62" s="31"/>
      <c r="W62" s="32">
        <f t="shared" si="3"/>
        <v>0</v>
      </c>
      <c r="X62" s="6"/>
      <c r="Y62" s="6"/>
      <c r="Z62" s="6"/>
      <c r="AA62" s="6"/>
      <c r="AB62" s="6"/>
    </row>
    <row r="63" spans="1:28" ht="27.95" customHeight="1" thickBot="1" x14ac:dyDescent="0.4">
      <c r="A63" s="6"/>
      <c r="B63" s="6"/>
      <c r="C63" s="67"/>
      <c r="D63" s="67"/>
      <c r="E63" s="67"/>
      <c r="F63" s="68"/>
      <c r="G63" s="68"/>
      <c r="H63" s="67"/>
      <c r="I63" s="67"/>
      <c r="J63" s="67"/>
      <c r="K63" s="67"/>
      <c r="L63" s="67"/>
      <c r="M63" s="67"/>
      <c r="N63" s="67"/>
      <c r="O63" s="67"/>
      <c r="P63" s="67"/>
      <c r="Q63" s="87"/>
      <c r="R63" s="6"/>
      <c r="S63" s="28">
        <v>2113</v>
      </c>
      <c r="T63" s="29" t="s">
        <v>67</v>
      </c>
      <c r="U63" s="30">
        <f t="shared" si="2"/>
        <v>0</v>
      </c>
      <c r="V63" s="31"/>
      <c r="W63" s="32">
        <f t="shared" si="3"/>
        <v>0</v>
      </c>
      <c r="X63" s="6"/>
      <c r="Y63" s="6"/>
      <c r="Z63" s="6"/>
      <c r="AA63" s="6"/>
      <c r="AB63" s="6"/>
    </row>
    <row r="64" spans="1:28" ht="27.95" customHeight="1" thickBot="1" x14ac:dyDescent="0.4">
      <c r="A64" s="6"/>
      <c r="B64" s="6"/>
      <c r="C64" s="67"/>
      <c r="D64" s="67"/>
      <c r="E64" s="67"/>
      <c r="F64" s="68"/>
      <c r="G64" s="68"/>
      <c r="H64" s="67"/>
      <c r="I64" s="67"/>
      <c r="J64" s="67"/>
      <c r="K64" s="67"/>
      <c r="L64" s="67"/>
      <c r="M64" s="67"/>
      <c r="N64" s="67"/>
      <c r="O64" s="67"/>
      <c r="P64" s="67"/>
      <c r="Q64" s="87"/>
      <c r="R64" s="6"/>
      <c r="S64" s="28">
        <v>1896</v>
      </c>
      <c r="T64" s="29" t="s">
        <v>116</v>
      </c>
      <c r="U64" s="30">
        <f t="shared" si="2"/>
        <v>0</v>
      </c>
      <c r="V64" s="31"/>
      <c r="W64" s="32">
        <f t="shared" si="3"/>
        <v>0</v>
      </c>
      <c r="X64" s="6"/>
      <c r="Y64" s="6"/>
      <c r="Z64" s="6"/>
      <c r="AA64" s="6"/>
      <c r="AB64" s="6"/>
    </row>
    <row r="65" spans="1:28" ht="27.95" customHeight="1" x14ac:dyDescent="0.35">
      <c r="A65" s="6"/>
      <c r="B65" s="6"/>
      <c r="C65" s="67"/>
      <c r="D65" s="67"/>
      <c r="E65" s="67"/>
      <c r="F65" s="68"/>
      <c r="G65" s="68"/>
      <c r="H65" s="67"/>
      <c r="I65" s="67"/>
      <c r="J65" s="67"/>
      <c r="K65" s="67"/>
      <c r="L65" s="67"/>
      <c r="M65" s="67"/>
      <c r="N65" s="67"/>
      <c r="O65" s="67"/>
      <c r="P65" s="67"/>
      <c r="Q65" s="87"/>
      <c r="R65" s="6"/>
      <c r="S65" s="6"/>
      <c r="T65" s="6"/>
      <c r="U65" s="39">
        <f>SUM(U3:U64)</f>
        <v>2910</v>
      </c>
      <c r="V65" s="6"/>
      <c r="W65" s="41">
        <f>SUM(W3:W64)</f>
        <v>2970</v>
      </c>
      <c r="X65" s="6"/>
      <c r="Y65" s="6"/>
      <c r="Z65" s="6"/>
      <c r="AA65" s="6"/>
      <c r="AB65" s="6"/>
    </row>
    <row r="66" spans="1:28" ht="27.95" customHeight="1" x14ac:dyDescent="0.35">
      <c r="A66" s="6"/>
      <c r="B66" s="6"/>
      <c r="C66" s="67"/>
      <c r="D66" s="67"/>
      <c r="E66" s="67"/>
      <c r="F66" s="68"/>
      <c r="G66" s="68"/>
      <c r="H66" s="67"/>
      <c r="I66" s="67"/>
      <c r="J66" s="67"/>
      <c r="K66" s="67"/>
      <c r="L66" s="67"/>
      <c r="M66" s="67"/>
      <c r="N66" s="67"/>
      <c r="O66" s="67"/>
      <c r="P66" s="67"/>
      <c r="Q66" s="87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7.95" customHeight="1" x14ac:dyDescent="0.35">
      <c r="A67" s="6"/>
      <c r="B67" s="6"/>
      <c r="C67" s="67"/>
      <c r="D67" s="67"/>
      <c r="E67" s="67"/>
      <c r="F67" s="68"/>
      <c r="G67" s="68"/>
      <c r="H67" s="67"/>
      <c r="I67" s="67"/>
      <c r="J67" s="67"/>
      <c r="K67" s="67"/>
      <c r="L67" s="67"/>
      <c r="M67" s="67"/>
      <c r="N67" s="67"/>
      <c r="O67" s="67"/>
      <c r="P67" s="67"/>
      <c r="Q67" s="87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7.95" customHeight="1" x14ac:dyDescent="0.35">
      <c r="A68" s="216"/>
      <c r="B68" s="6"/>
      <c r="C68" s="49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1"/>
      <c r="P68" s="67"/>
      <c r="Q68" s="87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8.600000000000001" customHeight="1" x14ac:dyDescent="0.35">
      <c r="A69" s="220"/>
      <c r="B69" s="6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67"/>
      <c r="Q69" s="87"/>
      <c r="S69" s="6"/>
      <c r="T69" s="6"/>
      <c r="U69" s="6"/>
      <c r="V69" s="6"/>
      <c r="W69" s="6"/>
    </row>
    <row r="70" spans="1:28" ht="18.600000000000001" customHeight="1" x14ac:dyDescent="0.35">
      <c r="A70" s="220"/>
      <c r="B70" s="6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67"/>
      <c r="Q70" s="87"/>
      <c r="S70" s="6"/>
      <c r="T70" s="6"/>
    </row>
    <row r="71" spans="1:28" ht="18.600000000000001" customHeight="1" x14ac:dyDescent="0.35">
      <c r="A71" s="217"/>
      <c r="B71" s="6"/>
      <c r="C71" s="55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7"/>
      <c r="P71" s="67"/>
      <c r="Q71" s="87"/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39">
    <sortCondition descending="1" ref="O3:O39"/>
  </sortState>
  <mergeCells count="1">
    <mergeCell ref="B1:G1"/>
  </mergeCells>
  <phoneticPr fontId="20" type="noConversion"/>
  <conditionalFormatting sqref="A3:B55">
    <cfRule type="containsText" dxfId="9" priority="1" stopIfTrue="1" operator="containsText" text="SI">
      <formula>NOT(ISERROR(SEARCH("SI",A3)))</formula>
    </cfRule>
    <cfRule type="containsText" dxfId="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F</oddHeader>
    <oddFooter>&amp;L&amp;"Helvetica,Regular"&amp;12&amp;K000000&amp;P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M19" sqref="M1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6.85546875" style="1" customWidth="1"/>
    <col min="4" max="4" width="14.42578125" style="1" customWidth="1"/>
    <col min="5" max="5" width="66.140625" style="1" customWidth="1"/>
    <col min="6" max="6" width="23" style="1" customWidth="1"/>
    <col min="7" max="8" width="22.42578125" style="1" customWidth="1"/>
    <col min="9" max="12" width="23" style="1" customWidth="1"/>
    <col min="13" max="14" width="23.42578125" style="1" customWidth="1"/>
    <col min="15" max="15" width="21.42578125" style="1" customWidth="1"/>
    <col min="16" max="16" width="15.140625" style="1" bestFit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5.42578125" style="1" customWidth="1"/>
    <col min="24" max="25" width="11.42578125" style="1" customWidth="1"/>
    <col min="26" max="26" width="35.42578125" style="1" customWidth="1"/>
    <col min="27" max="27" width="11.42578125" style="1" customWidth="1"/>
    <col min="28" max="28" width="63.710937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81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245</v>
      </c>
      <c r="G2" s="209" t="s">
        <v>246</v>
      </c>
      <c r="H2" s="9" t="s">
        <v>918</v>
      </c>
      <c r="I2" s="9" t="s">
        <v>946</v>
      </c>
      <c r="J2" s="9" t="s">
        <v>207</v>
      </c>
      <c r="K2" s="9" t="s">
        <v>201</v>
      </c>
      <c r="L2" s="9" t="s">
        <v>202</v>
      </c>
      <c r="M2" s="9" t="s">
        <v>162</v>
      </c>
      <c r="N2" s="10" t="s">
        <v>164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215" t="s">
        <v>468</v>
      </c>
      <c r="B3" s="163" t="s">
        <v>163</v>
      </c>
      <c r="C3" s="205" t="s">
        <v>203</v>
      </c>
      <c r="D3" s="205" t="s">
        <v>141</v>
      </c>
      <c r="E3" s="205" t="s">
        <v>160</v>
      </c>
      <c r="F3" s="210">
        <v>80</v>
      </c>
      <c r="G3" s="227">
        <v>80</v>
      </c>
      <c r="H3" s="184">
        <f>VLOOKUP(A3,[1]Table1!$A$236:$K$267,11,FALSE)</f>
        <v>60</v>
      </c>
      <c r="I3" s="188"/>
      <c r="J3" s="178"/>
      <c r="K3" s="178"/>
      <c r="L3" s="178"/>
      <c r="M3" s="178"/>
      <c r="N3" s="180"/>
      <c r="O3" s="25">
        <f t="shared" ref="O3:O44" si="0">IF(P3=9,SUM(F3:N3)-SMALL(F3:N3,1)-SMALL(F3:N3,2),IF(P3=8,SUM(F3:N3)-SMALL(F3:N3,1),SUM(F3:N3)))</f>
        <v>220</v>
      </c>
      <c r="P3" s="26">
        <f t="shared" ref="P3:P44" si="1">COUNTA(F3:N3)</f>
        <v>3</v>
      </c>
      <c r="Q3" s="158">
        <f t="shared" ref="Q3:Q11" si="2">SUM(F3:N3)</f>
        <v>220</v>
      </c>
      <c r="R3" s="27"/>
      <c r="S3" s="28">
        <v>1213</v>
      </c>
      <c r="T3" s="29" t="s">
        <v>114</v>
      </c>
      <c r="U3" s="30">
        <f>SUMIF($D$3:$D$101,S3,$Q$3:$Q$101)</f>
        <v>138</v>
      </c>
      <c r="V3" s="31"/>
      <c r="W3" s="32">
        <f>SUMIF($D$3:$D$101,S3,$O$3:$O$101)</f>
        <v>143</v>
      </c>
      <c r="X3" s="19"/>
      <c r="Y3" s="33"/>
      <c r="Z3" s="33"/>
      <c r="AA3" s="33"/>
      <c r="AB3" s="33"/>
    </row>
    <row r="4" spans="1:28" ht="29.1" customHeight="1" thickBot="1" x14ac:dyDescent="0.4">
      <c r="A4" s="163" t="s">
        <v>470</v>
      </c>
      <c r="B4" s="163" t="s">
        <v>163</v>
      </c>
      <c r="C4" s="203" t="s">
        <v>189</v>
      </c>
      <c r="D4" s="203" t="s">
        <v>128</v>
      </c>
      <c r="E4" s="203" t="s">
        <v>154</v>
      </c>
      <c r="F4" s="212">
        <v>50</v>
      </c>
      <c r="G4" s="227">
        <v>40</v>
      </c>
      <c r="H4" s="184">
        <f>VLOOKUP(A4,[1]Table1!$A$236:$K$267,11,FALSE)</f>
        <v>40</v>
      </c>
      <c r="I4" s="188">
        <v>90</v>
      </c>
      <c r="J4" s="23"/>
      <c r="K4" s="23"/>
      <c r="L4" s="23"/>
      <c r="M4" s="23"/>
      <c r="N4" s="24"/>
      <c r="O4" s="25">
        <f t="shared" si="0"/>
        <v>220</v>
      </c>
      <c r="P4" s="26">
        <f t="shared" si="1"/>
        <v>4</v>
      </c>
      <c r="Q4" s="158">
        <f t="shared" si="2"/>
        <v>220</v>
      </c>
      <c r="R4" s="27"/>
      <c r="S4" s="28">
        <v>2310</v>
      </c>
      <c r="T4" s="29" t="s">
        <v>156</v>
      </c>
      <c r="U4" s="30">
        <f t="shared" ref="U4:U64" si="3">SUMIF($D$3:$D$101,S4,$Q$3:$Q$101)</f>
        <v>13</v>
      </c>
      <c r="V4" s="31"/>
      <c r="W4" s="32">
        <f t="shared" ref="W4:W64" si="4">SUMIF($D$3:$D$101,S4,$O$3:$O$101)</f>
        <v>18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769</v>
      </c>
      <c r="B5" s="163" t="s">
        <v>163</v>
      </c>
      <c r="C5" s="205" t="s">
        <v>771</v>
      </c>
      <c r="D5" s="205" t="s">
        <v>136</v>
      </c>
      <c r="E5" s="205" t="s">
        <v>157</v>
      </c>
      <c r="F5" s="211"/>
      <c r="G5" s="227">
        <v>100</v>
      </c>
      <c r="H5" s="184">
        <f>VLOOKUP(A5,[1]Table1!$A$236:$K$267,11,FALSE)</f>
        <v>100</v>
      </c>
      <c r="I5" s="188"/>
      <c r="J5" s="23"/>
      <c r="K5" s="23"/>
      <c r="L5" s="23"/>
      <c r="M5" s="23"/>
      <c r="N5" s="24"/>
      <c r="O5" s="25">
        <f t="shared" si="0"/>
        <v>200</v>
      </c>
      <c r="P5" s="26">
        <f t="shared" si="1"/>
        <v>2</v>
      </c>
      <c r="Q5" s="158">
        <f t="shared" si="2"/>
        <v>200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777</v>
      </c>
      <c r="B6" s="163" t="s">
        <v>163</v>
      </c>
      <c r="C6" s="205" t="s">
        <v>780</v>
      </c>
      <c r="D6" s="205" t="s">
        <v>139</v>
      </c>
      <c r="E6" s="205" t="s">
        <v>159</v>
      </c>
      <c r="F6" s="211"/>
      <c r="G6" s="227">
        <v>6</v>
      </c>
      <c r="H6" s="184">
        <f>VLOOKUP(A6,[1]Table1!$A$236:$K$267,11,FALSE)</f>
        <v>90</v>
      </c>
      <c r="I6" s="188">
        <v>100</v>
      </c>
      <c r="J6" s="23"/>
      <c r="K6" s="23"/>
      <c r="L6" s="23"/>
      <c r="M6" s="23"/>
      <c r="N6" s="24"/>
      <c r="O6" s="25">
        <f t="shared" si="0"/>
        <v>196</v>
      </c>
      <c r="P6" s="26">
        <f t="shared" si="1"/>
        <v>3</v>
      </c>
      <c r="Q6" s="158">
        <f t="shared" si="2"/>
        <v>196</v>
      </c>
      <c r="R6" s="27"/>
      <c r="S6" s="28">
        <v>1180</v>
      </c>
      <c r="T6" s="29" t="s">
        <v>14</v>
      </c>
      <c r="U6" s="30">
        <f t="shared" si="3"/>
        <v>350</v>
      </c>
      <c r="V6" s="31"/>
      <c r="W6" s="32">
        <f t="shared" si="4"/>
        <v>440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471</v>
      </c>
      <c r="B7" s="163" t="s">
        <v>163</v>
      </c>
      <c r="C7" s="205" t="s">
        <v>355</v>
      </c>
      <c r="D7" s="205" t="s">
        <v>139</v>
      </c>
      <c r="E7" s="205" t="s">
        <v>159</v>
      </c>
      <c r="F7" s="212">
        <v>40</v>
      </c>
      <c r="G7" s="227">
        <v>15</v>
      </c>
      <c r="H7" s="184">
        <f>VLOOKUP(A7,[1]Table1!$A$236:$K$267,11,FALSE)</f>
        <v>50</v>
      </c>
      <c r="I7" s="188">
        <v>80</v>
      </c>
      <c r="J7" s="23"/>
      <c r="K7" s="23"/>
      <c r="L7" s="23"/>
      <c r="M7" s="23"/>
      <c r="N7" s="24"/>
      <c r="O7" s="25">
        <f t="shared" si="0"/>
        <v>185</v>
      </c>
      <c r="P7" s="26">
        <f t="shared" si="1"/>
        <v>4</v>
      </c>
      <c r="Q7" s="158">
        <f t="shared" si="2"/>
        <v>185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163" t="s">
        <v>467</v>
      </c>
      <c r="B8" s="163" t="s">
        <v>163</v>
      </c>
      <c r="C8" s="205" t="s">
        <v>204</v>
      </c>
      <c r="D8" s="205" t="s">
        <v>132</v>
      </c>
      <c r="E8" s="205" t="s">
        <v>155</v>
      </c>
      <c r="F8" s="212">
        <v>90</v>
      </c>
      <c r="G8" s="227">
        <v>9</v>
      </c>
      <c r="H8" s="184">
        <f>VLOOKUP(A8,[1]Table1!$A$236:$K$267,11,FALSE)</f>
        <v>5</v>
      </c>
      <c r="I8" s="188">
        <v>60</v>
      </c>
      <c r="J8" s="23"/>
      <c r="K8" s="23"/>
      <c r="L8" s="23"/>
      <c r="M8" s="23"/>
      <c r="N8" s="24"/>
      <c r="O8" s="25">
        <f t="shared" si="0"/>
        <v>164</v>
      </c>
      <c r="P8" s="26">
        <f t="shared" si="1"/>
        <v>4</v>
      </c>
      <c r="Q8" s="158">
        <f t="shared" si="2"/>
        <v>164</v>
      </c>
      <c r="R8" s="27"/>
      <c r="S8" s="28">
        <v>10</v>
      </c>
      <c r="T8" s="29" t="s">
        <v>16</v>
      </c>
      <c r="U8" s="30">
        <f t="shared" si="3"/>
        <v>235</v>
      </c>
      <c r="V8" s="31"/>
      <c r="W8" s="32">
        <f t="shared" si="4"/>
        <v>235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466</v>
      </c>
      <c r="B9" s="163" t="s">
        <v>163</v>
      </c>
      <c r="C9" s="205" t="s">
        <v>216</v>
      </c>
      <c r="D9" s="205" t="s">
        <v>125</v>
      </c>
      <c r="E9" s="205" t="s">
        <v>153</v>
      </c>
      <c r="F9" s="212">
        <v>100</v>
      </c>
      <c r="G9" s="227">
        <v>50</v>
      </c>
      <c r="H9" s="184"/>
      <c r="I9" s="188"/>
      <c r="J9" s="23"/>
      <c r="K9" s="23"/>
      <c r="L9" s="23"/>
      <c r="M9" s="23"/>
      <c r="N9" s="24"/>
      <c r="O9" s="25">
        <f t="shared" si="0"/>
        <v>150</v>
      </c>
      <c r="P9" s="26">
        <f t="shared" si="1"/>
        <v>2</v>
      </c>
      <c r="Q9" s="158">
        <f t="shared" si="2"/>
        <v>150</v>
      </c>
      <c r="R9" s="27"/>
      <c r="S9" s="28">
        <v>1589</v>
      </c>
      <c r="T9" s="29" t="s">
        <v>18</v>
      </c>
      <c r="U9" s="30">
        <f t="shared" si="3"/>
        <v>391</v>
      </c>
      <c r="V9" s="31"/>
      <c r="W9" s="32">
        <f t="shared" si="4"/>
        <v>401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773</v>
      </c>
      <c r="B10" s="163" t="s">
        <v>163</v>
      </c>
      <c r="C10" s="205" t="s">
        <v>774</v>
      </c>
      <c r="D10" s="205" t="s">
        <v>136</v>
      </c>
      <c r="E10" s="205" t="s">
        <v>157</v>
      </c>
      <c r="F10" s="211"/>
      <c r="G10" s="227">
        <v>60</v>
      </c>
      <c r="H10" s="184">
        <f>VLOOKUP(A10,[1]Table1!$A$236:$K$267,11,FALSE)</f>
        <v>80</v>
      </c>
      <c r="I10" s="188"/>
      <c r="J10" s="23"/>
      <c r="K10" s="23"/>
      <c r="L10" s="23"/>
      <c r="M10" s="23"/>
      <c r="N10" s="24"/>
      <c r="O10" s="25">
        <f t="shared" si="0"/>
        <v>140</v>
      </c>
      <c r="P10" s="26">
        <f t="shared" si="1"/>
        <v>2</v>
      </c>
      <c r="Q10" s="158">
        <f t="shared" si="2"/>
        <v>140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5">
      <c r="A11" s="163" t="s">
        <v>472</v>
      </c>
      <c r="B11" s="163" t="s">
        <v>163</v>
      </c>
      <c r="C11" s="205" t="s">
        <v>150</v>
      </c>
      <c r="D11" s="205" t="s">
        <v>243</v>
      </c>
      <c r="E11" s="205" t="s">
        <v>244</v>
      </c>
      <c r="F11" s="212">
        <v>30</v>
      </c>
      <c r="G11" s="227">
        <v>30</v>
      </c>
      <c r="H11" s="184">
        <f>VLOOKUP(A11,[1]Table1!$A$236:$K$267,11,FALSE)</f>
        <v>9</v>
      </c>
      <c r="I11" s="188">
        <v>50</v>
      </c>
      <c r="J11" s="178"/>
      <c r="K11" s="178"/>
      <c r="L11" s="178"/>
      <c r="M11" s="178"/>
      <c r="N11" s="180"/>
      <c r="O11" s="25">
        <f t="shared" si="0"/>
        <v>119</v>
      </c>
      <c r="P11" s="26">
        <f t="shared" si="1"/>
        <v>4</v>
      </c>
      <c r="Q11" s="158">
        <f t="shared" si="2"/>
        <v>119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33"/>
      <c r="Z11" s="33"/>
      <c r="AA11" s="33"/>
      <c r="AB11" s="33"/>
    </row>
    <row r="12" spans="1:28" ht="29.1" customHeight="1" thickBot="1" x14ac:dyDescent="0.4">
      <c r="A12" s="163" t="s">
        <v>770</v>
      </c>
      <c r="B12" s="163" t="s">
        <v>163</v>
      </c>
      <c r="C12" s="205" t="s">
        <v>772</v>
      </c>
      <c r="D12" s="205" t="s">
        <v>136</v>
      </c>
      <c r="E12" s="205" t="s">
        <v>157</v>
      </c>
      <c r="F12" s="211"/>
      <c r="G12" s="227">
        <v>90</v>
      </c>
      <c r="H12" s="184"/>
      <c r="I12" s="188"/>
      <c r="J12" s="23"/>
      <c r="K12" s="23"/>
      <c r="L12" s="23"/>
      <c r="M12" s="23"/>
      <c r="N12" s="24"/>
      <c r="O12" s="25">
        <f t="shared" si="0"/>
        <v>90</v>
      </c>
      <c r="P12" s="26">
        <f t="shared" si="1"/>
        <v>1</v>
      </c>
      <c r="Q12" s="158">
        <v>0</v>
      </c>
      <c r="R12" s="27"/>
      <c r="S12" s="28">
        <v>2140</v>
      </c>
      <c r="T12" s="29" t="s">
        <v>161</v>
      </c>
      <c r="U12" s="30">
        <f t="shared" si="3"/>
        <v>0</v>
      </c>
      <c r="V12" s="31"/>
      <c r="W12" s="32">
        <f t="shared" si="4"/>
        <v>0</v>
      </c>
      <c r="X12" s="19"/>
      <c r="Y12" s="33"/>
      <c r="Z12" s="33"/>
      <c r="AA12" s="33"/>
      <c r="AB12" s="33"/>
    </row>
    <row r="13" spans="1:28" ht="29.1" customHeight="1" thickBot="1" x14ac:dyDescent="0.45">
      <c r="A13" s="163" t="s">
        <v>469</v>
      </c>
      <c r="B13" s="163" t="s">
        <v>163</v>
      </c>
      <c r="C13" s="205" t="s">
        <v>182</v>
      </c>
      <c r="D13" s="205" t="s">
        <v>353</v>
      </c>
      <c r="E13" s="205" t="s">
        <v>354</v>
      </c>
      <c r="F13" s="212">
        <v>60</v>
      </c>
      <c r="G13" s="227">
        <v>12</v>
      </c>
      <c r="H13" s="184">
        <f>VLOOKUP(A13,[1]Table1!$A$236:$K$267,11,FALSE)</f>
        <v>5</v>
      </c>
      <c r="I13" s="188"/>
      <c r="J13" s="178"/>
      <c r="K13" s="178"/>
      <c r="L13" s="178"/>
      <c r="M13" s="178"/>
      <c r="N13" s="180"/>
      <c r="O13" s="25">
        <f t="shared" si="0"/>
        <v>77</v>
      </c>
      <c r="P13" s="26">
        <f t="shared" si="1"/>
        <v>3</v>
      </c>
      <c r="Q13" s="158">
        <f>SUM(F13:N13)</f>
        <v>77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473</v>
      </c>
      <c r="B14" s="163" t="s">
        <v>163</v>
      </c>
      <c r="C14" s="205" t="s">
        <v>180</v>
      </c>
      <c r="D14" s="205" t="s">
        <v>131</v>
      </c>
      <c r="E14" s="205" t="s">
        <v>114</v>
      </c>
      <c r="F14" s="212">
        <v>20</v>
      </c>
      <c r="G14" s="227"/>
      <c r="H14" s="184">
        <f>VLOOKUP(A14,[1]Table1!$A$236:$K$267,11,FALSE)</f>
        <v>15</v>
      </c>
      <c r="I14" s="188">
        <v>20</v>
      </c>
      <c r="J14" s="23"/>
      <c r="K14" s="23"/>
      <c r="L14" s="23"/>
      <c r="M14" s="23"/>
      <c r="N14" s="24"/>
      <c r="O14" s="25">
        <f t="shared" si="0"/>
        <v>55</v>
      </c>
      <c r="P14" s="26">
        <f t="shared" si="1"/>
        <v>3</v>
      </c>
      <c r="Q14" s="158">
        <f>SUM(F14:N14)</f>
        <v>55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163" t="s">
        <v>475</v>
      </c>
      <c r="B15" s="163" t="s">
        <v>163</v>
      </c>
      <c r="C15" s="205" t="s">
        <v>181</v>
      </c>
      <c r="D15" s="205" t="s">
        <v>243</v>
      </c>
      <c r="E15" s="205" t="s">
        <v>244</v>
      </c>
      <c r="F15" s="212">
        <v>12</v>
      </c>
      <c r="G15" s="227">
        <v>20</v>
      </c>
      <c r="H15" s="184">
        <f>VLOOKUP(A15,[1]Table1!$A$236:$K$267,11,FALSE)</f>
        <v>20</v>
      </c>
      <c r="I15" s="188"/>
      <c r="J15" s="23"/>
      <c r="K15" s="23"/>
      <c r="L15" s="23"/>
      <c r="M15" s="23"/>
      <c r="N15" s="24"/>
      <c r="O15" s="25">
        <f t="shared" si="0"/>
        <v>52</v>
      </c>
      <c r="P15" s="26">
        <f t="shared" si="1"/>
        <v>3</v>
      </c>
      <c r="Q15" s="158">
        <f>SUM(F15:N15)</f>
        <v>52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924</v>
      </c>
      <c r="B16" s="163" t="s">
        <v>163</v>
      </c>
      <c r="C16" s="205" t="s">
        <v>923</v>
      </c>
      <c r="D16" s="205" t="s">
        <v>125</v>
      </c>
      <c r="E16" s="205" t="s">
        <v>153</v>
      </c>
      <c r="F16" s="212"/>
      <c r="G16" s="212"/>
      <c r="H16" s="165">
        <v>5</v>
      </c>
      <c r="I16" s="188">
        <v>40</v>
      </c>
      <c r="J16" s="23"/>
      <c r="K16" s="23"/>
      <c r="L16" s="23"/>
      <c r="M16" s="23"/>
      <c r="N16" s="24"/>
      <c r="O16" s="25">
        <f t="shared" si="0"/>
        <v>45</v>
      </c>
      <c r="P16" s="26">
        <f t="shared" si="1"/>
        <v>2</v>
      </c>
      <c r="Q16" s="158">
        <f>SUM(F16:N16)</f>
        <v>45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783</v>
      </c>
      <c r="B17" s="163" t="s">
        <v>163</v>
      </c>
      <c r="C17" s="205" t="s">
        <v>787</v>
      </c>
      <c r="D17" s="205" t="s">
        <v>125</v>
      </c>
      <c r="E17" s="205" t="s">
        <v>153</v>
      </c>
      <c r="F17" s="211"/>
      <c r="G17" s="227">
        <v>5</v>
      </c>
      <c r="H17" s="184"/>
      <c r="I17" s="188">
        <v>30</v>
      </c>
      <c r="J17" s="23"/>
      <c r="K17" s="23"/>
      <c r="L17" s="23"/>
      <c r="M17" s="23"/>
      <c r="N17" s="24"/>
      <c r="O17" s="25">
        <f t="shared" si="0"/>
        <v>35</v>
      </c>
      <c r="P17" s="26">
        <f t="shared" si="1"/>
        <v>2</v>
      </c>
      <c r="Q17" s="158">
        <f>SUM(F17:N17)</f>
        <v>35</v>
      </c>
      <c r="R17" s="27"/>
      <c r="S17" s="28">
        <v>2521</v>
      </c>
      <c r="T17" s="29" t="s">
        <v>247</v>
      </c>
      <c r="U17" s="30">
        <f t="shared" si="3"/>
        <v>181</v>
      </c>
      <c r="V17" s="31"/>
      <c r="W17" s="32">
        <f t="shared" si="4"/>
        <v>181</v>
      </c>
      <c r="X17" s="19"/>
      <c r="Y17" s="6"/>
      <c r="Z17" s="6"/>
      <c r="AA17" s="6"/>
      <c r="AB17" s="6"/>
    </row>
    <row r="18" spans="1:28" ht="29.1" customHeight="1" thickBot="1" x14ac:dyDescent="0.4">
      <c r="A18" s="163" t="s">
        <v>919</v>
      </c>
      <c r="B18" s="163" t="s">
        <v>163</v>
      </c>
      <c r="C18" s="205" t="s">
        <v>920</v>
      </c>
      <c r="D18" s="205" t="s">
        <v>137</v>
      </c>
      <c r="E18" s="205" t="s">
        <v>158</v>
      </c>
      <c r="F18" s="212"/>
      <c r="G18" s="212"/>
      <c r="H18" s="165">
        <v>30</v>
      </c>
      <c r="I18" s="188"/>
      <c r="J18" s="23"/>
      <c r="K18" s="23"/>
      <c r="L18" s="23"/>
      <c r="M18" s="23"/>
      <c r="N18" s="24"/>
      <c r="O18" s="25">
        <f t="shared" si="0"/>
        <v>30</v>
      </c>
      <c r="P18" s="26">
        <f t="shared" si="1"/>
        <v>1</v>
      </c>
      <c r="Q18" s="158">
        <v>0</v>
      </c>
      <c r="R18" s="27"/>
      <c r="S18" s="28">
        <v>2144</v>
      </c>
      <c r="T18" s="155" t="s">
        <v>107</v>
      </c>
      <c r="U18" s="30">
        <f t="shared" si="3"/>
        <v>258</v>
      </c>
      <c r="V18" s="31"/>
      <c r="W18" s="32">
        <f t="shared" si="4"/>
        <v>258</v>
      </c>
      <c r="X18" s="19"/>
      <c r="Y18" s="33"/>
      <c r="Z18" s="33"/>
      <c r="AA18" s="33"/>
      <c r="AB18" s="33"/>
    </row>
    <row r="19" spans="1:28" ht="29.1" customHeight="1" thickBot="1" x14ac:dyDescent="0.4">
      <c r="A19" s="163" t="s">
        <v>474</v>
      </c>
      <c r="B19" s="163" t="s">
        <v>163</v>
      </c>
      <c r="C19" s="205" t="s">
        <v>185</v>
      </c>
      <c r="D19" s="205" t="s">
        <v>132</v>
      </c>
      <c r="E19" s="205" t="s">
        <v>155</v>
      </c>
      <c r="F19" s="212">
        <v>15</v>
      </c>
      <c r="G19" s="227">
        <v>7</v>
      </c>
      <c r="H19" s="184">
        <f>VLOOKUP(A19,[1]Table1!$A$236:$K$267,11,FALSE)</f>
        <v>5</v>
      </c>
      <c r="I19" s="188"/>
      <c r="J19" s="23"/>
      <c r="K19" s="23"/>
      <c r="L19" s="23"/>
      <c r="M19" s="23"/>
      <c r="N19" s="24"/>
      <c r="O19" s="25">
        <f t="shared" si="0"/>
        <v>27</v>
      </c>
      <c r="P19" s="26">
        <f t="shared" si="1"/>
        <v>3</v>
      </c>
      <c r="Q19" s="158">
        <f t="shared" ref="Q19:Q35" si="5">SUM(F19:N19)</f>
        <v>27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481</v>
      </c>
      <c r="B20" s="163" t="s">
        <v>163</v>
      </c>
      <c r="C20" s="205" t="s">
        <v>183</v>
      </c>
      <c r="D20" s="205" t="s">
        <v>131</v>
      </c>
      <c r="E20" s="205" t="s">
        <v>114</v>
      </c>
      <c r="F20" s="212">
        <v>5</v>
      </c>
      <c r="G20" s="227">
        <v>5</v>
      </c>
      <c r="H20" s="184">
        <f>VLOOKUP(A20,[1]Table1!$A$236:$K$267,11,FALSE)</f>
        <v>5</v>
      </c>
      <c r="I20" s="188">
        <v>12</v>
      </c>
      <c r="J20" s="23"/>
      <c r="K20" s="23"/>
      <c r="L20" s="23"/>
      <c r="M20" s="23"/>
      <c r="N20" s="24"/>
      <c r="O20" s="25">
        <f t="shared" si="0"/>
        <v>27</v>
      </c>
      <c r="P20" s="26">
        <f t="shared" si="1"/>
        <v>4</v>
      </c>
      <c r="Q20" s="158">
        <f t="shared" si="5"/>
        <v>27</v>
      </c>
      <c r="R20" s="27"/>
      <c r="S20" s="28">
        <v>1298</v>
      </c>
      <c r="T20" s="29" t="s">
        <v>35</v>
      </c>
      <c r="U20" s="30">
        <f t="shared" si="3"/>
        <v>201</v>
      </c>
      <c r="V20" s="31"/>
      <c r="W20" s="32">
        <f t="shared" si="4"/>
        <v>206</v>
      </c>
      <c r="X20" s="19"/>
      <c r="Y20" s="33"/>
      <c r="Z20" s="33"/>
      <c r="AA20" s="33"/>
      <c r="AB20" s="33"/>
    </row>
    <row r="21" spans="1:28" ht="29.1" customHeight="1" thickBot="1" x14ac:dyDescent="0.4">
      <c r="A21" s="163" t="s">
        <v>476</v>
      </c>
      <c r="B21" s="163" t="s">
        <v>163</v>
      </c>
      <c r="C21" s="205" t="s">
        <v>188</v>
      </c>
      <c r="D21" s="205" t="s">
        <v>141</v>
      </c>
      <c r="E21" s="205" t="s">
        <v>160</v>
      </c>
      <c r="F21" s="213">
        <v>9</v>
      </c>
      <c r="G21" s="227">
        <v>5</v>
      </c>
      <c r="H21" s="184">
        <f>VLOOKUP(A21,[1]Table1!$A$236:$K$267,11,FALSE)</f>
        <v>6</v>
      </c>
      <c r="I21" s="188"/>
      <c r="J21" s="23"/>
      <c r="K21" s="23"/>
      <c r="L21" s="23"/>
      <c r="M21" s="23"/>
      <c r="N21" s="24"/>
      <c r="O21" s="25">
        <f t="shared" si="0"/>
        <v>20</v>
      </c>
      <c r="P21" s="26">
        <f t="shared" si="1"/>
        <v>3</v>
      </c>
      <c r="Q21" s="158">
        <f t="shared" si="5"/>
        <v>20</v>
      </c>
      <c r="R21" s="27"/>
      <c r="S21" s="28">
        <v>2271</v>
      </c>
      <c r="T21" s="29" t="s">
        <v>120</v>
      </c>
      <c r="U21" s="30">
        <f t="shared" si="3"/>
        <v>240</v>
      </c>
      <c r="V21" s="31"/>
      <c r="W21" s="32">
        <f t="shared" si="4"/>
        <v>240</v>
      </c>
      <c r="X21" s="19"/>
      <c r="Y21" s="6"/>
      <c r="Z21" s="6"/>
      <c r="AA21" s="6"/>
      <c r="AB21" s="6"/>
    </row>
    <row r="22" spans="1:28" ht="29.1" customHeight="1" thickBot="1" x14ac:dyDescent="0.4">
      <c r="A22" s="163" t="s">
        <v>927</v>
      </c>
      <c r="B22" s="163" t="s">
        <v>163</v>
      </c>
      <c r="C22" s="205" t="s">
        <v>928</v>
      </c>
      <c r="D22" s="205" t="s">
        <v>131</v>
      </c>
      <c r="E22" s="205" t="s">
        <v>114</v>
      </c>
      <c r="F22" s="212"/>
      <c r="G22" s="212"/>
      <c r="H22" s="165">
        <v>5</v>
      </c>
      <c r="I22" s="188">
        <v>15</v>
      </c>
      <c r="J22" s="23"/>
      <c r="K22" s="23"/>
      <c r="L22" s="23"/>
      <c r="M22" s="23"/>
      <c r="N22" s="24"/>
      <c r="O22" s="25">
        <f t="shared" si="0"/>
        <v>20</v>
      </c>
      <c r="P22" s="26">
        <f t="shared" si="1"/>
        <v>2</v>
      </c>
      <c r="Q22" s="158">
        <f t="shared" si="5"/>
        <v>20</v>
      </c>
      <c r="R22" s="27"/>
      <c r="S22" s="28">
        <v>2186</v>
      </c>
      <c r="T22" s="29" t="s">
        <v>122</v>
      </c>
      <c r="U22" s="30">
        <f t="shared" si="3"/>
        <v>77</v>
      </c>
      <c r="V22" s="31"/>
      <c r="W22" s="32">
        <f t="shared" si="4"/>
        <v>77</v>
      </c>
      <c r="X22" s="19"/>
      <c r="Y22" s="6"/>
      <c r="Z22" s="6"/>
      <c r="AA22" s="6"/>
      <c r="AB22" s="6"/>
    </row>
    <row r="23" spans="1:28" ht="29.1" customHeight="1" thickBot="1" x14ac:dyDescent="0.4">
      <c r="A23" s="163" t="s">
        <v>794</v>
      </c>
      <c r="B23" s="163" t="s">
        <v>163</v>
      </c>
      <c r="C23" s="205" t="s">
        <v>798</v>
      </c>
      <c r="D23" s="205" t="s">
        <v>131</v>
      </c>
      <c r="E23" s="205" t="s">
        <v>114</v>
      </c>
      <c r="F23" s="212"/>
      <c r="G23" s="227">
        <v>5</v>
      </c>
      <c r="H23" s="184">
        <f>VLOOKUP(A23,[1]Table1!$A$236:$K$267,11,FALSE)</f>
        <v>5</v>
      </c>
      <c r="I23" s="188">
        <v>9</v>
      </c>
      <c r="J23" s="23"/>
      <c r="K23" s="23"/>
      <c r="L23" s="23"/>
      <c r="M23" s="23"/>
      <c r="N23" s="24"/>
      <c r="O23" s="25">
        <f t="shared" si="0"/>
        <v>19</v>
      </c>
      <c r="P23" s="26">
        <f t="shared" si="1"/>
        <v>3</v>
      </c>
      <c r="Q23" s="158">
        <f t="shared" si="5"/>
        <v>19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 t="s">
        <v>802</v>
      </c>
      <c r="B24" s="163" t="s">
        <v>163</v>
      </c>
      <c r="C24" s="205" t="s">
        <v>807</v>
      </c>
      <c r="D24" s="205" t="s">
        <v>141</v>
      </c>
      <c r="E24" s="205" t="s">
        <v>160</v>
      </c>
      <c r="F24" s="212"/>
      <c r="G24" s="227">
        <v>5</v>
      </c>
      <c r="H24" s="184">
        <f>VLOOKUP(A24,[1]Table1!$A$236:$K$267,11,FALSE)</f>
        <v>5</v>
      </c>
      <c r="I24" s="188">
        <v>8</v>
      </c>
      <c r="J24" s="23"/>
      <c r="K24" s="23"/>
      <c r="L24" s="23"/>
      <c r="M24" s="23"/>
      <c r="N24" s="24"/>
      <c r="O24" s="25">
        <f t="shared" si="0"/>
        <v>18</v>
      </c>
      <c r="P24" s="26">
        <f t="shared" si="1"/>
        <v>3</v>
      </c>
      <c r="Q24" s="158">
        <f t="shared" si="5"/>
        <v>18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33"/>
      <c r="Z24" s="33"/>
      <c r="AA24" s="33"/>
      <c r="AB24" s="33"/>
    </row>
    <row r="25" spans="1:28" ht="29.1" customHeight="1" thickBot="1" x14ac:dyDescent="0.4">
      <c r="A25" s="163" t="s">
        <v>784</v>
      </c>
      <c r="B25" s="163" t="s">
        <v>163</v>
      </c>
      <c r="C25" s="205" t="s">
        <v>788</v>
      </c>
      <c r="D25" s="205" t="s">
        <v>131</v>
      </c>
      <c r="E25" s="205" t="s">
        <v>114</v>
      </c>
      <c r="F25" s="211"/>
      <c r="G25" s="227">
        <v>5</v>
      </c>
      <c r="H25" s="184">
        <f>VLOOKUP(A25,[1]Table1!$A$236:$K$267,11,FALSE)</f>
        <v>12</v>
      </c>
      <c r="I25" s="188"/>
      <c r="J25" s="23"/>
      <c r="K25" s="23"/>
      <c r="L25" s="23"/>
      <c r="M25" s="23"/>
      <c r="N25" s="24"/>
      <c r="O25" s="25">
        <f t="shared" si="0"/>
        <v>17</v>
      </c>
      <c r="P25" s="26">
        <f t="shared" si="1"/>
        <v>2</v>
      </c>
      <c r="Q25" s="158">
        <f t="shared" si="5"/>
        <v>17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 t="s">
        <v>480</v>
      </c>
      <c r="B26" s="163" t="s">
        <v>163</v>
      </c>
      <c r="C26" s="205" t="s">
        <v>356</v>
      </c>
      <c r="D26" s="205" t="s">
        <v>128</v>
      </c>
      <c r="E26" s="205" t="s">
        <v>154</v>
      </c>
      <c r="F26" s="212">
        <v>5</v>
      </c>
      <c r="G26" s="227">
        <v>5</v>
      </c>
      <c r="H26" s="184">
        <f>VLOOKUP(A26,[1]Table1!$A$236:$K$267,11,FALSE)</f>
        <v>5</v>
      </c>
      <c r="I26" s="188"/>
      <c r="J26" s="23"/>
      <c r="K26" s="23"/>
      <c r="L26" s="23"/>
      <c r="M26" s="23"/>
      <c r="N26" s="24"/>
      <c r="O26" s="25">
        <f t="shared" si="0"/>
        <v>15</v>
      </c>
      <c r="P26" s="26">
        <f t="shared" si="1"/>
        <v>3</v>
      </c>
      <c r="Q26" s="158">
        <f t="shared" si="5"/>
        <v>15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 t="s">
        <v>478</v>
      </c>
      <c r="B27" s="163" t="s">
        <v>163</v>
      </c>
      <c r="C27" s="205" t="s">
        <v>184</v>
      </c>
      <c r="D27" s="205" t="s">
        <v>146</v>
      </c>
      <c r="E27" s="205" t="s">
        <v>20</v>
      </c>
      <c r="F27" s="212">
        <v>7</v>
      </c>
      <c r="G27" s="227"/>
      <c r="H27" s="184">
        <f>VLOOKUP(A27,[1]Table1!$A$236:$K$267,11,FALSE)</f>
        <v>8</v>
      </c>
      <c r="I27" s="188"/>
      <c r="J27" s="23"/>
      <c r="K27" s="23"/>
      <c r="L27" s="23"/>
      <c r="M27" s="23"/>
      <c r="N27" s="24"/>
      <c r="O27" s="25">
        <f t="shared" si="0"/>
        <v>15</v>
      </c>
      <c r="P27" s="26">
        <f t="shared" si="1"/>
        <v>2</v>
      </c>
      <c r="Q27" s="158">
        <f t="shared" si="5"/>
        <v>15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 t="s">
        <v>477</v>
      </c>
      <c r="B28" s="163" t="s">
        <v>163</v>
      </c>
      <c r="C28" s="205" t="s">
        <v>187</v>
      </c>
      <c r="D28" s="205" t="s">
        <v>146</v>
      </c>
      <c r="E28" s="205" t="s">
        <v>20</v>
      </c>
      <c r="F28" s="213">
        <v>8</v>
      </c>
      <c r="G28" s="227">
        <v>5</v>
      </c>
      <c r="H28" s="184"/>
      <c r="I28" s="188"/>
      <c r="J28" s="23"/>
      <c r="K28" s="23"/>
      <c r="L28" s="23"/>
      <c r="M28" s="23"/>
      <c r="N28" s="24"/>
      <c r="O28" s="25">
        <f t="shared" si="0"/>
        <v>13</v>
      </c>
      <c r="P28" s="26">
        <f t="shared" si="1"/>
        <v>2</v>
      </c>
      <c r="Q28" s="158">
        <f t="shared" si="5"/>
        <v>13</v>
      </c>
      <c r="R28" s="27"/>
      <c r="S28" s="28">
        <v>1174</v>
      </c>
      <c r="T28" s="29" t="s">
        <v>121</v>
      </c>
      <c r="U28" s="30">
        <f t="shared" si="3"/>
        <v>0</v>
      </c>
      <c r="V28" s="31"/>
      <c r="W28" s="32">
        <f t="shared" si="4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63" t="s">
        <v>775</v>
      </c>
      <c r="B29" s="163" t="s">
        <v>163</v>
      </c>
      <c r="C29" s="205" t="s">
        <v>776</v>
      </c>
      <c r="D29" s="205" t="s">
        <v>135</v>
      </c>
      <c r="E29" s="205" t="s">
        <v>156</v>
      </c>
      <c r="F29" s="211"/>
      <c r="G29" s="227">
        <v>8</v>
      </c>
      <c r="H29" s="184">
        <f>VLOOKUP(A29,[1]Table1!$A$236:$K$267,11,FALSE)</f>
        <v>5</v>
      </c>
      <c r="I29" s="188"/>
      <c r="J29" s="23"/>
      <c r="K29" s="23"/>
      <c r="L29" s="23"/>
      <c r="M29" s="23"/>
      <c r="N29" s="24"/>
      <c r="O29" s="25">
        <f t="shared" si="0"/>
        <v>13</v>
      </c>
      <c r="P29" s="26">
        <f t="shared" si="1"/>
        <v>2</v>
      </c>
      <c r="Q29" s="158">
        <f t="shared" si="5"/>
        <v>13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 t="s">
        <v>479</v>
      </c>
      <c r="B30" s="163" t="s">
        <v>163</v>
      </c>
      <c r="C30" s="205" t="s">
        <v>186</v>
      </c>
      <c r="D30" s="205" t="s">
        <v>146</v>
      </c>
      <c r="E30" s="205" t="s">
        <v>20</v>
      </c>
      <c r="F30" s="212">
        <v>6</v>
      </c>
      <c r="G30" s="227"/>
      <c r="H30" s="184">
        <f>VLOOKUP(A30,[1]Table1!$A$236:$K$267,11,FALSE)</f>
        <v>5</v>
      </c>
      <c r="I30" s="188"/>
      <c r="J30" s="23"/>
      <c r="K30" s="23"/>
      <c r="L30" s="23"/>
      <c r="M30" s="23"/>
      <c r="N30" s="24"/>
      <c r="O30" s="25">
        <f t="shared" si="0"/>
        <v>11</v>
      </c>
      <c r="P30" s="26">
        <f t="shared" si="1"/>
        <v>2</v>
      </c>
      <c r="Q30" s="158">
        <f t="shared" si="5"/>
        <v>11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5</v>
      </c>
      <c r="X30" s="19"/>
      <c r="Y30" s="6"/>
      <c r="Z30" s="6"/>
      <c r="AA30" s="6"/>
      <c r="AB30" s="6"/>
    </row>
    <row r="31" spans="1:28" ht="29.1" customHeight="1" thickBot="1" x14ac:dyDescent="0.4">
      <c r="A31" s="163" t="s">
        <v>778</v>
      </c>
      <c r="B31" s="163" t="s">
        <v>163</v>
      </c>
      <c r="C31" s="205" t="s">
        <v>781</v>
      </c>
      <c r="D31" s="205" t="s">
        <v>132</v>
      </c>
      <c r="E31" s="205" t="s">
        <v>155</v>
      </c>
      <c r="F31" s="234"/>
      <c r="G31" s="227">
        <v>5</v>
      </c>
      <c r="H31" s="184">
        <f>VLOOKUP(A31,[1]Table1!$A$236:$K$267,11,FALSE)</f>
        <v>5</v>
      </c>
      <c r="I31" s="188"/>
      <c r="J31" s="23"/>
      <c r="K31" s="23"/>
      <c r="L31" s="23"/>
      <c r="M31" s="23"/>
      <c r="N31" s="24"/>
      <c r="O31" s="25">
        <f t="shared" si="0"/>
        <v>10</v>
      </c>
      <c r="P31" s="26">
        <f t="shared" si="1"/>
        <v>2</v>
      </c>
      <c r="Q31" s="158">
        <f t="shared" si="5"/>
        <v>10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 t="s">
        <v>791</v>
      </c>
      <c r="B32" s="163" t="s">
        <v>163</v>
      </c>
      <c r="C32" s="205" t="s">
        <v>795</v>
      </c>
      <c r="D32" s="205" t="s">
        <v>139</v>
      </c>
      <c r="E32" s="205" t="s">
        <v>159</v>
      </c>
      <c r="F32" s="231"/>
      <c r="G32" s="227">
        <v>5</v>
      </c>
      <c r="H32" s="184">
        <f>VLOOKUP(A32,[1]Table1!$A$236:$K$267,11,FALSE)</f>
        <v>5</v>
      </c>
      <c r="I32" s="188"/>
      <c r="J32" s="23"/>
      <c r="K32" s="23"/>
      <c r="L32" s="23"/>
      <c r="M32" s="23"/>
      <c r="N32" s="24"/>
      <c r="O32" s="25">
        <f t="shared" si="0"/>
        <v>10</v>
      </c>
      <c r="P32" s="26">
        <f t="shared" si="1"/>
        <v>2</v>
      </c>
      <c r="Q32" s="158">
        <f t="shared" si="5"/>
        <v>10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 t="s">
        <v>792</v>
      </c>
      <c r="B33" s="163" t="s">
        <v>163</v>
      </c>
      <c r="C33" s="205" t="s">
        <v>796</v>
      </c>
      <c r="D33" s="205" t="s">
        <v>136</v>
      </c>
      <c r="E33" s="205" t="s">
        <v>157</v>
      </c>
      <c r="F33" s="231"/>
      <c r="G33" s="227">
        <v>5</v>
      </c>
      <c r="H33" s="184">
        <f>VLOOKUP(A33,[1]Table1!$A$236:$K$267,11,FALSE)</f>
        <v>5</v>
      </c>
      <c r="I33" s="188"/>
      <c r="J33" s="23"/>
      <c r="K33" s="23"/>
      <c r="L33" s="23"/>
      <c r="M33" s="23"/>
      <c r="N33" s="24"/>
      <c r="O33" s="25">
        <f t="shared" si="0"/>
        <v>10</v>
      </c>
      <c r="P33" s="26">
        <f t="shared" si="1"/>
        <v>2</v>
      </c>
      <c r="Q33" s="158">
        <f t="shared" si="5"/>
        <v>10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 t="s">
        <v>799</v>
      </c>
      <c r="B34" s="163" t="s">
        <v>163</v>
      </c>
      <c r="C34" s="205" t="s">
        <v>804</v>
      </c>
      <c r="D34" s="205" t="s">
        <v>243</v>
      </c>
      <c r="E34" s="205" t="s">
        <v>244</v>
      </c>
      <c r="F34" s="208"/>
      <c r="G34" s="227">
        <v>5</v>
      </c>
      <c r="H34" s="184">
        <f>VLOOKUP(A34,[1]Table1!$A$236:$K$267,11,FALSE)</f>
        <v>5</v>
      </c>
      <c r="I34" s="188"/>
      <c r="J34" s="23"/>
      <c r="K34" s="23"/>
      <c r="L34" s="23"/>
      <c r="M34" s="23"/>
      <c r="N34" s="24"/>
      <c r="O34" s="25">
        <f t="shared" si="0"/>
        <v>10</v>
      </c>
      <c r="P34" s="26">
        <f t="shared" si="1"/>
        <v>2</v>
      </c>
      <c r="Q34" s="158">
        <f t="shared" si="5"/>
        <v>10</v>
      </c>
      <c r="R34" s="27"/>
      <c r="S34" s="28">
        <v>2072</v>
      </c>
      <c r="T34" s="29" t="s">
        <v>109</v>
      </c>
      <c r="U34" s="30">
        <f t="shared" si="3"/>
        <v>0</v>
      </c>
      <c r="V34" s="31"/>
      <c r="W34" s="32">
        <f t="shared" si="4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 t="s">
        <v>801</v>
      </c>
      <c r="B35" s="163" t="s">
        <v>163</v>
      </c>
      <c r="C35" s="205" t="s">
        <v>806</v>
      </c>
      <c r="D35" s="205" t="s">
        <v>125</v>
      </c>
      <c r="E35" s="205" t="s">
        <v>153</v>
      </c>
      <c r="F35" s="208"/>
      <c r="G35" s="227">
        <v>5</v>
      </c>
      <c r="H35" s="184">
        <f>VLOOKUP(A35,[1]Table1!$A$236:$K$267,11,FALSE)</f>
        <v>5</v>
      </c>
      <c r="I35" s="188"/>
      <c r="J35" s="23"/>
      <c r="K35" s="23"/>
      <c r="L35" s="23"/>
      <c r="M35" s="23"/>
      <c r="N35" s="24"/>
      <c r="O35" s="25">
        <f t="shared" si="0"/>
        <v>10</v>
      </c>
      <c r="P35" s="26">
        <f t="shared" si="1"/>
        <v>2</v>
      </c>
      <c r="Q35" s="158">
        <f t="shared" si="5"/>
        <v>10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 t="s">
        <v>921</v>
      </c>
      <c r="B36" s="163" t="s">
        <v>163</v>
      </c>
      <c r="C36" s="205" t="s">
        <v>922</v>
      </c>
      <c r="D36" s="205" t="s">
        <v>137</v>
      </c>
      <c r="E36" s="205" t="s">
        <v>158</v>
      </c>
      <c r="F36" s="165"/>
      <c r="G36" s="213"/>
      <c r="H36" s="165">
        <v>7</v>
      </c>
      <c r="I36" s="188"/>
      <c r="J36" s="23"/>
      <c r="K36" s="23"/>
      <c r="L36" s="23"/>
      <c r="M36" s="23"/>
      <c r="N36" s="24"/>
      <c r="O36" s="25">
        <f t="shared" si="0"/>
        <v>7</v>
      </c>
      <c r="P36" s="26">
        <f t="shared" si="1"/>
        <v>1</v>
      </c>
      <c r="Q36" s="158"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 t="s">
        <v>779</v>
      </c>
      <c r="B37" s="163" t="s">
        <v>163</v>
      </c>
      <c r="C37" s="205" t="s">
        <v>782</v>
      </c>
      <c r="D37" s="205" t="s">
        <v>132</v>
      </c>
      <c r="E37" s="205" t="s">
        <v>155</v>
      </c>
      <c r="F37" s="232"/>
      <c r="G37" s="227">
        <v>5</v>
      </c>
      <c r="H37" s="184"/>
      <c r="I37" s="188"/>
      <c r="J37" s="23"/>
      <c r="K37" s="23"/>
      <c r="L37" s="23"/>
      <c r="M37" s="23"/>
      <c r="N37" s="24"/>
      <c r="O37" s="25">
        <f t="shared" si="0"/>
        <v>5</v>
      </c>
      <c r="P37" s="26">
        <f t="shared" si="1"/>
        <v>1</v>
      </c>
      <c r="Q37" s="158"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 t="s">
        <v>785</v>
      </c>
      <c r="B38" s="163" t="s">
        <v>163</v>
      </c>
      <c r="C38" s="205" t="s">
        <v>789</v>
      </c>
      <c r="D38" s="205" t="s">
        <v>139</v>
      </c>
      <c r="E38" s="205" t="s">
        <v>159</v>
      </c>
      <c r="F38" s="23"/>
      <c r="G38" s="227">
        <v>5</v>
      </c>
      <c r="H38" s="184"/>
      <c r="I38" s="188"/>
      <c r="J38" s="23"/>
      <c r="K38" s="23"/>
      <c r="L38" s="23"/>
      <c r="M38" s="23"/>
      <c r="N38" s="24"/>
      <c r="O38" s="25">
        <f t="shared" si="0"/>
        <v>5</v>
      </c>
      <c r="P38" s="26">
        <f t="shared" si="1"/>
        <v>1</v>
      </c>
      <c r="Q38" s="158"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 t="s">
        <v>786</v>
      </c>
      <c r="B39" s="163" t="s">
        <v>163</v>
      </c>
      <c r="C39" s="205" t="s">
        <v>790</v>
      </c>
      <c r="D39" s="205" t="s">
        <v>137</v>
      </c>
      <c r="E39" s="205" t="s">
        <v>158</v>
      </c>
      <c r="F39" s="232"/>
      <c r="G39" s="233">
        <v>5</v>
      </c>
      <c r="H39" s="188"/>
      <c r="I39" s="188"/>
      <c r="J39" s="23"/>
      <c r="K39" s="23"/>
      <c r="L39" s="23"/>
      <c r="M39" s="23"/>
      <c r="N39" s="24"/>
      <c r="O39" s="25">
        <f t="shared" si="0"/>
        <v>5</v>
      </c>
      <c r="P39" s="26">
        <f t="shared" si="1"/>
        <v>1</v>
      </c>
      <c r="Q39" s="158"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 t="s">
        <v>793</v>
      </c>
      <c r="B40" s="163" t="s">
        <v>163</v>
      </c>
      <c r="C40" s="205" t="s">
        <v>797</v>
      </c>
      <c r="D40" s="205" t="s">
        <v>139</v>
      </c>
      <c r="E40" s="205" t="s">
        <v>159</v>
      </c>
      <c r="F40" s="23"/>
      <c r="G40" s="233">
        <v>5</v>
      </c>
      <c r="H40" s="188"/>
      <c r="I40" s="188"/>
      <c r="J40" s="23"/>
      <c r="K40" s="23"/>
      <c r="L40" s="23"/>
      <c r="M40" s="23"/>
      <c r="N40" s="24"/>
      <c r="O40" s="25">
        <f t="shared" si="0"/>
        <v>5</v>
      </c>
      <c r="P40" s="26">
        <f t="shared" si="1"/>
        <v>1</v>
      </c>
      <c r="Q40" s="158"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 t="s">
        <v>800</v>
      </c>
      <c r="B41" s="163" t="s">
        <v>163</v>
      </c>
      <c r="C41" s="205" t="s">
        <v>805</v>
      </c>
      <c r="D41" s="205" t="s">
        <v>135</v>
      </c>
      <c r="E41" s="205" t="s">
        <v>156</v>
      </c>
      <c r="F41" s="23"/>
      <c r="G41" s="233">
        <v>5</v>
      </c>
      <c r="H41" s="188"/>
      <c r="I41" s="188"/>
      <c r="J41" s="23"/>
      <c r="K41" s="23"/>
      <c r="L41" s="23"/>
      <c r="M41" s="23"/>
      <c r="N41" s="24"/>
      <c r="O41" s="25">
        <f t="shared" si="0"/>
        <v>5</v>
      </c>
      <c r="P41" s="26">
        <f t="shared" si="1"/>
        <v>1</v>
      </c>
      <c r="Q41" s="158"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 t="s">
        <v>803</v>
      </c>
      <c r="B42" s="163" t="s">
        <v>163</v>
      </c>
      <c r="C42" s="205" t="s">
        <v>808</v>
      </c>
      <c r="D42" s="205" t="s">
        <v>131</v>
      </c>
      <c r="E42" s="205" t="s">
        <v>114</v>
      </c>
      <c r="F42" s="23"/>
      <c r="G42" s="233">
        <v>5</v>
      </c>
      <c r="H42" s="188"/>
      <c r="I42" s="188"/>
      <c r="J42" s="23"/>
      <c r="K42" s="23"/>
      <c r="L42" s="23"/>
      <c r="M42" s="23"/>
      <c r="N42" s="24"/>
      <c r="O42" s="25">
        <f t="shared" si="0"/>
        <v>5</v>
      </c>
      <c r="P42" s="26">
        <f t="shared" si="1"/>
        <v>1</v>
      </c>
      <c r="Q42" s="158"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 t="s">
        <v>925</v>
      </c>
      <c r="B43" s="163" t="s">
        <v>163</v>
      </c>
      <c r="C43" s="205" t="s">
        <v>926</v>
      </c>
      <c r="D43" s="205" t="s">
        <v>146</v>
      </c>
      <c r="E43" s="205" t="s">
        <v>20</v>
      </c>
      <c r="F43" s="23"/>
      <c r="G43" s="23"/>
      <c r="H43" s="23">
        <v>5</v>
      </c>
      <c r="I43" s="188"/>
      <c r="J43" s="23"/>
      <c r="K43" s="23"/>
      <c r="L43" s="23"/>
      <c r="M43" s="23"/>
      <c r="N43" s="24"/>
      <c r="O43" s="25">
        <f t="shared" si="0"/>
        <v>5</v>
      </c>
      <c r="P43" s="26">
        <f t="shared" si="1"/>
        <v>1</v>
      </c>
      <c r="Q43" s="158"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 t="s">
        <v>929</v>
      </c>
      <c r="B44" s="163" t="s">
        <v>163</v>
      </c>
      <c r="C44" s="205" t="s">
        <v>930</v>
      </c>
      <c r="D44" s="205" t="s">
        <v>133</v>
      </c>
      <c r="E44" s="205" t="s">
        <v>71</v>
      </c>
      <c r="F44" s="23"/>
      <c r="G44" s="23"/>
      <c r="H44" s="23">
        <v>5</v>
      </c>
      <c r="I44" s="188"/>
      <c r="J44" s="23"/>
      <c r="K44" s="23"/>
      <c r="L44" s="23"/>
      <c r="M44" s="23"/>
      <c r="N44" s="24"/>
      <c r="O44" s="25">
        <f t="shared" si="0"/>
        <v>5</v>
      </c>
      <c r="P44" s="26">
        <f t="shared" si="1"/>
        <v>1</v>
      </c>
      <c r="Q44" s="158"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ref="B45:B62" si="6">IF(P45&lt;2,"NO","SI")</f>
        <v>NO</v>
      </c>
      <c r="C45" s="205"/>
      <c r="D45" s="21"/>
      <c r="E45" s="20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ref="O45:O62" si="7">IF(P45=9,SUM(F45:N45)-SMALL(F45:N45,1)-SMALL(F45:N45,2),IF(P45=8,SUM(F45:N45)-SMALL(F45:N45,1),SUM(F45:N45)))</f>
        <v>0</v>
      </c>
      <c r="P45" s="26">
        <f t="shared" ref="P45:P62" si="8">COUNTA(F45:N45)</f>
        <v>0</v>
      </c>
      <c r="Q45" s="158">
        <f t="shared" ref="Q45:Q62" si="9">SUM(F45:N45)</f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6"/>
        <v>NO</v>
      </c>
      <c r="C46" s="20"/>
      <c r="D46" s="21"/>
      <c r="E46" s="20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7"/>
        <v>0</v>
      </c>
      <c r="P46" s="26">
        <f t="shared" si="8"/>
        <v>0</v>
      </c>
      <c r="Q46" s="158">
        <f t="shared" si="9"/>
        <v>0</v>
      </c>
      <c r="R46" s="35"/>
      <c r="S46" s="28">
        <v>2057</v>
      </c>
      <c r="T46" s="29" t="s">
        <v>56</v>
      </c>
      <c r="U46" s="30">
        <f t="shared" si="3"/>
        <v>0</v>
      </c>
      <c r="V46" s="31"/>
      <c r="W46" s="32">
        <f t="shared" si="4"/>
        <v>42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6"/>
        <v>NO</v>
      </c>
      <c r="C47" s="20"/>
      <c r="D47" s="21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si="7"/>
        <v>0</v>
      </c>
      <c r="P47" s="26">
        <f t="shared" si="8"/>
        <v>0</v>
      </c>
      <c r="Q47" s="158">
        <f t="shared" si="9"/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6"/>
        <v>NO</v>
      </c>
      <c r="C48" s="20"/>
      <c r="D48" s="21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7"/>
        <v>0</v>
      </c>
      <c r="P48" s="26">
        <f t="shared" si="8"/>
        <v>0</v>
      </c>
      <c r="Q48" s="158">
        <f t="shared" si="9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6"/>
        <v>NO</v>
      </c>
      <c r="C49" s="20"/>
      <c r="D49" s="21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7"/>
        <v>0</v>
      </c>
      <c r="P49" s="26">
        <f t="shared" si="8"/>
        <v>0</v>
      </c>
      <c r="Q49" s="158">
        <f t="shared" si="9"/>
        <v>0</v>
      </c>
      <c r="R49" s="35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6"/>
        <v>NO</v>
      </c>
      <c r="C50" s="20"/>
      <c r="D50" s="21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7"/>
        <v>0</v>
      </c>
      <c r="P50" s="26">
        <f t="shared" si="8"/>
        <v>0</v>
      </c>
      <c r="Q50" s="158">
        <f t="shared" si="9"/>
        <v>0</v>
      </c>
      <c r="R50" s="35"/>
      <c r="S50" s="28">
        <v>2027</v>
      </c>
      <c r="T50" s="29" t="s">
        <v>20</v>
      </c>
      <c r="U50" s="30">
        <f t="shared" si="3"/>
        <v>39</v>
      </c>
      <c r="V50" s="31"/>
      <c r="W50" s="32">
        <f t="shared" si="4"/>
        <v>44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6"/>
        <v>NO</v>
      </c>
      <c r="C51" s="20"/>
      <c r="D51" s="2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7"/>
        <v>0</v>
      </c>
      <c r="P51" s="26">
        <f t="shared" si="8"/>
        <v>0</v>
      </c>
      <c r="Q51" s="158">
        <f t="shared" si="9"/>
        <v>0</v>
      </c>
      <c r="R51" s="35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6"/>
        <v>NO</v>
      </c>
      <c r="C52" s="144"/>
      <c r="D52" s="21"/>
      <c r="E52" s="21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7"/>
        <v>0</v>
      </c>
      <c r="P52" s="26">
        <f t="shared" si="8"/>
        <v>0</v>
      </c>
      <c r="Q52" s="158">
        <f t="shared" si="9"/>
        <v>0</v>
      </c>
      <c r="R52" s="35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6"/>
        <v>NO</v>
      </c>
      <c r="C53" s="144"/>
      <c r="D53" s="21"/>
      <c r="E53" s="21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si="7"/>
        <v>0</v>
      </c>
      <c r="P53" s="26">
        <f t="shared" si="8"/>
        <v>0</v>
      </c>
      <c r="Q53" s="158">
        <f t="shared" si="9"/>
        <v>0</v>
      </c>
      <c r="R53" s="19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si="6"/>
        <v>NO</v>
      </c>
      <c r="C54" s="144"/>
      <c r="D54" s="21"/>
      <c r="E54" s="21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7"/>
        <v>0</v>
      </c>
      <c r="P54" s="26">
        <f t="shared" si="8"/>
        <v>0</v>
      </c>
      <c r="Q54" s="158">
        <f t="shared" si="9"/>
        <v>0</v>
      </c>
      <c r="R54" s="19"/>
      <c r="S54" s="28">
        <v>1172</v>
      </c>
      <c r="T54" s="29" t="s">
        <v>214</v>
      </c>
      <c r="U54" s="30">
        <f t="shared" si="3"/>
        <v>0</v>
      </c>
      <c r="V54" s="31"/>
      <c r="W54" s="32">
        <f t="shared" si="4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si="6"/>
        <v>NO</v>
      </c>
      <c r="C55" s="20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7"/>
        <v>0</v>
      </c>
      <c r="P55" s="26">
        <f t="shared" si="8"/>
        <v>0</v>
      </c>
      <c r="Q55" s="158">
        <f t="shared" si="9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6"/>
        <v>NO</v>
      </c>
      <c r="C56" s="21"/>
      <c r="D56" s="21"/>
      <c r="E56" s="21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7"/>
        <v>0</v>
      </c>
      <c r="P56" s="26">
        <f t="shared" si="8"/>
        <v>0</v>
      </c>
      <c r="Q56" s="158">
        <f t="shared" si="9"/>
        <v>0</v>
      </c>
      <c r="R56" s="19"/>
      <c r="S56" s="28"/>
      <c r="T56" s="29"/>
      <c r="U56" s="30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6"/>
        <v>NO</v>
      </c>
      <c r="C57" s="21"/>
      <c r="D57" s="21"/>
      <c r="E57" s="21"/>
      <c r="F57" s="23"/>
      <c r="G57" s="23"/>
      <c r="H57" s="23"/>
      <c r="I57" s="23"/>
      <c r="J57" s="23"/>
      <c r="K57" s="23"/>
      <c r="L57" s="23"/>
      <c r="M57" s="23"/>
      <c r="N57" s="24"/>
      <c r="O57" s="25">
        <f t="shared" si="7"/>
        <v>0</v>
      </c>
      <c r="P57" s="26">
        <f t="shared" si="8"/>
        <v>0</v>
      </c>
      <c r="Q57" s="158">
        <f t="shared" si="9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6"/>
        <v>NO</v>
      </c>
      <c r="C58" s="21"/>
      <c r="D58" s="21"/>
      <c r="E58" s="21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7"/>
        <v>0</v>
      </c>
      <c r="P58" s="26">
        <f t="shared" si="8"/>
        <v>0</v>
      </c>
      <c r="Q58" s="158">
        <f t="shared" si="9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6"/>
        <v>NO</v>
      </c>
      <c r="C59" s="21"/>
      <c r="D59" s="21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5">
        <f t="shared" si="7"/>
        <v>0</v>
      </c>
      <c r="P59" s="26">
        <f t="shared" si="8"/>
        <v>0</v>
      </c>
      <c r="Q59" s="158">
        <f t="shared" si="9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6"/>
        <v>NO</v>
      </c>
      <c r="C60" s="21"/>
      <c r="D60" s="21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si="7"/>
        <v>0</v>
      </c>
      <c r="P60" s="26">
        <f t="shared" si="8"/>
        <v>0</v>
      </c>
      <c r="Q60" s="158">
        <f t="shared" si="9"/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163"/>
      <c r="B61" s="163" t="str">
        <f t="shared" si="6"/>
        <v>NO</v>
      </c>
      <c r="C61" s="21"/>
      <c r="D61" s="21"/>
      <c r="E61" s="21"/>
      <c r="F61" s="23"/>
      <c r="G61" s="23"/>
      <c r="H61" s="23"/>
      <c r="I61" s="23"/>
      <c r="J61" s="23"/>
      <c r="K61" s="23"/>
      <c r="L61" s="23"/>
      <c r="M61" s="23"/>
      <c r="N61" s="24"/>
      <c r="O61" s="25">
        <f t="shared" si="7"/>
        <v>0</v>
      </c>
      <c r="P61" s="26">
        <f t="shared" si="8"/>
        <v>0</v>
      </c>
      <c r="Q61" s="158">
        <f t="shared" si="9"/>
        <v>0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163"/>
      <c r="B62" s="163" t="str">
        <f t="shared" si="6"/>
        <v>NO</v>
      </c>
      <c r="C62" s="21"/>
      <c r="D62" s="21"/>
      <c r="E62" s="21"/>
      <c r="F62" s="23"/>
      <c r="G62" s="23"/>
      <c r="H62" s="23"/>
      <c r="I62" s="23"/>
      <c r="J62" s="23"/>
      <c r="K62" s="23"/>
      <c r="L62" s="23"/>
      <c r="M62" s="23"/>
      <c r="N62" s="24"/>
      <c r="O62" s="25">
        <f t="shared" si="7"/>
        <v>0</v>
      </c>
      <c r="P62" s="26">
        <f t="shared" si="8"/>
        <v>0</v>
      </c>
      <c r="Q62" s="158">
        <f t="shared" si="9"/>
        <v>0</v>
      </c>
      <c r="R62" s="19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8.5" customHeight="1" thickBot="1" x14ac:dyDescent="0.4">
      <c r="A63" s="81"/>
      <c r="B63" s="81">
        <f>COUNTIF(B3:B62,"SI")</f>
        <v>42</v>
      </c>
      <c r="C63" s="81">
        <f>COUNTA(C3:C62)</f>
        <v>42</v>
      </c>
      <c r="D63" s="82"/>
      <c r="E63" s="82"/>
      <c r="F63" s="230">
        <f t="shared" ref="F63:I63" si="10">COUNTA(F3:F62)</f>
        <v>16</v>
      </c>
      <c r="G63" s="230">
        <f t="shared" si="10"/>
        <v>33</v>
      </c>
      <c r="H63" s="230">
        <f t="shared" si="10"/>
        <v>32</v>
      </c>
      <c r="I63" s="230">
        <f t="shared" si="10"/>
        <v>12</v>
      </c>
      <c r="J63" s="82"/>
      <c r="K63" s="82"/>
      <c r="L63" s="82"/>
      <c r="M63" s="82"/>
      <c r="N63" s="83"/>
      <c r="O63" s="65">
        <f>SUM(O3:O62)</f>
        <v>2290</v>
      </c>
      <c r="P63" s="47"/>
      <c r="Q63" s="66">
        <f>SUM(Q3:Q62)</f>
        <v>2123</v>
      </c>
      <c r="R63" s="19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0"/>
      <c r="P64" s="6"/>
      <c r="Q64" s="70"/>
      <c r="R64" s="6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5.5" x14ac:dyDescent="0.35">
      <c r="A65" s="216"/>
      <c r="B65" s="6"/>
      <c r="C65" s="49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6"/>
      <c r="P65" s="6"/>
      <c r="Q65" s="6"/>
      <c r="R65" s="6"/>
      <c r="S65" s="6"/>
      <c r="T65" s="6"/>
      <c r="U65" s="39">
        <f>SUM(U3:U64)</f>
        <v>2123</v>
      </c>
      <c r="V65" s="6"/>
      <c r="W65" s="41">
        <f>SUM(W3:W64)</f>
        <v>2290</v>
      </c>
      <c r="X65" s="6"/>
      <c r="Y65" s="6"/>
      <c r="Z65" s="6"/>
      <c r="AA65" s="6"/>
      <c r="AB65" s="6"/>
    </row>
    <row r="66" spans="1:28" ht="15.6" customHeight="1" x14ac:dyDescent="0.2">
      <c r="A66" s="220"/>
      <c r="B66" s="6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1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20"/>
      <c r="B67" s="6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217"/>
      <c r="B68" s="6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8.600000000000001" customHeight="1" x14ac:dyDescent="0.2">
      <c r="S69" s="6"/>
      <c r="T69" s="6"/>
      <c r="U69" s="6"/>
      <c r="V69" s="6"/>
      <c r="W69" s="6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44">
    <sortCondition descending="1" ref="O3:O44"/>
  </sortState>
  <mergeCells count="1">
    <mergeCell ref="B1:G1"/>
  </mergeCells>
  <conditionalFormatting sqref="A3:B62">
    <cfRule type="containsText" dxfId="7" priority="1" stopIfTrue="1" operator="containsText" text="SI">
      <formula>NOT(ISERROR(SEARCH("SI",A3)))</formula>
    </cfRule>
    <cfRule type="containsText" dxfId="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M</oddHeader>
    <oddFooter>&amp;L&amp;"Helvetica,Regular"&amp;12&amp;K000000&amp;P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Q9" sqref="Q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1" customWidth="1"/>
    <col min="5" max="5" width="70.140625" style="1" customWidth="1"/>
    <col min="6" max="7" width="23.42578125" style="1" customWidth="1"/>
    <col min="8" max="8" width="22.42578125" style="1" customWidth="1"/>
    <col min="9" max="14" width="23" style="1" customWidth="1"/>
    <col min="15" max="15" width="24.28515625" style="1" customWidth="1"/>
    <col min="16" max="16" width="14.28515625" style="1" customWidth="1"/>
    <col min="17" max="17" width="27.2851562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6.42578125" style="1" customWidth="1"/>
    <col min="24" max="25" width="11.42578125" style="1" customWidth="1"/>
    <col min="26" max="26" width="36.28515625" style="1" customWidth="1"/>
    <col min="27" max="27" width="11.42578125" style="1" customWidth="1"/>
    <col min="28" max="28" width="56.285156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82</v>
      </c>
      <c r="C1" s="236"/>
      <c r="D1" s="236"/>
      <c r="E1" s="236"/>
      <c r="F1" s="236"/>
      <c r="G1" s="237"/>
      <c r="H1" s="8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245</v>
      </c>
      <c r="G2" s="9" t="s">
        <v>246</v>
      </c>
      <c r="H2" s="9" t="s">
        <v>931</v>
      </c>
      <c r="I2" s="9" t="s">
        <v>947</v>
      </c>
      <c r="J2" s="9" t="s">
        <v>207</v>
      </c>
      <c r="K2" s="9" t="s">
        <v>201</v>
      </c>
      <c r="L2" s="9" t="s">
        <v>202</v>
      </c>
      <c r="M2" s="9" t="s">
        <v>162</v>
      </c>
      <c r="N2" s="10" t="s">
        <v>164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63" t="s">
        <v>454</v>
      </c>
      <c r="B3" s="163" t="s">
        <v>163</v>
      </c>
      <c r="C3" s="203" t="s">
        <v>191</v>
      </c>
      <c r="D3" s="203" t="s">
        <v>243</v>
      </c>
      <c r="E3" s="203" t="s">
        <v>244</v>
      </c>
      <c r="F3" s="165">
        <v>30</v>
      </c>
      <c r="G3" s="184">
        <v>100</v>
      </c>
      <c r="H3" s="188">
        <f>VLOOKUP(A3,[1]Table1!$A$224:$K$235,11,FALSE)</f>
        <v>100</v>
      </c>
      <c r="I3" s="188">
        <v>40</v>
      </c>
      <c r="J3" s="23"/>
      <c r="K3" s="23"/>
      <c r="L3" s="23"/>
      <c r="M3" s="23"/>
      <c r="N3" s="24"/>
      <c r="O3" s="25">
        <f t="shared" ref="O3:O19" si="0">IF(P3=9,SUM(F3:N3)-SMALL(F3:N3,1)-SMALL(F3:N3,2),IF(P3=8,SUM(F3:N3)-SMALL(F3:N3,1),SUM(F3:N3)))</f>
        <v>270</v>
      </c>
      <c r="P3" s="26">
        <f t="shared" ref="P3:P19" si="1">COUNTA(F3:N3)</f>
        <v>4</v>
      </c>
      <c r="Q3" s="158">
        <f>SUM(F3:N3)</f>
        <v>270</v>
      </c>
      <c r="R3" s="27"/>
      <c r="S3" s="28">
        <v>1213</v>
      </c>
      <c r="T3" s="29" t="s">
        <v>114</v>
      </c>
      <c r="U3" s="30">
        <f>SUMIF($D$3:$D$101,S3,$Q$3:$Q$101)</f>
        <v>0</v>
      </c>
      <c r="V3" s="31"/>
      <c r="W3" s="32">
        <f>SUMIF($D$3:$D$101,S3,$O$3:$O$101)</f>
        <v>0</v>
      </c>
      <c r="X3" s="19"/>
      <c r="Y3" s="33"/>
      <c r="Z3" s="33"/>
      <c r="AA3" s="33"/>
      <c r="AB3" s="33"/>
    </row>
    <row r="4" spans="1:28" ht="29.1" customHeight="1" thickBot="1" x14ac:dyDescent="0.45">
      <c r="A4" s="163" t="s">
        <v>453</v>
      </c>
      <c r="B4" s="163" t="s">
        <v>163</v>
      </c>
      <c r="C4" s="203" t="s">
        <v>194</v>
      </c>
      <c r="D4" s="203" t="s">
        <v>128</v>
      </c>
      <c r="E4" s="203" t="s">
        <v>154</v>
      </c>
      <c r="F4" s="184">
        <v>40</v>
      </c>
      <c r="G4" s="184">
        <v>90</v>
      </c>
      <c r="H4" s="188">
        <f>VLOOKUP(A4,[1]Table1!$A$224:$K$235,11,FALSE)</f>
        <v>90</v>
      </c>
      <c r="I4" s="188">
        <v>30</v>
      </c>
      <c r="J4" s="188"/>
      <c r="K4" s="178"/>
      <c r="L4" s="178"/>
      <c r="M4" s="178"/>
      <c r="N4" s="180"/>
      <c r="O4" s="181">
        <f t="shared" si="0"/>
        <v>250</v>
      </c>
      <c r="P4" s="26">
        <f t="shared" si="1"/>
        <v>4</v>
      </c>
      <c r="Q4" s="158">
        <f>SUM(F4:N4)</f>
        <v>250</v>
      </c>
      <c r="R4" s="27"/>
      <c r="S4" s="28">
        <v>2310</v>
      </c>
      <c r="T4" s="29" t="s">
        <v>156</v>
      </c>
      <c r="U4" s="30">
        <f t="shared" ref="U4:U64" si="2">SUMIF($D$3:$D$101,S4,$Q$3:$Q$101)</f>
        <v>0</v>
      </c>
      <c r="V4" s="31"/>
      <c r="W4" s="32">
        <f t="shared" ref="W4:W64" si="3">SUMIF($D$3:$D$101,S4,$O$3:$O$101)</f>
        <v>0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455</v>
      </c>
      <c r="B5" s="163" t="s">
        <v>163</v>
      </c>
      <c r="C5" s="205" t="s">
        <v>195</v>
      </c>
      <c r="D5" s="205" t="s">
        <v>146</v>
      </c>
      <c r="E5" s="205" t="s">
        <v>20</v>
      </c>
      <c r="F5" s="165">
        <v>20</v>
      </c>
      <c r="G5" s="184">
        <v>80</v>
      </c>
      <c r="H5" s="188">
        <f>VLOOKUP(A5,[1]Table1!$A$224:$K$235,11,FALSE)</f>
        <v>60</v>
      </c>
      <c r="I5" s="188"/>
      <c r="J5" s="23"/>
      <c r="K5" s="23"/>
      <c r="L5" s="23"/>
      <c r="M5" s="23"/>
      <c r="N5" s="24"/>
      <c r="O5" s="25">
        <f t="shared" si="0"/>
        <v>160</v>
      </c>
      <c r="P5" s="26">
        <f t="shared" si="1"/>
        <v>3</v>
      </c>
      <c r="Q5" s="158">
        <f>SUM(F5:N5)</f>
        <v>160</v>
      </c>
      <c r="R5" s="27"/>
      <c r="S5" s="28">
        <v>2232</v>
      </c>
      <c r="T5" s="29" t="s">
        <v>119</v>
      </c>
      <c r="U5" s="30">
        <f t="shared" si="2"/>
        <v>0</v>
      </c>
      <c r="V5" s="31"/>
      <c r="W5" s="32">
        <f t="shared" si="3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812</v>
      </c>
      <c r="B6" s="163" t="s">
        <v>163</v>
      </c>
      <c r="C6" s="203" t="s">
        <v>824</v>
      </c>
      <c r="D6" s="203" t="s">
        <v>243</v>
      </c>
      <c r="E6" s="203" t="s">
        <v>244</v>
      </c>
      <c r="F6" s="165"/>
      <c r="G6" s="184">
        <v>30</v>
      </c>
      <c r="H6" s="188">
        <f>VLOOKUP(A6,[1]Table1!$A$224:$K$235,11,FALSE)</f>
        <v>80</v>
      </c>
      <c r="I6" s="188">
        <v>20</v>
      </c>
      <c r="J6" s="23"/>
      <c r="K6" s="23"/>
      <c r="L6" s="23"/>
      <c r="M6" s="23"/>
      <c r="N6" s="24"/>
      <c r="O6" s="25">
        <f t="shared" si="0"/>
        <v>130</v>
      </c>
      <c r="P6" s="26">
        <f t="shared" si="1"/>
        <v>3</v>
      </c>
      <c r="Q6" s="158">
        <f>SUM(F6:N6)</f>
        <v>130</v>
      </c>
      <c r="R6" s="27"/>
      <c r="S6" s="28">
        <v>1180</v>
      </c>
      <c r="T6" s="29" t="s">
        <v>14</v>
      </c>
      <c r="U6" s="30">
        <f t="shared" si="2"/>
        <v>0</v>
      </c>
      <c r="V6" s="31"/>
      <c r="W6" s="32">
        <f t="shared" si="3"/>
        <v>6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811</v>
      </c>
      <c r="B7" s="163" t="s">
        <v>163</v>
      </c>
      <c r="C7" s="205" t="s">
        <v>823</v>
      </c>
      <c r="D7" s="205" t="s">
        <v>132</v>
      </c>
      <c r="E7" s="205" t="s">
        <v>155</v>
      </c>
      <c r="F7" s="165"/>
      <c r="G7" s="184">
        <v>40</v>
      </c>
      <c r="H7" s="188">
        <f>VLOOKUP(A7,[1]Table1!$A$224:$K$235,11,FALSE)</f>
        <v>50</v>
      </c>
      <c r="I7" s="188"/>
      <c r="J7" s="23"/>
      <c r="K7" s="23"/>
      <c r="L7" s="23"/>
      <c r="M7" s="23"/>
      <c r="N7" s="24"/>
      <c r="O7" s="25">
        <f t="shared" si="0"/>
        <v>90</v>
      </c>
      <c r="P7" s="26">
        <f t="shared" si="1"/>
        <v>2</v>
      </c>
      <c r="Q7" s="158">
        <f>SUM(F7:N7)</f>
        <v>90</v>
      </c>
      <c r="R7" s="27"/>
      <c r="S7" s="28">
        <v>1115</v>
      </c>
      <c r="T7" s="29" t="s">
        <v>15</v>
      </c>
      <c r="U7" s="30">
        <f t="shared" si="2"/>
        <v>0</v>
      </c>
      <c r="V7" s="31"/>
      <c r="W7" s="32">
        <f t="shared" si="3"/>
        <v>0</v>
      </c>
      <c r="X7" s="19"/>
      <c r="Y7" s="33"/>
      <c r="Z7" s="33"/>
      <c r="AA7" s="33"/>
      <c r="AB7" s="33"/>
    </row>
    <row r="8" spans="1:28" ht="29.1" customHeight="1" thickBot="1" x14ac:dyDescent="0.45">
      <c r="A8" s="163" t="s">
        <v>809</v>
      </c>
      <c r="B8" s="163" t="s">
        <v>163</v>
      </c>
      <c r="C8" s="203" t="s">
        <v>821</v>
      </c>
      <c r="D8" s="203" t="s">
        <v>139</v>
      </c>
      <c r="E8" s="203" t="s">
        <v>159</v>
      </c>
      <c r="F8" s="165"/>
      <c r="G8" s="184">
        <v>60</v>
      </c>
      <c r="H8" s="188"/>
      <c r="I8" s="188"/>
      <c r="J8" s="188"/>
      <c r="K8" s="178"/>
      <c r="L8" s="178"/>
      <c r="M8" s="178"/>
      <c r="N8" s="180"/>
      <c r="O8" s="181">
        <f t="shared" si="0"/>
        <v>60</v>
      </c>
      <c r="P8" s="26">
        <f t="shared" si="1"/>
        <v>1</v>
      </c>
      <c r="Q8" s="158">
        <v>0</v>
      </c>
      <c r="R8" s="27"/>
      <c r="S8" s="28">
        <v>10</v>
      </c>
      <c r="T8" s="29" t="s">
        <v>16</v>
      </c>
      <c r="U8" s="30">
        <f t="shared" si="2"/>
        <v>309</v>
      </c>
      <c r="V8" s="31"/>
      <c r="W8" s="32">
        <f t="shared" si="3"/>
        <v>309</v>
      </c>
      <c r="X8" s="19"/>
      <c r="Y8" s="33"/>
      <c r="Z8" s="33"/>
      <c r="AA8" s="33"/>
      <c r="AB8" s="33"/>
    </row>
    <row r="9" spans="1:28" ht="29.1" customHeight="1" thickBot="1" x14ac:dyDescent="0.45">
      <c r="A9" s="163" t="s">
        <v>813</v>
      </c>
      <c r="B9" s="163" t="s">
        <v>163</v>
      </c>
      <c r="C9" s="203" t="s">
        <v>825</v>
      </c>
      <c r="D9" s="203" t="s">
        <v>128</v>
      </c>
      <c r="E9" s="203" t="s">
        <v>154</v>
      </c>
      <c r="F9" s="184"/>
      <c r="G9" s="184">
        <v>20</v>
      </c>
      <c r="H9" s="188">
        <f>VLOOKUP(A9,[1]Table1!$A$224:$K$235,11,FALSE)</f>
        <v>30</v>
      </c>
      <c r="I9" s="188">
        <v>9</v>
      </c>
      <c r="J9" s="188"/>
      <c r="K9" s="178"/>
      <c r="L9" s="178"/>
      <c r="M9" s="178"/>
      <c r="N9" s="180"/>
      <c r="O9" s="181">
        <f t="shared" si="0"/>
        <v>59</v>
      </c>
      <c r="P9" s="26">
        <f t="shared" si="1"/>
        <v>3</v>
      </c>
      <c r="Q9" s="158">
        <f>SUM(F9:N9)</f>
        <v>59</v>
      </c>
      <c r="R9" s="27"/>
      <c r="S9" s="28">
        <v>1589</v>
      </c>
      <c r="T9" s="29" t="s">
        <v>18</v>
      </c>
      <c r="U9" s="30">
        <f t="shared" si="2"/>
        <v>24</v>
      </c>
      <c r="V9" s="31"/>
      <c r="W9" s="32">
        <f t="shared" si="3"/>
        <v>84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810</v>
      </c>
      <c r="B10" s="163" t="s">
        <v>163</v>
      </c>
      <c r="C10" s="203" t="s">
        <v>822</v>
      </c>
      <c r="D10" s="203" t="s">
        <v>132</v>
      </c>
      <c r="E10" s="203" t="s">
        <v>155</v>
      </c>
      <c r="F10" s="165"/>
      <c r="G10" s="184">
        <v>50</v>
      </c>
      <c r="H10" s="188"/>
      <c r="I10" s="188"/>
      <c r="J10" s="23"/>
      <c r="K10" s="23"/>
      <c r="L10" s="23"/>
      <c r="M10" s="23"/>
      <c r="N10" s="24"/>
      <c r="O10" s="25">
        <f t="shared" si="0"/>
        <v>50</v>
      </c>
      <c r="P10" s="26">
        <f t="shared" si="1"/>
        <v>1</v>
      </c>
      <c r="Q10" s="158">
        <v>0</v>
      </c>
      <c r="R10" s="27"/>
      <c r="S10" s="28">
        <v>2074</v>
      </c>
      <c r="T10" s="29" t="s">
        <v>210</v>
      </c>
      <c r="U10" s="30">
        <f t="shared" si="2"/>
        <v>0</v>
      </c>
      <c r="V10" s="31"/>
      <c r="W10" s="32">
        <f t="shared" si="3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817</v>
      </c>
      <c r="B11" s="163" t="s">
        <v>163</v>
      </c>
      <c r="C11" s="205" t="s">
        <v>829</v>
      </c>
      <c r="D11" s="205" t="s">
        <v>137</v>
      </c>
      <c r="E11" s="205" t="s">
        <v>158</v>
      </c>
      <c r="F11" s="165"/>
      <c r="G11" s="184">
        <v>8</v>
      </c>
      <c r="H11" s="188">
        <f>VLOOKUP(A11,[1]Table1!$A$224:$K$235,11,FALSE)</f>
        <v>20</v>
      </c>
      <c r="I11" s="188"/>
      <c r="J11" s="23"/>
      <c r="K11" s="23"/>
      <c r="L11" s="23"/>
      <c r="M11" s="23"/>
      <c r="N11" s="24"/>
      <c r="O11" s="25">
        <f t="shared" si="0"/>
        <v>28</v>
      </c>
      <c r="P11" s="26">
        <f t="shared" si="1"/>
        <v>2</v>
      </c>
      <c r="Q11" s="158">
        <f>SUM(F11:N11)</f>
        <v>28</v>
      </c>
      <c r="R11" s="27"/>
      <c r="S11" s="28">
        <v>1590</v>
      </c>
      <c r="T11" s="29" t="s">
        <v>21</v>
      </c>
      <c r="U11" s="30">
        <f t="shared" si="2"/>
        <v>0</v>
      </c>
      <c r="V11" s="31"/>
      <c r="W11" s="32">
        <f t="shared" si="3"/>
        <v>0</v>
      </c>
      <c r="X11" s="19"/>
      <c r="Y11" s="33"/>
      <c r="Z11" s="33"/>
      <c r="AA11" s="33"/>
      <c r="AB11" s="33"/>
    </row>
    <row r="12" spans="1:28" ht="29.1" customHeight="1" thickBot="1" x14ac:dyDescent="0.4">
      <c r="A12" s="163" t="s">
        <v>815</v>
      </c>
      <c r="B12" s="163" t="s">
        <v>163</v>
      </c>
      <c r="C12" s="205" t="s">
        <v>827</v>
      </c>
      <c r="D12" s="205" t="s">
        <v>137</v>
      </c>
      <c r="E12" s="205" t="s">
        <v>158</v>
      </c>
      <c r="F12" s="165"/>
      <c r="G12" s="184">
        <v>12</v>
      </c>
      <c r="H12" s="188">
        <f>VLOOKUP(A12,[1]Table1!$A$224:$K$235,11,FALSE)</f>
        <v>15</v>
      </c>
      <c r="I12" s="188"/>
      <c r="J12" s="23"/>
      <c r="K12" s="23"/>
      <c r="L12" s="23"/>
      <c r="M12" s="23"/>
      <c r="N12" s="24"/>
      <c r="O12" s="25">
        <f t="shared" si="0"/>
        <v>27</v>
      </c>
      <c r="P12" s="26">
        <f t="shared" si="1"/>
        <v>2</v>
      </c>
      <c r="Q12" s="158">
        <f>SUM(F12:N12)</f>
        <v>27</v>
      </c>
      <c r="R12" s="27"/>
      <c r="S12" s="28">
        <v>2140</v>
      </c>
      <c r="T12" s="29" t="s">
        <v>161</v>
      </c>
      <c r="U12" s="30">
        <f t="shared" si="2"/>
        <v>0</v>
      </c>
      <c r="V12" s="31"/>
      <c r="W12" s="32">
        <f t="shared" si="3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163" t="s">
        <v>814</v>
      </c>
      <c r="B13" s="163" t="s">
        <v>163</v>
      </c>
      <c r="C13" s="205" t="s">
        <v>826</v>
      </c>
      <c r="D13" s="205" t="s">
        <v>139</v>
      </c>
      <c r="E13" s="205" t="s">
        <v>159</v>
      </c>
      <c r="F13" s="165"/>
      <c r="G13" s="184">
        <v>15</v>
      </c>
      <c r="H13" s="188">
        <f>VLOOKUP(A13,[1]Table1!$A$224:$K$235,11,FALSE)</f>
        <v>9</v>
      </c>
      <c r="I13" s="188"/>
      <c r="J13" s="23"/>
      <c r="K13" s="23"/>
      <c r="L13" s="23"/>
      <c r="M13" s="23"/>
      <c r="N13" s="24"/>
      <c r="O13" s="25">
        <f t="shared" si="0"/>
        <v>24</v>
      </c>
      <c r="P13" s="26">
        <f t="shared" si="1"/>
        <v>2</v>
      </c>
      <c r="Q13" s="158">
        <f>SUM(F13:N13)</f>
        <v>24</v>
      </c>
      <c r="R13" s="27"/>
      <c r="S13" s="28"/>
      <c r="T13" s="29"/>
      <c r="U13" s="30">
        <f t="shared" si="2"/>
        <v>0</v>
      </c>
      <c r="V13" s="31"/>
      <c r="W13" s="32">
        <f t="shared" si="3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818</v>
      </c>
      <c r="B14" s="163" t="s">
        <v>163</v>
      </c>
      <c r="C14" s="205" t="s">
        <v>830</v>
      </c>
      <c r="D14" s="205" t="s">
        <v>125</v>
      </c>
      <c r="E14" s="205" t="s">
        <v>153</v>
      </c>
      <c r="F14" s="165"/>
      <c r="G14" s="184">
        <v>7</v>
      </c>
      <c r="H14" s="188">
        <f>VLOOKUP(A14,[1]Table1!$A$224:$K$235,11,FALSE)</f>
        <v>12</v>
      </c>
      <c r="I14" s="188"/>
      <c r="J14" s="23"/>
      <c r="K14" s="23"/>
      <c r="L14" s="23"/>
      <c r="M14" s="23"/>
      <c r="N14" s="24"/>
      <c r="O14" s="25">
        <f t="shared" si="0"/>
        <v>19</v>
      </c>
      <c r="P14" s="26">
        <f t="shared" si="1"/>
        <v>2</v>
      </c>
      <c r="Q14" s="158">
        <f>SUM(F14:N14)</f>
        <v>19</v>
      </c>
      <c r="R14" s="27"/>
      <c r="S14" s="28">
        <v>1843</v>
      </c>
      <c r="T14" s="29" t="s">
        <v>27</v>
      </c>
      <c r="U14" s="30">
        <f t="shared" si="2"/>
        <v>0</v>
      </c>
      <c r="V14" s="31"/>
      <c r="W14" s="32">
        <f t="shared" si="3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63" t="s">
        <v>820</v>
      </c>
      <c r="B15" s="163" t="s">
        <v>163</v>
      </c>
      <c r="C15" s="205" t="s">
        <v>832</v>
      </c>
      <c r="D15" s="205" t="s">
        <v>133</v>
      </c>
      <c r="E15" s="205" t="s">
        <v>71</v>
      </c>
      <c r="F15" s="165"/>
      <c r="G15" s="184">
        <v>5</v>
      </c>
      <c r="H15" s="188">
        <f>VLOOKUP(A15,[1]Table1!$A$224:$K$235,11,FALSE)</f>
        <v>8</v>
      </c>
      <c r="I15" s="188"/>
      <c r="J15" s="23"/>
      <c r="K15" s="23"/>
      <c r="L15" s="23"/>
      <c r="M15" s="23"/>
      <c r="N15" s="24"/>
      <c r="O15" s="25">
        <f t="shared" si="0"/>
        <v>13</v>
      </c>
      <c r="P15" s="26">
        <f t="shared" si="1"/>
        <v>2</v>
      </c>
      <c r="Q15" s="158">
        <f>SUM(F15:N15)</f>
        <v>13</v>
      </c>
      <c r="R15" s="27"/>
      <c r="S15" s="28">
        <v>1317</v>
      </c>
      <c r="T15" s="29" t="s">
        <v>28</v>
      </c>
      <c r="U15" s="30">
        <f t="shared" si="2"/>
        <v>0</v>
      </c>
      <c r="V15" s="31"/>
      <c r="W15" s="32">
        <f t="shared" si="3"/>
        <v>12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948</v>
      </c>
      <c r="B16" s="163" t="str">
        <f>IF(P16&lt;2,"NO","SI")</f>
        <v>NO</v>
      </c>
      <c r="C16" s="205" t="s">
        <v>949</v>
      </c>
      <c r="D16" s="203" t="s">
        <v>192</v>
      </c>
      <c r="E16" s="203" t="s">
        <v>193</v>
      </c>
      <c r="F16" s="165"/>
      <c r="G16" s="184"/>
      <c r="H16" s="23"/>
      <c r="I16" s="23">
        <v>12</v>
      </c>
      <c r="J16" s="23"/>
      <c r="K16" s="23"/>
      <c r="L16" s="23"/>
      <c r="M16" s="23"/>
      <c r="N16" s="24"/>
      <c r="O16" s="25">
        <f t="shared" si="0"/>
        <v>12</v>
      </c>
      <c r="P16" s="26">
        <f t="shared" si="1"/>
        <v>1</v>
      </c>
      <c r="Q16" s="158">
        <v>0</v>
      </c>
      <c r="R16" s="27"/>
      <c r="S16" s="28"/>
      <c r="T16" s="29"/>
      <c r="U16" s="30">
        <f t="shared" si="2"/>
        <v>0</v>
      </c>
      <c r="V16" s="31"/>
      <c r="W16" s="32">
        <f t="shared" si="3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816</v>
      </c>
      <c r="B17" s="163" t="s">
        <v>163</v>
      </c>
      <c r="C17" s="205" t="s">
        <v>828</v>
      </c>
      <c r="D17" s="205" t="s">
        <v>146</v>
      </c>
      <c r="E17" s="205" t="s">
        <v>20</v>
      </c>
      <c r="F17" s="165"/>
      <c r="G17" s="184">
        <v>9</v>
      </c>
      <c r="H17" s="188"/>
      <c r="I17" s="188"/>
      <c r="J17" s="23"/>
      <c r="K17" s="23"/>
      <c r="L17" s="23"/>
      <c r="M17" s="23"/>
      <c r="N17" s="24"/>
      <c r="O17" s="25">
        <f t="shared" si="0"/>
        <v>9</v>
      </c>
      <c r="P17" s="26">
        <f t="shared" si="1"/>
        <v>1</v>
      </c>
      <c r="Q17" s="158">
        <v>0</v>
      </c>
      <c r="R17" s="27"/>
      <c r="S17" s="28">
        <v>2521</v>
      </c>
      <c r="T17" s="29" t="s">
        <v>247</v>
      </c>
      <c r="U17" s="30">
        <f t="shared" si="2"/>
        <v>400</v>
      </c>
      <c r="V17" s="31"/>
      <c r="W17" s="32">
        <f t="shared" si="3"/>
        <v>405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819</v>
      </c>
      <c r="B18" s="163" t="s">
        <v>163</v>
      </c>
      <c r="C18" s="205" t="s">
        <v>831</v>
      </c>
      <c r="D18" s="205" t="s">
        <v>136</v>
      </c>
      <c r="E18" s="205" t="s">
        <v>157</v>
      </c>
      <c r="F18" s="165"/>
      <c r="G18" s="184">
        <v>6</v>
      </c>
      <c r="H18" s="188"/>
      <c r="I18" s="188"/>
      <c r="J18" s="23"/>
      <c r="K18" s="23"/>
      <c r="L18" s="23"/>
      <c r="M18" s="23"/>
      <c r="N18" s="24"/>
      <c r="O18" s="25">
        <f t="shared" si="0"/>
        <v>6</v>
      </c>
      <c r="P18" s="26">
        <f t="shared" si="1"/>
        <v>1</v>
      </c>
      <c r="Q18" s="158">
        <v>0</v>
      </c>
      <c r="R18" s="27"/>
      <c r="S18" s="28">
        <v>2144</v>
      </c>
      <c r="T18" s="155" t="s">
        <v>107</v>
      </c>
      <c r="U18" s="30">
        <f t="shared" si="2"/>
        <v>0</v>
      </c>
      <c r="V18" s="31"/>
      <c r="W18" s="32">
        <f t="shared" si="3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63" t="s">
        <v>932</v>
      </c>
      <c r="B19" s="163" t="s">
        <v>163</v>
      </c>
      <c r="C19" s="205" t="s">
        <v>933</v>
      </c>
      <c r="D19" s="203" t="s">
        <v>243</v>
      </c>
      <c r="E19" s="203" t="s">
        <v>244</v>
      </c>
      <c r="F19" s="165"/>
      <c r="G19" s="184"/>
      <c r="H19" s="23">
        <v>5</v>
      </c>
      <c r="I19" s="188"/>
      <c r="J19" s="23"/>
      <c r="K19" s="23"/>
      <c r="L19" s="23"/>
      <c r="M19" s="23"/>
      <c r="N19" s="24"/>
      <c r="O19" s="25">
        <f t="shared" si="0"/>
        <v>5</v>
      </c>
      <c r="P19" s="26">
        <f t="shared" si="1"/>
        <v>1</v>
      </c>
      <c r="Q19" s="158">
        <v>0</v>
      </c>
      <c r="R19" s="27"/>
      <c r="S19" s="28"/>
      <c r="T19" s="29"/>
      <c r="U19" s="30">
        <f t="shared" si="2"/>
        <v>0</v>
      </c>
      <c r="V19" s="31"/>
      <c r="W19" s="32">
        <f t="shared" si="3"/>
        <v>0</v>
      </c>
      <c r="X19" s="19"/>
      <c r="Y19" s="33"/>
      <c r="Z19" s="33"/>
      <c r="AA19" s="33"/>
      <c r="AB19" s="33"/>
    </row>
    <row r="20" spans="1:28" ht="29.1" customHeight="1" thickBot="1" x14ac:dyDescent="0.45">
      <c r="A20" s="163"/>
      <c r="B20" s="163" t="str">
        <f t="shared" ref="B20:B32" si="4">IF(P20&lt;2,"NO","SI")</f>
        <v>NO</v>
      </c>
      <c r="C20" s="186"/>
      <c r="D20" s="186"/>
      <c r="E20" s="186"/>
      <c r="F20" s="184"/>
      <c r="G20" s="184"/>
      <c r="H20" s="188"/>
      <c r="I20" s="188"/>
      <c r="J20" s="178"/>
      <c r="K20" s="178"/>
      <c r="L20" s="178"/>
      <c r="M20" s="178"/>
      <c r="N20" s="180"/>
      <c r="O20" s="181">
        <f t="shared" ref="O20:O28" si="5">IF(P20=9,SUM(F20:N20)-SMALL(F20:N20,1)-SMALL(F20:N20,2),IF(P20=8,SUM(F20:N20)-SMALL(F20:N20,1),SUM(F20:N20)))</f>
        <v>0</v>
      </c>
      <c r="P20" s="26">
        <f t="shared" ref="P20:P28" si="6">COUNTA(F20:N20)</f>
        <v>0</v>
      </c>
      <c r="Q20" s="158">
        <f t="shared" ref="Q20:Q28" si="7">SUM(F20:N20)</f>
        <v>0</v>
      </c>
      <c r="R20" s="27"/>
      <c r="S20" s="28">
        <v>1298</v>
      </c>
      <c r="T20" s="29" t="s">
        <v>35</v>
      </c>
      <c r="U20" s="30">
        <f t="shared" si="2"/>
        <v>90</v>
      </c>
      <c r="V20" s="31"/>
      <c r="W20" s="32">
        <f t="shared" si="3"/>
        <v>140</v>
      </c>
      <c r="X20" s="19"/>
      <c r="Y20" s="6"/>
      <c r="Z20" s="6"/>
      <c r="AA20" s="6"/>
      <c r="AB20" s="6"/>
    </row>
    <row r="21" spans="1:28" ht="29.1" customHeight="1" thickBot="1" x14ac:dyDescent="0.4">
      <c r="A21" s="163"/>
      <c r="B21" s="163" t="str">
        <f t="shared" si="4"/>
        <v>NO</v>
      </c>
      <c r="C21" s="186"/>
      <c r="D21" s="186"/>
      <c r="E21" s="186"/>
      <c r="F21" s="165"/>
      <c r="G21" s="184"/>
      <c r="H21" s="23"/>
      <c r="I21" s="23"/>
      <c r="J21" s="23"/>
      <c r="K21" s="23"/>
      <c r="L21" s="23"/>
      <c r="M21" s="23"/>
      <c r="N21" s="24"/>
      <c r="O21" s="25">
        <f t="shared" si="5"/>
        <v>0</v>
      </c>
      <c r="P21" s="26">
        <f t="shared" si="6"/>
        <v>0</v>
      </c>
      <c r="Q21" s="158">
        <f t="shared" si="7"/>
        <v>0</v>
      </c>
      <c r="R21" s="27"/>
      <c r="S21" s="28">
        <v>2271</v>
      </c>
      <c r="T21" s="29" t="s">
        <v>120</v>
      </c>
      <c r="U21" s="30">
        <f t="shared" si="2"/>
        <v>19</v>
      </c>
      <c r="V21" s="31"/>
      <c r="W21" s="32">
        <f t="shared" si="3"/>
        <v>19</v>
      </c>
      <c r="X21" s="19"/>
      <c r="Y21" s="6"/>
      <c r="Z21" s="6"/>
      <c r="AA21" s="6"/>
      <c r="AB21" s="6"/>
    </row>
    <row r="22" spans="1:28" ht="29.1" customHeight="1" thickBot="1" x14ac:dyDescent="0.4">
      <c r="A22" s="163"/>
      <c r="B22" s="163" t="str">
        <f t="shared" si="4"/>
        <v>NO</v>
      </c>
      <c r="C22" s="205"/>
      <c r="D22" s="205"/>
      <c r="E22" s="205"/>
      <c r="F22" s="165"/>
      <c r="G22" s="184"/>
      <c r="H22" s="23"/>
      <c r="I22" s="23"/>
      <c r="J22" s="23"/>
      <c r="K22" s="23"/>
      <c r="L22" s="23"/>
      <c r="M22" s="23"/>
      <c r="N22" s="24"/>
      <c r="O22" s="25">
        <f t="shared" si="5"/>
        <v>0</v>
      </c>
      <c r="P22" s="26">
        <f t="shared" si="6"/>
        <v>0</v>
      </c>
      <c r="Q22" s="158">
        <f t="shared" si="7"/>
        <v>0</v>
      </c>
      <c r="R22" s="27"/>
      <c r="S22" s="28">
        <v>2186</v>
      </c>
      <c r="T22" s="29" t="s">
        <v>122</v>
      </c>
      <c r="U22" s="30">
        <f t="shared" si="2"/>
        <v>0</v>
      </c>
      <c r="V22" s="31"/>
      <c r="W22" s="32">
        <f t="shared" si="3"/>
        <v>0</v>
      </c>
      <c r="X22" s="19"/>
      <c r="Y22" s="6"/>
      <c r="Z22" s="6"/>
      <c r="AA22" s="6"/>
      <c r="AB22" s="6"/>
    </row>
    <row r="23" spans="1:28" ht="29.1" customHeight="1" thickBot="1" x14ac:dyDescent="0.4">
      <c r="A23" s="163"/>
      <c r="B23" s="163" t="str">
        <f t="shared" si="4"/>
        <v>NO</v>
      </c>
      <c r="C23" s="205"/>
      <c r="D23" s="205"/>
      <c r="E23" s="205"/>
      <c r="F23" s="165"/>
      <c r="G23" s="184"/>
      <c r="H23" s="23"/>
      <c r="I23" s="23"/>
      <c r="J23" s="23"/>
      <c r="K23" s="23"/>
      <c r="L23" s="23"/>
      <c r="M23" s="23"/>
      <c r="N23" s="24"/>
      <c r="O23" s="25">
        <f t="shared" si="5"/>
        <v>0</v>
      </c>
      <c r="P23" s="26">
        <f t="shared" si="6"/>
        <v>0</v>
      </c>
      <c r="Q23" s="158">
        <f t="shared" si="7"/>
        <v>0</v>
      </c>
      <c r="R23" s="27"/>
      <c r="S23" s="28">
        <v>1756</v>
      </c>
      <c r="T23" s="29" t="s">
        <v>37</v>
      </c>
      <c r="U23" s="30">
        <f t="shared" si="2"/>
        <v>0</v>
      </c>
      <c r="V23" s="31"/>
      <c r="W23" s="32">
        <f t="shared" si="3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/>
      <c r="B24" s="163" t="str">
        <f t="shared" si="4"/>
        <v>NO</v>
      </c>
      <c r="C24" s="205"/>
      <c r="D24" s="205"/>
      <c r="E24" s="205"/>
      <c r="F24" s="165"/>
      <c r="G24" s="184"/>
      <c r="H24" s="23"/>
      <c r="I24" s="23"/>
      <c r="J24" s="23"/>
      <c r="K24" s="23"/>
      <c r="L24" s="23"/>
      <c r="M24" s="23"/>
      <c r="N24" s="24"/>
      <c r="O24" s="25">
        <f t="shared" si="5"/>
        <v>0</v>
      </c>
      <c r="P24" s="26">
        <f t="shared" si="6"/>
        <v>0</v>
      </c>
      <c r="Q24" s="158">
        <f t="shared" si="7"/>
        <v>0</v>
      </c>
      <c r="R24" s="27"/>
      <c r="S24" s="28">
        <v>1177</v>
      </c>
      <c r="T24" s="29" t="s">
        <v>38</v>
      </c>
      <c r="U24" s="30">
        <f t="shared" si="2"/>
        <v>0</v>
      </c>
      <c r="V24" s="31"/>
      <c r="W24" s="32">
        <f t="shared" si="3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/>
      <c r="B25" s="163" t="str">
        <f t="shared" si="4"/>
        <v>NO</v>
      </c>
      <c r="C25" s="205"/>
      <c r="D25" s="205"/>
      <c r="E25" s="205"/>
      <c r="F25" s="165"/>
      <c r="G25" s="184"/>
      <c r="H25" s="23"/>
      <c r="I25" s="23"/>
      <c r="J25" s="23"/>
      <c r="K25" s="23"/>
      <c r="L25" s="23"/>
      <c r="M25" s="23"/>
      <c r="N25" s="24"/>
      <c r="O25" s="25">
        <f t="shared" si="5"/>
        <v>0</v>
      </c>
      <c r="P25" s="26">
        <f t="shared" si="6"/>
        <v>0</v>
      </c>
      <c r="Q25" s="158">
        <f t="shared" si="7"/>
        <v>0</v>
      </c>
      <c r="R25" s="27"/>
      <c r="S25" s="28">
        <v>1266</v>
      </c>
      <c r="T25" s="29" t="s">
        <v>39</v>
      </c>
      <c r="U25" s="30">
        <f t="shared" si="2"/>
        <v>0</v>
      </c>
      <c r="V25" s="31"/>
      <c r="W25" s="32">
        <f t="shared" si="3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/>
      <c r="B26" s="163" t="str">
        <f t="shared" si="4"/>
        <v>NO</v>
      </c>
      <c r="C26" s="205"/>
      <c r="D26" s="205"/>
      <c r="E26" s="205"/>
      <c r="F26" s="165"/>
      <c r="G26" s="184"/>
      <c r="H26" s="23"/>
      <c r="I26" s="23"/>
      <c r="J26" s="23"/>
      <c r="K26" s="23"/>
      <c r="L26" s="23"/>
      <c r="M26" s="23"/>
      <c r="N26" s="24"/>
      <c r="O26" s="25">
        <f t="shared" si="5"/>
        <v>0</v>
      </c>
      <c r="P26" s="26">
        <f t="shared" si="6"/>
        <v>0</v>
      </c>
      <c r="Q26" s="158">
        <f t="shared" si="7"/>
        <v>0</v>
      </c>
      <c r="R26" s="27"/>
      <c r="S26" s="28">
        <v>1757</v>
      </c>
      <c r="T26" s="29" t="s">
        <v>40</v>
      </c>
      <c r="U26" s="30">
        <f t="shared" si="2"/>
        <v>0</v>
      </c>
      <c r="V26" s="31"/>
      <c r="W26" s="32">
        <f t="shared" si="3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/>
      <c r="B27" s="163" t="str">
        <f t="shared" si="4"/>
        <v>NO</v>
      </c>
      <c r="C27" s="186"/>
      <c r="D27" s="187"/>
      <c r="E27" s="186"/>
      <c r="F27" s="23"/>
      <c r="G27" s="184"/>
      <c r="H27" s="23"/>
      <c r="I27" s="23"/>
      <c r="J27" s="23"/>
      <c r="K27" s="23"/>
      <c r="L27" s="23"/>
      <c r="M27" s="23"/>
      <c r="N27" s="24"/>
      <c r="O27" s="25">
        <f t="shared" si="5"/>
        <v>0</v>
      </c>
      <c r="P27" s="26">
        <f t="shared" si="6"/>
        <v>0</v>
      </c>
      <c r="Q27" s="158">
        <f t="shared" si="7"/>
        <v>0</v>
      </c>
      <c r="R27" s="27"/>
      <c r="S27" s="28">
        <v>1760</v>
      </c>
      <c r="T27" s="29" t="s">
        <v>41</v>
      </c>
      <c r="U27" s="30">
        <f t="shared" si="2"/>
        <v>0</v>
      </c>
      <c r="V27" s="31"/>
      <c r="W27" s="32">
        <f t="shared" si="3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4"/>
        <v>NO</v>
      </c>
      <c r="C28" s="186"/>
      <c r="D28" s="186"/>
      <c r="E28" s="186"/>
      <c r="F28" s="23"/>
      <c r="G28" s="184"/>
      <c r="H28" s="23"/>
      <c r="I28" s="23"/>
      <c r="J28" s="23"/>
      <c r="K28" s="23"/>
      <c r="L28" s="23"/>
      <c r="M28" s="23"/>
      <c r="N28" s="24"/>
      <c r="O28" s="25">
        <f t="shared" si="5"/>
        <v>0</v>
      </c>
      <c r="P28" s="26">
        <f t="shared" si="6"/>
        <v>0</v>
      </c>
      <c r="Q28" s="158">
        <f t="shared" si="7"/>
        <v>0</v>
      </c>
      <c r="R28" s="27"/>
      <c r="S28" s="28">
        <v>1174</v>
      </c>
      <c r="T28" s="29" t="s">
        <v>121</v>
      </c>
      <c r="U28" s="30">
        <f t="shared" si="2"/>
        <v>0</v>
      </c>
      <c r="V28" s="31"/>
      <c r="W28" s="32">
        <f t="shared" si="3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4"/>
        <v>NO</v>
      </c>
      <c r="C29" s="186"/>
      <c r="D29" s="186"/>
      <c r="E29" s="186"/>
      <c r="F29" s="23"/>
      <c r="G29" s="184"/>
      <c r="H29" s="23"/>
      <c r="I29" s="23"/>
      <c r="J29" s="23"/>
      <c r="K29" s="23"/>
      <c r="L29" s="23"/>
      <c r="M29" s="23"/>
      <c r="N29" s="24"/>
      <c r="O29" s="25">
        <f t="shared" ref="O29" si="8">IF(P29=9,SUM(F29:N29)-SMALL(F29:N29,1)-SMALL(F29:N29,2),IF(P29=8,SUM(F29:N29)-SMALL(F29:N29,1),SUM(F29:N29)))</f>
        <v>0</v>
      </c>
      <c r="P29" s="26">
        <f t="shared" ref="P29" si="9">COUNTA(F29:N29)</f>
        <v>0</v>
      </c>
      <c r="Q29" s="158">
        <f t="shared" ref="Q29" si="10">SUM(F29:N29)</f>
        <v>0</v>
      </c>
      <c r="R29" s="27"/>
      <c r="S29" s="28">
        <v>1731</v>
      </c>
      <c r="T29" s="29" t="s">
        <v>43</v>
      </c>
      <c r="U29" s="30">
        <f t="shared" si="2"/>
        <v>0</v>
      </c>
      <c r="V29" s="31"/>
      <c r="W29" s="32">
        <f t="shared" si="3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4"/>
        <v>NO</v>
      </c>
      <c r="C30" s="186"/>
      <c r="D30" s="186"/>
      <c r="E30" s="186"/>
      <c r="F30" s="23"/>
      <c r="G30" s="23"/>
      <c r="H30" s="23"/>
      <c r="I30" s="23"/>
      <c r="J30" s="23"/>
      <c r="K30" s="23"/>
      <c r="L30" s="23"/>
      <c r="M30" s="23"/>
      <c r="N30" s="24"/>
      <c r="O30" s="25">
        <f t="shared" ref="O30:O41" si="11">IF(P30=9,SUM(F30:N30)-SMALL(F30:N30,1)-SMALL(F30:N30,2),IF(P30=8,SUM(F30:N30)-SMALL(F30:N30,1),SUM(F30:N30)))</f>
        <v>0</v>
      </c>
      <c r="P30" s="26">
        <f t="shared" ref="P30:P41" si="12">COUNTA(F30:N30)</f>
        <v>0</v>
      </c>
      <c r="Q30" s="158">
        <f t="shared" ref="Q30:Q41" si="13">SUM(F30:N30)</f>
        <v>0</v>
      </c>
      <c r="R30" s="27"/>
      <c r="S30" s="28">
        <v>1773</v>
      </c>
      <c r="T30" s="29" t="s">
        <v>71</v>
      </c>
      <c r="U30" s="30">
        <f t="shared" si="2"/>
        <v>13</v>
      </c>
      <c r="V30" s="31"/>
      <c r="W30" s="32">
        <f t="shared" si="3"/>
        <v>13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4"/>
        <v>NO</v>
      </c>
      <c r="C31" s="186"/>
      <c r="D31" s="186"/>
      <c r="E31" s="186"/>
      <c r="F31" s="23"/>
      <c r="G31" s="23"/>
      <c r="H31" s="23"/>
      <c r="I31" s="23"/>
      <c r="J31" s="23"/>
      <c r="K31" s="23"/>
      <c r="L31" s="23"/>
      <c r="M31" s="23"/>
      <c r="N31" s="24"/>
      <c r="O31" s="25">
        <f t="shared" si="11"/>
        <v>0</v>
      </c>
      <c r="P31" s="26">
        <f t="shared" si="12"/>
        <v>0</v>
      </c>
      <c r="Q31" s="158">
        <f t="shared" si="13"/>
        <v>0</v>
      </c>
      <c r="R31" s="27"/>
      <c r="S31" s="28">
        <v>1347</v>
      </c>
      <c r="T31" s="29" t="s">
        <v>45</v>
      </c>
      <c r="U31" s="30">
        <f t="shared" si="2"/>
        <v>0</v>
      </c>
      <c r="V31" s="31"/>
      <c r="W31" s="32">
        <f t="shared" si="3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4"/>
        <v>NO</v>
      </c>
      <c r="C32" s="186"/>
      <c r="D32" s="186"/>
      <c r="E32" s="186"/>
      <c r="F32" s="23"/>
      <c r="G32" s="23"/>
      <c r="H32" s="23"/>
      <c r="I32" s="23"/>
      <c r="J32" s="23"/>
      <c r="K32" s="23"/>
      <c r="L32" s="23"/>
      <c r="M32" s="23"/>
      <c r="N32" s="24"/>
      <c r="O32" s="25">
        <f t="shared" si="11"/>
        <v>0</v>
      </c>
      <c r="P32" s="26">
        <f t="shared" si="12"/>
        <v>0</v>
      </c>
      <c r="Q32" s="158">
        <f t="shared" si="13"/>
        <v>0</v>
      </c>
      <c r="R32" s="27"/>
      <c r="S32" s="28">
        <v>1889</v>
      </c>
      <c r="T32" s="29" t="s">
        <v>115</v>
      </c>
      <c r="U32" s="30">
        <f t="shared" si="2"/>
        <v>0</v>
      </c>
      <c r="V32" s="31"/>
      <c r="W32" s="32">
        <f t="shared" si="3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ref="B33:B41" si="14">IF(P33&lt;2,"NO","SI")</f>
        <v>NO</v>
      </c>
      <c r="C33" s="21"/>
      <c r="D33" s="89"/>
      <c r="E33" s="21"/>
      <c r="F33" s="23"/>
      <c r="G33" s="23"/>
      <c r="H33" s="23"/>
      <c r="I33" s="23"/>
      <c r="J33" s="23"/>
      <c r="K33" s="23"/>
      <c r="L33" s="23"/>
      <c r="M33" s="23"/>
      <c r="N33" s="24"/>
      <c r="O33" s="25">
        <f t="shared" si="11"/>
        <v>0</v>
      </c>
      <c r="P33" s="26">
        <f t="shared" si="12"/>
        <v>0</v>
      </c>
      <c r="Q33" s="158">
        <f t="shared" si="13"/>
        <v>0</v>
      </c>
      <c r="R33" s="27"/>
      <c r="S33" s="28">
        <v>1883</v>
      </c>
      <c r="T33" s="29" t="s">
        <v>47</v>
      </c>
      <c r="U33" s="30">
        <f t="shared" si="2"/>
        <v>0</v>
      </c>
      <c r="V33" s="31"/>
      <c r="W33" s="32">
        <f t="shared" si="3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14"/>
        <v>NO</v>
      </c>
      <c r="C34" s="21"/>
      <c r="D34" s="89"/>
      <c r="E34" s="21"/>
      <c r="F34" s="23"/>
      <c r="G34" s="23"/>
      <c r="H34" s="23"/>
      <c r="I34" s="23"/>
      <c r="J34" s="23"/>
      <c r="K34" s="23"/>
      <c r="L34" s="23"/>
      <c r="M34" s="23"/>
      <c r="N34" s="24"/>
      <c r="O34" s="25">
        <f t="shared" si="11"/>
        <v>0</v>
      </c>
      <c r="P34" s="26">
        <f t="shared" si="12"/>
        <v>0</v>
      </c>
      <c r="Q34" s="158">
        <f t="shared" si="13"/>
        <v>0</v>
      </c>
      <c r="R34" s="27"/>
      <c r="S34" s="28">
        <v>2072</v>
      </c>
      <c r="T34" s="29" t="s">
        <v>109</v>
      </c>
      <c r="U34" s="30">
        <f t="shared" si="2"/>
        <v>0</v>
      </c>
      <c r="V34" s="31"/>
      <c r="W34" s="32">
        <f t="shared" si="3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14"/>
        <v>NO</v>
      </c>
      <c r="C35" s="21"/>
      <c r="D35" s="89"/>
      <c r="E35" s="21"/>
      <c r="F35" s="23"/>
      <c r="G35" s="23"/>
      <c r="H35" s="23"/>
      <c r="I35" s="23"/>
      <c r="J35" s="23"/>
      <c r="K35" s="23"/>
      <c r="L35" s="23"/>
      <c r="M35" s="23"/>
      <c r="N35" s="24"/>
      <c r="O35" s="25">
        <f t="shared" si="11"/>
        <v>0</v>
      </c>
      <c r="P35" s="26">
        <f t="shared" si="12"/>
        <v>0</v>
      </c>
      <c r="Q35" s="158">
        <f t="shared" si="13"/>
        <v>0</v>
      </c>
      <c r="R35" s="27"/>
      <c r="S35" s="28">
        <v>1615</v>
      </c>
      <c r="T35" s="29" t="s">
        <v>110</v>
      </c>
      <c r="U35" s="30">
        <f t="shared" si="2"/>
        <v>0</v>
      </c>
      <c r="V35" s="31"/>
      <c r="W35" s="32">
        <f t="shared" si="3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14"/>
        <v>NO</v>
      </c>
      <c r="C36" s="21"/>
      <c r="D36" s="89"/>
      <c r="E36" s="21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11"/>
        <v>0</v>
      </c>
      <c r="P36" s="26">
        <f t="shared" si="12"/>
        <v>0</v>
      </c>
      <c r="Q36" s="158">
        <f t="shared" si="13"/>
        <v>0</v>
      </c>
      <c r="R36" s="27"/>
      <c r="S36" s="28">
        <v>48</v>
      </c>
      <c r="T36" s="29" t="s">
        <v>111</v>
      </c>
      <c r="U36" s="30">
        <f t="shared" si="2"/>
        <v>0</v>
      </c>
      <c r="V36" s="31"/>
      <c r="W36" s="32">
        <f t="shared" si="3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14"/>
        <v>NO</v>
      </c>
      <c r="C37" s="21"/>
      <c r="D37" s="89"/>
      <c r="E37" s="21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11"/>
        <v>0</v>
      </c>
      <c r="P37" s="26">
        <f t="shared" si="12"/>
        <v>0</v>
      </c>
      <c r="Q37" s="158">
        <f t="shared" si="13"/>
        <v>0</v>
      </c>
      <c r="R37" s="27"/>
      <c r="S37" s="28">
        <v>1353</v>
      </c>
      <c r="T37" s="29" t="s">
        <v>112</v>
      </c>
      <c r="U37" s="30">
        <f t="shared" si="2"/>
        <v>0</v>
      </c>
      <c r="V37" s="31"/>
      <c r="W37" s="32">
        <f t="shared" si="3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14"/>
        <v>NO</v>
      </c>
      <c r="C38" s="21"/>
      <c r="D38" s="89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11"/>
        <v>0</v>
      </c>
      <c r="P38" s="26">
        <f t="shared" si="12"/>
        <v>0</v>
      </c>
      <c r="Q38" s="158">
        <f t="shared" si="13"/>
        <v>0</v>
      </c>
      <c r="R38" s="27"/>
      <c r="S38" s="28">
        <v>1665</v>
      </c>
      <c r="T38" s="29" t="s">
        <v>113</v>
      </c>
      <c r="U38" s="30">
        <f t="shared" si="2"/>
        <v>0</v>
      </c>
      <c r="V38" s="31"/>
      <c r="W38" s="32">
        <f t="shared" si="3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14"/>
        <v>NO</v>
      </c>
      <c r="C39" s="21"/>
      <c r="D39" s="89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11"/>
        <v>0</v>
      </c>
      <c r="P39" s="26">
        <f t="shared" si="12"/>
        <v>0</v>
      </c>
      <c r="Q39" s="158">
        <f t="shared" si="13"/>
        <v>0</v>
      </c>
      <c r="R39" s="27"/>
      <c r="S39" s="28"/>
      <c r="T39" s="29"/>
      <c r="U39" s="30">
        <f t="shared" si="2"/>
        <v>0</v>
      </c>
      <c r="V39" s="31"/>
      <c r="W39" s="32">
        <f t="shared" si="3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14"/>
        <v>NO</v>
      </c>
      <c r="C40" s="21"/>
      <c r="D40" s="89"/>
      <c r="E40" s="21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11"/>
        <v>0</v>
      </c>
      <c r="P40" s="26">
        <f t="shared" si="12"/>
        <v>0</v>
      </c>
      <c r="Q40" s="158">
        <f t="shared" si="13"/>
        <v>0</v>
      </c>
      <c r="R40" s="27"/>
      <c r="S40" s="28"/>
      <c r="T40" s="29"/>
      <c r="U40" s="30">
        <f t="shared" si="2"/>
        <v>0</v>
      </c>
      <c r="V40" s="31"/>
      <c r="W40" s="32">
        <f t="shared" si="3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14"/>
        <v>NO</v>
      </c>
      <c r="C41" s="21"/>
      <c r="D41" s="89"/>
      <c r="E41" s="21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11"/>
        <v>0</v>
      </c>
      <c r="P41" s="26">
        <f t="shared" si="12"/>
        <v>0</v>
      </c>
      <c r="Q41" s="158">
        <f t="shared" si="13"/>
        <v>0</v>
      </c>
      <c r="R41" s="27"/>
      <c r="S41" s="28"/>
      <c r="T41" s="29"/>
      <c r="U41" s="30">
        <f t="shared" si="2"/>
        <v>0</v>
      </c>
      <c r="V41" s="31"/>
      <c r="W41" s="32">
        <f t="shared" si="3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42"/>
      <c r="B42" s="42">
        <f>COUNTIF(B3:B41,"SI")</f>
        <v>16</v>
      </c>
      <c r="C42" s="81">
        <f>COUNTA(C3:C41)</f>
        <v>17</v>
      </c>
      <c r="D42" s="90"/>
      <c r="E42" s="82"/>
      <c r="F42" s="230">
        <f t="shared" ref="F42:H42" si="15">COUNTA(F3:F41)</f>
        <v>3</v>
      </c>
      <c r="G42" s="230">
        <f t="shared" si="15"/>
        <v>15</v>
      </c>
      <c r="H42" s="230">
        <f t="shared" si="15"/>
        <v>12</v>
      </c>
      <c r="I42" s="82"/>
      <c r="J42" s="82"/>
      <c r="K42" s="82"/>
      <c r="L42" s="82"/>
      <c r="M42" s="42"/>
      <c r="N42" s="64"/>
      <c r="O42" s="65">
        <f>SUM(O3:O41)</f>
        <v>1212</v>
      </c>
      <c r="P42" s="47"/>
      <c r="Q42" s="66">
        <f>SUM(Q3:Q41)</f>
        <v>1070</v>
      </c>
      <c r="R42" s="27"/>
      <c r="S42" s="28"/>
      <c r="T42" s="29"/>
      <c r="U42" s="30">
        <f t="shared" si="2"/>
        <v>0</v>
      </c>
      <c r="V42" s="31"/>
      <c r="W42" s="32">
        <f t="shared" si="3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6"/>
      <c r="B43" s="6"/>
      <c r="C43" s="6"/>
      <c r="D43" s="91"/>
      <c r="E43" s="6"/>
      <c r="F43" s="6"/>
      <c r="G43" s="6"/>
      <c r="H43" s="6"/>
      <c r="I43" s="6"/>
      <c r="J43" s="6"/>
      <c r="K43" s="6"/>
      <c r="L43" s="6"/>
      <c r="M43" s="6"/>
      <c r="N43" s="6"/>
      <c r="O43" s="70"/>
      <c r="P43" s="6"/>
      <c r="Q43" s="70"/>
      <c r="R43" s="92"/>
      <c r="S43" s="28"/>
      <c r="T43" s="29"/>
      <c r="U43" s="30">
        <f t="shared" si="2"/>
        <v>0</v>
      </c>
      <c r="V43" s="31"/>
      <c r="W43" s="32">
        <f t="shared" si="3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6"/>
      <c r="B44" s="6"/>
      <c r="C44" s="6"/>
      <c r="D44" s="9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2"/>
      <c r="S44" s="28">
        <v>2199</v>
      </c>
      <c r="T44" s="155" t="s">
        <v>106</v>
      </c>
      <c r="U44" s="30">
        <f t="shared" si="2"/>
        <v>0</v>
      </c>
      <c r="V44" s="31"/>
      <c r="W44" s="32">
        <f t="shared" si="3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6"/>
      <c r="B45" s="6"/>
      <c r="C45" s="6"/>
      <c r="D45" s="9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92"/>
      <c r="S45" s="28">
        <v>1908</v>
      </c>
      <c r="T45" s="29" t="s">
        <v>55</v>
      </c>
      <c r="U45" s="30">
        <f t="shared" si="2"/>
        <v>0</v>
      </c>
      <c r="V45" s="31"/>
      <c r="W45" s="32">
        <f t="shared" si="3"/>
        <v>0</v>
      </c>
      <c r="X45" s="19"/>
      <c r="Y45" s="6"/>
      <c r="Z45" s="6"/>
      <c r="AA45" s="6"/>
      <c r="AB45" s="6"/>
    </row>
    <row r="46" spans="1:28" ht="28.5" customHeight="1" thickBot="1" x14ac:dyDescent="0.4">
      <c r="A46" s="6"/>
      <c r="B46" s="6"/>
      <c r="C46" s="6"/>
      <c r="D46" s="9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0"/>
      <c r="S46" s="28">
        <v>2057</v>
      </c>
      <c r="T46" s="29" t="s">
        <v>56</v>
      </c>
      <c r="U46" s="30">
        <f t="shared" si="2"/>
        <v>55</v>
      </c>
      <c r="V46" s="31"/>
      <c r="W46" s="32">
        <f t="shared" si="3"/>
        <v>55</v>
      </c>
      <c r="X46" s="19"/>
      <c r="Y46" s="6"/>
      <c r="Z46" s="6"/>
      <c r="AA46" s="6"/>
      <c r="AB46" s="6"/>
    </row>
    <row r="47" spans="1:28" ht="27.95" customHeight="1" thickBot="1" x14ac:dyDescent="0.4">
      <c r="A47" s="6"/>
      <c r="B47" s="6"/>
      <c r="C47" s="6"/>
      <c r="D47" s="9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0"/>
      <c r="S47" s="28">
        <v>2069</v>
      </c>
      <c r="T47" s="29" t="s">
        <v>57</v>
      </c>
      <c r="U47" s="30">
        <f t="shared" si="2"/>
        <v>0</v>
      </c>
      <c r="V47" s="31"/>
      <c r="W47" s="32">
        <f t="shared" si="3"/>
        <v>0</v>
      </c>
      <c r="X47" s="38"/>
      <c r="Y47" s="6"/>
      <c r="Z47" s="6"/>
      <c r="AA47" s="6"/>
      <c r="AB47" s="6"/>
    </row>
    <row r="48" spans="1:28" ht="27.95" customHeight="1" thickBot="1" x14ac:dyDescent="0.4">
      <c r="A48" s="6"/>
      <c r="B48" s="6"/>
      <c r="C48" s="6"/>
      <c r="D48" s="9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8">
        <v>1887</v>
      </c>
      <c r="T48" s="29" t="s">
        <v>123</v>
      </c>
      <c r="U48" s="30">
        <f t="shared" si="2"/>
        <v>0</v>
      </c>
      <c r="V48" s="31"/>
      <c r="W48" s="32">
        <f t="shared" si="3"/>
        <v>0</v>
      </c>
      <c r="X48" s="38"/>
      <c r="Y48" s="6"/>
      <c r="Z48" s="6"/>
      <c r="AA48" s="6"/>
      <c r="AB48" s="6"/>
    </row>
    <row r="49" spans="1:28" ht="27.95" customHeight="1" thickBot="1" x14ac:dyDescent="0.4">
      <c r="A49" s="6"/>
      <c r="B49" s="6"/>
      <c r="C49" s="6"/>
      <c r="D49" s="9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0"/>
      <c r="S49" s="28">
        <v>2029</v>
      </c>
      <c r="T49" s="29" t="s">
        <v>59</v>
      </c>
      <c r="U49" s="30">
        <f t="shared" si="2"/>
        <v>0</v>
      </c>
      <c r="V49" s="31"/>
      <c r="W49" s="32">
        <f t="shared" si="3"/>
        <v>0</v>
      </c>
      <c r="X49" s="6"/>
      <c r="Y49" s="6"/>
      <c r="Z49" s="6"/>
      <c r="AA49" s="6"/>
      <c r="AB49" s="6"/>
    </row>
    <row r="50" spans="1:28" ht="27.95" customHeight="1" thickBot="1" x14ac:dyDescent="0.4">
      <c r="A50" s="6"/>
      <c r="B50" s="6"/>
      <c r="C50" s="6"/>
      <c r="D50" s="9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0"/>
      <c r="S50" s="28">
        <v>2027</v>
      </c>
      <c r="T50" s="29" t="s">
        <v>20</v>
      </c>
      <c r="U50" s="30">
        <f t="shared" si="2"/>
        <v>160</v>
      </c>
      <c r="V50" s="31"/>
      <c r="W50" s="32">
        <f t="shared" si="3"/>
        <v>169</v>
      </c>
      <c r="X50" s="6"/>
      <c r="Y50" s="6"/>
      <c r="Z50" s="6"/>
      <c r="AA50" s="6"/>
      <c r="AB50" s="6"/>
    </row>
    <row r="51" spans="1:28" ht="27.95" customHeight="1" thickBot="1" x14ac:dyDescent="0.4">
      <c r="A51" s="6"/>
      <c r="B51" s="6"/>
      <c r="C51" s="6"/>
      <c r="D51" s="9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0"/>
      <c r="S51" s="28">
        <v>1862</v>
      </c>
      <c r="T51" s="29" t="s">
        <v>60</v>
      </c>
      <c r="U51" s="30">
        <f t="shared" si="2"/>
        <v>0</v>
      </c>
      <c r="V51" s="31"/>
      <c r="W51" s="32">
        <f t="shared" si="3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"/>
      <c r="B52" s="6"/>
      <c r="C52" s="6"/>
      <c r="D52" s="9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0"/>
      <c r="S52" s="28">
        <v>1132</v>
      </c>
      <c r="T52" s="29" t="s">
        <v>61</v>
      </c>
      <c r="U52" s="30">
        <f t="shared" si="2"/>
        <v>0</v>
      </c>
      <c r="V52" s="31"/>
      <c r="W52" s="32">
        <f t="shared" si="3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9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>
        <v>1988</v>
      </c>
      <c r="T53" s="29" t="s">
        <v>62</v>
      </c>
      <c r="U53" s="30">
        <f t="shared" si="2"/>
        <v>0</v>
      </c>
      <c r="V53" s="31"/>
      <c r="W53" s="32">
        <f t="shared" si="3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9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>
        <v>1172</v>
      </c>
      <c r="T54" s="29" t="s">
        <v>214</v>
      </c>
      <c r="U54" s="30">
        <f t="shared" si="2"/>
        <v>0</v>
      </c>
      <c r="V54" s="31"/>
      <c r="W54" s="32">
        <f t="shared" si="3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9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2"/>
        <v>0</v>
      </c>
      <c r="V55" s="31"/>
      <c r="W55" s="32">
        <f t="shared" si="3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9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2"/>
        <v>0</v>
      </c>
      <c r="V56" s="31"/>
      <c r="W56" s="32">
        <f t="shared" si="3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9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30">
        <f t="shared" si="2"/>
        <v>0</v>
      </c>
      <c r="V57" s="31"/>
      <c r="W57" s="32">
        <f t="shared" si="3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9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30">
        <f t="shared" si="2"/>
        <v>0</v>
      </c>
      <c r="V58" s="31"/>
      <c r="W58" s="32">
        <f t="shared" si="3"/>
        <v>0</v>
      </c>
      <c r="X58" s="6"/>
      <c r="Y58" s="6"/>
      <c r="Z58" s="6"/>
      <c r="AA58" s="6"/>
      <c r="AB58" s="6"/>
    </row>
    <row r="59" spans="1:28" ht="29.25" customHeight="1" thickBot="1" x14ac:dyDescent="0.4">
      <c r="A59" s="6"/>
      <c r="B59" s="6"/>
      <c r="C59" s="6"/>
      <c r="D59" s="9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30">
        <f t="shared" si="2"/>
        <v>0</v>
      </c>
      <c r="V59" s="31"/>
      <c r="W59" s="32">
        <f t="shared" si="3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9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30">
        <f t="shared" si="2"/>
        <v>0</v>
      </c>
      <c r="V60" s="31"/>
      <c r="W60" s="32">
        <f t="shared" si="3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9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30">
        <f t="shared" si="2"/>
        <v>0</v>
      </c>
      <c r="V61" s="31"/>
      <c r="W61" s="32">
        <f t="shared" si="3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9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30">
        <f t="shared" si="2"/>
        <v>0</v>
      </c>
      <c r="V62" s="31"/>
      <c r="W62" s="32">
        <f t="shared" si="3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9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30">
        <f t="shared" si="2"/>
        <v>0</v>
      </c>
      <c r="V63" s="31"/>
      <c r="W63" s="32">
        <f t="shared" si="3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9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>
        <v>1896</v>
      </c>
      <c r="T64" s="29" t="s">
        <v>116</v>
      </c>
      <c r="U64" s="30">
        <f t="shared" si="2"/>
        <v>0</v>
      </c>
      <c r="V64" s="31"/>
      <c r="W64" s="32">
        <f t="shared" si="3"/>
        <v>0</v>
      </c>
      <c r="X64" s="6"/>
      <c r="Y64" s="6"/>
      <c r="Z64" s="6"/>
      <c r="AA64" s="6"/>
      <c r="AB64" s="6"/>
    </row>
    <row r="65" spans="1:28" ht="25.5" x14ac:dyDescent="0.35">
      <c r="A65" s="6"/>
      <c r="B65" s="6"/>
      <c r="C65" s="6"/>
      <c r="D65" s="9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39">
        <f>SUM(U3:U64)</f>
        <v>1070</v>
      </c>
      <c r="V65" s="6"/>
      <c r="W65" s="41">
        <f>SUM(W3:W64)</f>
        <v>1212</v>
      </c>
      <c r="X65" s="6"/>
      <c r="Y65" s="6"/>
      <c r="Z65" s="6"/>
      <c r="AA65" s="6"/>
      <c r="AB65" s="6"/>
    </row>
    <row r="66" spans="1:28" ht="15.6" customHeight="1" x14ac:dyDescent="0.2">
      <c r="A66" s="216"/>
      <c r="B66" s="6"/>
      <c r="C66" s="49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1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17"/>
      <c r="B67" s="6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8.600000000000001" customHeight="1" x14ac:dyDescent="0.2">
      <c r="S68" s="6"/>
      <c r="T68" s="6"/>
      <c r="U68" s="6"/>
      <c r="V68" s="6"/>
      <c r="W68" s="6"/>
    </row>
    <row r="69" spans="1:28" ht="18.600000000000001" customHeight="1" x14ac:dyDescent="0.2">
      <c r="S69" s="6"/>
      <c r="T69" s="6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9">
    <sortCondition descending="1" ref="O3:O19"/>
  </sortState>
  <mergeCells count="1">
    <mergeCell ref="B1:G1"/>
  </mergeCells>
  <conditionalFormatting sqref="A3:B41">
    <cfRule type="containsText" dxfId="5" priority="1" stopIfTrue="1" operator="containsText" text="SI">
      <formula>NOT(ISERROR(SEARCH("SI",A3)))</formula>
    </cfRule>
    <cfRule type="containsText" dxfId="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D15" sqref="D15:E15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1" customWidth="1"/>
    <col min="5" max="5" width="70.140625" style="1" customWidth="1"/>
    <col min="6" max="7" width="23.42578125" style="1" customWidth="1"/>
    <col min="8" max="8" width="22.42578125" style="1" customWidth="1"/>
    <col min="9" max="14" width="23" style="1" customWidth="1"/>
    <col min="15" max="15" width="24.28515625" style="1" customWidth="1"/>
    <col min="16" max="16" width="14.28515625" style="1" customWidth="1"/>
    <col min="17" max="17" width="27.2851562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6.42578125" style="1" customWidth="1"/>
    <col min="24" max="25" width="11.42578125" style="1" customWidth="1"/>
    <col min="26" max="26" width="36.28515625" style="1" customWidth="1"/>
    <col min="27" max="27" width="11.42578125" style="1" customWidth="1"/>
    <col min="28" max="28" width="56.285156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83</v>
      </c>
      <c r="C1" s="236"/>
      <c r="D1" s="236"/>
      <c r="E1" s="236"/>
      <c r="F1" s="236"/>
      <c r="G1" s="237"/>
      <c r="H1" s="8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245</v>
      </c>
      <c r="G2" s="9" t="s">
        <v>246</v>
      </c>
      <c r="H2" s="9" t="s">
        <v>934</v>
      </c>
      <c r="I2" s="9" t="s">
        <v>950</v>
      </c>
      <c r="J2" s="9" t="s">
        <v>207</v>
      </c>
      <c r="K2" s="9" t="s">
        <v>201</v>
      </c>
      <c r="L2" s="9" t="s">
        <v>202</v>
      </c>
      <c r="M2" s="9" t="s">
        <v>162</v>
      </c>
      <c r="N2" s="10" t="s">
        <v>164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163" t="s">
        <v>459</v>
      </c>
      <c r="B3" s="163" t="s">
        <v>163</v>
      </c>
      <c r="C3" s="203" t="s">
        <v>218</v>
      </c>
      <c r="D3" s="203" t="s">
        <v>243</v>
      </c>
      <c r="E3" s="203" t="s">
        <v>244</v>
      </c>
      <c r="F3" s="203">
        <v>50</v>
      </c>
      <c r="G3" s="184">
        <v>100</v>
      </c>
      <c r="H3" s="188">
        <f>VLOOKUP(A3,[1]Table1!$A$81:$K$91,11,FALSE)</f>
        <v>100</v>
      </c>
      <c r="I3" s="188"/>
      <c r="J3" s="188"/>
      <c r="K3" s="178"/>
      <c r="L3" s="178"/>
      <c r="M3" s="178"/>
      <c r="N3" s="180"/>
      <c r="O3" s="181">
        <f t="shared" ref="O3:O21" si="0">IF(P3=9,SUM(F3:N3)-SMALL(F3:N3,1)-SMALL(F3:N3,2),IF(P3=8,SUM(F3:N3)-SMALL(F3:N3,1),SUM(F3:N3)))</f>
        <v>250</v>
      </c>
      <c r="P3" s="26">
        <f t="shared" ref="P3:P21" si="1">COUNTA(F3:N3)</f>
        <v>3</v>
      </c>
      <c r="Q3" s="158">
        <f t="shared" ref="Q3:Q11" si="2">SUM(F3:N3)</f>
        <v>250</v>
      </c>
      <c r="R3" s="27"/>
      <c r="S3" s="28">
        <v>1213</v>
      </c>
      <c r="T3" s="29" t="s">
        <v>114</v>
      </c>
      <c r="U3" s="30">
        <f>SUMIF($D$3:$D$101,S3,$Q$3:$Q$101)</f>
        <v>0</v>
      </c>
      <c r="V3" s="31"/>
      <c r="W3" s="32">
        <f>SUMIF($D$3:$D$101,S3,$O$3:$O$101)</f>
        <v>20</v>
      </c>
      <c r="X3" s="19"/>
      <c r="Y3" s="33"/>
      <c r="Z3" s="33"/>
      <c r="AA3" s="33"/>
      <c r="AB3" s="33"/>
    </row>
    <row r="4" spans="1:28" ht="29.1" customHeight="1" thickBot="1" x14ac:dyDescent="0.4">
      <c r="A4" s="163" t="s">
        <v>460</v>
      </c>
      <c r="B4" s="163" t="s">
        <v>163</v>
      </c>
      <c r="C4" s="203" t="s">
        <v>196</v>
      </c>
      <c r="D4" s="203" t="s">
        <v>243</v>
      </c>
      <c r="E4" s="203" t="s">
        <v>244</v>
      </c>
      <c r="F4" s="203">
        <v>40</v>
      </c>
      <c r="G4" s="184">
        <v>90</v>
      </c>
      <c r="H4" s="188">
        <f>VLOOKUP(A4,[1]Table1!$A$81:$K$91,11,FALSE)</f>
        <v>80</v>
      </c>
      <c r="I4" s="188">
        <v>40</v>
      </c>
      <c r="J4" s="23"/>
      <c r="K4" s="23"/>
      <c r="L4" s="23"/>
      <c r="M4" s="23"/>
      <c r="N4" s="24"/>
      <c r="O4" s="25">
        <f t="shared" si="0"/>
        <v>250</v>
      </c>
      <c r="P4" s="26">
        <f t="shared" si="1"/>
        <v>4</v>
      </c>
      <c r="Q4" s="158">
        <f t="shared" si="2"/>
        <v>250</v>
      </c>
      <c r="R4" s="27"/>
      <c r="S4" s="28">
        <v>2310</v>
      </c>
      <c r="T4" s="29" t="s">
        <v>156</v>
      </c>
      <c r="U4" s="30">
        <f t="shared" ref="U4:U64" si="3">SUMIF($D$3:$D$101,S4,$Q$3:$Q$101)</f>
        <v>18</v>
      </c>
      <c r="V4" s="31"/>
      <c r="W4" s="32">
        <f t="shared" ref="W4:W64" si="4">SUMIF($D$3:$D$101,S4,$O$3:$O$101)</f>
        <v>18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935</v>
      </c>
      <c r="B5" s="163" t="s">
        <v>163</v>
      </c>
      <c r="C5" s="203" t="s">
        <v>936</v>
      </c>
      <c r="D5" s="205" t="s">
        <v>125</v>
      </c>
      <c r="E5" s="205" t="s">
        <v>153</v>
      </c>
      <c r="F5" s="212"/>
      <c r="G5" s="165"/>
      <c r="H5" s="23">
        <v>90</v>
      </c>
      <c r="I5" s="188">
        <v>60</v>
      </c>
      <c r="J5" s="23"/>
      <c r="K5" s="23"/>
      <c r="L5" s="23"/>
      <c r="M5" s="23"/>
      <c r="N5" s="24"/>
      <c r="O5" s="25">
        <f t="shared" si="0"/>
        <v>150</v>
      </c>
      <c r="P5" s="26">
        <f t="shared" si="1"/>
        <v>2</v>
      </c>
      <c r="Q5" s="158">
        <f t="shared" si="2"/>
        <v>150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833</v>
      </c>
      <c r="B6" s="163" t="s">
        <v>163</v>
      </c>
      <c r="C6" s="205" t="s">
        <v>834</v>
      </c>
      <c r="D6" s="205" t="s">
        <v>132</v>
      </c>
      <c r="E6" s="205" t="s">
        <v>155</v>
      </c>
      <c r="F6" s="212"/>
      <c r="G6" s="184">
        <v>80</v>
      </c>
      <c r="H6" s="188">
        <f>VLOOKUP(A6,[1]Table1!$A$81:$K$91,11,FALSE)</f>
        <v>30</v>
      </c>
      <c r="I6" s="188"/>
      <c r="J6" s="23"/>
      <c r="K6" s="23"/>
      <c r="L6" s="23"/>
      <c r="M6" s="23"/>
      <c r="N6" s="24"/>
      <c r="O6" s="25">
        <f t="shared" si="0"/>
        <v>110</v>
      </c>
      <c r="P6" s="26">
        <f t="shared" si="1"/>
        <v>2</v>
      </c>
      <c r="Q6" s="158">
        <f t="shared" si="2"/>
        <v>110</v>
      </c>
      <c r="R6" s="27"/>
      <c r="S6" s="28">
        <v>1180</v>
      </c>
      <c r="T6" s="29" t="s">
        <v>14</v>
      </c>
      <c r="U6" s="30">
        <f t="shared" si="3"/>
        <v>0</v>
      </c>
      <c r="V6" s="31"/>
      <c r="W6" s="32">
        <f t="shared" si="4"/>
        <v>0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835</v>
      </c>
      <c r="B7" s="163" t="s">
        <v>163</v>
      </c>
      <c r="C7" s="203" t="s">
        <v>837</v>
      </c>
      <c r="D7" s="203" t="s">
        <v>132</v>
      </c>
      <c r="E7" s="203" t="s">
        <v>155</v>
      </c>
      <c r="F7" s="212"/>
      <c r="G7" s="184">
        <v>40</v>
      </c>
      <c r="H7" s="188">
        <f>VLOOKUP(A7,[1]Table1!$A$81:$K$91,11,FALSE)</f>
        <v>60</v>
      </c>
      <c r="I7" s="188"/>
      <c r="J7" s="23"/>
      <c r="K7" s="23"/>
      <c r="L7" s="23"/>
      <c r="M7" s="23"/>
      <c r="N7" s="24"/>
      <c r="O7" s="25">
        <f t="shared" si="0"/>
        <v>100</v>
      </c>
      <c r="P7" s="26">
        <f t="shared" si="1"/>
        <v>2</v>
      </c>
      <c r="Q7" s="158">
        <f t="shared" si="2"/>
        <v>100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163" t="s">
        <v>937</v>
      </c>
      <c r="B8" s="163" t="s">
        <v>163</v>
      </c>
      <c r="C8" s="205" t="s">
        <v>938</v>
      </c>
      <c r="D8" s="203" t="s">
        <v>243</v>
      </c>
      <c r="E8" s="203" t="s">
        <v>244</v>
      </c>
      <c r="F8" s="212"/>
      <c r="G8" s="184"/>
      <c r="H8" s="23">
        <v>50</v>
      </c>
      <c r="I8" s="188">
        <v>50</v>
      </c>
      <c r="J8" s="23"/>
      <c r="K8" s="23"/>
      <c r="L8" s="23"/>
      <c r="M8" s="23"/>
      <c r="N8" s="24"/>
      <c r="O8" s="25">
        <f t="shared" si="0"/>
        <v>100</v>
      </c>
      <c r="P8" s="26">
        <f t="shared" si="1"/>
        <v>2</v>
      </c>
      <c r="Q8" s="158">
        <f t="shared" si="2"/>
        <v>100</v>
      </c>
      <c r="R8" s="27"/>
      <c r="S8" s="28">
        <v>10</v>
      </c>
      <c r="T8" s="29" t="s">
        <v>16</v>
      </c>
      <c r="U8" s="30">
        <f t="shared" si="3"/>
        <v>0</v>
      </c>
      <c r="V8" s="31"/>
      <c r="W8" s="32">
        <f t="shared" si="4"/>
        <v>0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461</v>
      </c>
      <c r="B9" s="163" t="s">
        <v>163</v>
      </c>
      <c r="C9" s="203" t="s">
        <v>197</v>
      </c>
      <c r="D9" s="203" t="s">
        <v>132</v>
      </c>
      <c r="E9" s="203" t="s">
        <v>155</v>
      </c>
      <c r="F9" s="203">
        <v>20</v>
      </c>
      <c r="G9" s="184">
        <v>50</v>
      </c>
      <c r="H9" s="188">
        <f>VLOOKUP(A9,[1]Table1!$A$81:$K$91,11,FALSE)</f>
        <v>20</v>
      </c>
      <c r="I9" s="188"/>
      <c r="J9" s="23"/>
      <c r="K9" s="23"/>
      <c r="L9" s="23"/>
      <c r="M9" s="23"/>
      <c r="N9" s="24"/>
      <c r="O9" s="25">
        <f t="shared" si="0"/>
        <v>90</v>
      </c>
      <c r="P9" s="26">
        <f t="shared" si="1"/>
        <v>3</v>
      </c>
      <c r="Q9" s="158">
        <f t="shared" si="2"/>
        <v>90</v>
      </c>
      <c r="R9" s="27"/>
      <c r="S9" s="28">
        <v>1589</v>
      </c>
      <c r="T9" s="29" t="s">
        <v>18</v>
      </c>
      <c r="U9" s="30">
        <f t="shared" si="3"/>
        <v>0</v>
      </c>
      <c r="V9" s="31"/>
      <c r="W9" s="32">
        <f t="shared" si="4"/>
        <v>0</v>
      </c>
      <c r="X9" s="19"/>
      <c r="Y9" s="33"/>
      <c r="Z9" s="33"/>
      <c r="AA9" s="33"/>
      <c r="AB9" s="33"/>
    </row>
    <row r="10" spans="1:28" ht="29.1" customHeight="1" thickBot="1" x14ac:dyDescent="0.45">
      <c r="A10" s="163" t="s">
        <v>462</v>
      </c>
      <c r="B10" s="163" t="s">
        <v>163</v>
      </c>
      <c r="C10" s="203" t="s">
        <v>350</v>
      </c>
      <c r="D10" s="203" t="s">
        <v>243</v>
      </c>
      <c r="E10" s="203" t="s">
        <v>244</v>
      </c>
      <c r="F10" s="203">
        <v>15</v>
      </c>
      <c r="G10" s="184">
        <v>60</v>
      </c>
      <c r="H10" s="188"/>
      <c r="I10" s="188"/>
      <c r="J10" s="188"/>
      <c r="K10" s="178"/>
      <c r="L10" s="178"/>
      <c r="M10" s="178"/>
      <c r="N10" s="180"/>
      <c r="O10" s="181">
        <f t="shared" si="0"/>
        <v>75</v>
      </c>
      <c r="P10" s="26">
        <f t="shared" si="1"/>
        <v>2</v>
      </c>
      <c r="Q10" s="158">
        <f t="shared" si="2"/>
        <v>75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836</v>
      </c>
      <c r="B11" s="163" t="s">
        <v>163</v>
      </c>
      <c r="C11" s="203" t="s">
        <v>838</v>
      </c>
      <c r="D11" s="203" t="s">
        <v>353</v>
      </c>
      <c r="E11" s="203" t="s">
        <v>354</v>
      </c>
      <c r="F11" s="165"/>
      <c r="G11" s="184">
        <v>30</v>
      </c>
      <c r="H11" s="188">
        <f>VLOOKUP(A11,[1]Table1!$A$81:$K$91,11,FALSE)</f>
        <v>40</v>
      </c>
      <c r="I11" s="188"/>
      <c r="J11" s="23"/>
      <c r="K11" s="23"/>
      <c r="L11" s="23"/>
      <c r="M11" s="23"/>
      <c r="N11" s="24"/>
      <c r="O11" s="25">
        <f t="shared" si="0"/>
        <v>70</v>
      </c>
      <c r="P11" s="26">
        <f t="shared" si="1"/>
        <v>2</v>
      </c>
      <c r="Q11" s="158">
        <f t="shared" si="2"/>
        <v>70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33"/>
      <c r="Z11" s="33"/>
      <c r="AA11" s="33"/>
      <c r="AB11" s="33"/>
    </row>
    <row r="12" spans="1:28" ht="29.1" customHeight="1" thickBot="1" x14ac:dyDescent="0.45">
      <c r="A12" s="163" t="s">
        <v>458</v>
      </c>
      <c r="B12" s="163" t="s">
        <v>163</v>
      </c>
      <c r="C12" s="203" t="s">
        <v>349</v>
      </c>
      <c r="D12" s="203" t="s">
        <v>192</v>
      </c>
      <c r="E12" s="203" t="s">
        <v>193</v>
      </c>
      <c r="F12" s="228">
        <v>60</v>
      </c>
      <c r="G12" s="184"/>
      <c r="H12" s="188"/>
      <c r="I12" s="188"/>
      <c r="J12" s="188"/>
      <c r="K12" s="178"/>
      <c r="L12" s="178"/>
      <c r="M12" s="178"/>
      <c r="N12" s="180"/>
      <c r="O12" s="181">
        <f t="shared" si="0"/>
        <v>60</v>
      </c>
      <c r="P12" s="26">
        <f t="shared" si="1"/>
        <v>1</v>
      </c>
      <c r="Q12" s="158">
        <v>0</v>
      </c>
      <c r="R12" s="27"/>
      <c r="S12" s="28">
        <v>2140</v>
      </c>
      <c r="T12" s="29" t="s">
        <v>161</v>
      </c>
      <c r="U12" s="30">
        <f t="shared" si="3"/>
        <v>0</v>
      </c>
      <c r="V12" s="31"/>
      <c r="W12" s="32">
        <f t="shared" si="4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163" t="s">
        <v>464</v>
      </c>
      <c r="B13" s="163" t="s">
        <v>163</v>
      </c>
      <c r="C13" s="205" t="s">
        <v>198</v>
      </c>
      <c r="D13" s="203" t="s">
        <v>353</v>
      </c>
      <c r="E13" s="203" t="s">
        <v>354</v>
      </c>
      <c r="F13" s="229">
        <v>9</v>
      </c>
      <c r="G13" s="184">
        <v>20</v>
      </c>
      <c r="H13" s="188">
        <f>VLOOKUP(A13,[1]Table1!$A$81:$K$91,11,FALSE)</f>
        <v>12</v>
      </c>
      <c r="I13" s="188"/>
      <c r="J13" s="23"/>
      <c r="K13" s="23"/>
      <c r="L13" s="23"/>
      <c r="M13" s="23"/>
      <c r="N13" s="24"/>
      <c r="O13" s="25">
        <f t="shared" si="0"/>
        <v>41</v>
      </c>
      <c r="P13" s="26">
        <f t="shared" si="1"/>
        <v>3</v>
      </c>
      <c r="Q13" s="158">
        <f>SUM(F13:N13)</f>
        <v>41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840</v>
      </c>
      <c r="B14" s="163" t="s">
        <v>163</v>
      </c>
      <c r="C14" s="205" t="s">
        <v>843</v>
      </c>
      <c r="D14" s="205" t="s">
        <v>132</v>
      </c>
      <c r="E14" s="205" t="s">
        <v>155</v>
      </c>
      <c r="F14" s="23"/>
      <c r="G14" s="184">
        <v>12</v>
      </c>
      <c r="H14" s="188">
        <f>VLOOKUP(A14,[1]Table1!$A$81:$K$91,11,FALSE)</f>
        <v>15</v>
      </c>
      <c r="I14" s="188"/>
      <c r="J14" s="23"/>
      <c r="K14" s="23"/>
      <c r="L14" s="23"/>
      <c r="M14" s="23"/>
      <c r="N14" s="24"/>
      <c r="O14" s="25">
        <f t="shared" si="0"/>
        <v>27</v>
      </c>
      <c r="P14" s="26">
        <f t="shared" si="1"/>
        <v>2</v>
      </c>
      <c r="Q14" s="158">
        <f>SUM(F14:N14)</f>
        <v>27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63" t="s">
        <v>951</v>
      </c>
      <c r="B15" s="163" t="s">
        <v>163</v>
      </c>
      <c r="C15" s="203" t="s">
        <v>954</v>
      </c>
      <c r="D15" s="205" t="s">
        <v>131</v>
      </c>
      <c r="E15" s="205" t="s">
        <v>114</v>
      </c>
      <c r="F15" s="165"/>
      <c r="G15" s="184"/>
      <c r="H15" s="23"/>
      <c r="I15" s="23">
        <v>20</v>
      </c>
      <c r="J15" s="23"/>
      <c r="K15" s="23"/>
      <c r="L15" s="23"/>
      <c r="M15" s="23"/>
      <c r="N15" s="24"/>
      <c r="O15" s="25">
        <f t="shared" si="0"/>
        <v>20</v>
      </c>
      <c r="P15" s="26">
        <f t="shared" si="1"/>
        <v>1</v>
      </c>
      <c r="Q15" s="158">
        <v>0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68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841</v>
      </c>
      <c r="B16" s="163" t="s">
        <v>163</v>
      </c>
      <c r="C16" s="203" t="s">
        <v>844</v>
      </c>
      <c r="D16" s="203" t="s">
        <v>135</v>
      </c>
      <c r="E16" s="203" t="s">
        <v>156</v>
      </c>
      <c r="F16" s="165"/>
      <c r="G16" s="184">
        <v>9</v>
      </c>
      <c r="H16" s="188">
        <f>VLOOKUP(A16,[1]Table1!$A$81:$K$91,11,FALSE)</f>
        <v>9</v>
      </c>
      <c r="I16" s="188"/>
      <c r="J16" s="23"/>
      <c r="K16" s="23"/>
      <c r="L16" s="23"/>
      <c r="M16" s="23"/>
      <c r="N16" s="24"/>
      <c r="O16" s="25">
        <f t="shared" si="0"/>
        <v>18</v>
      </c>
      <c r="P16" s="26">
        <f t="shared" si="1"/>
        <v>2</v>
      </c>
      <c r="Q16" s="158">
        <f>SUM(F16:N16)</f>
        <v>18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839</v>
      </c>
      <c r="B17" s="163" t="s">
        <v>163</v>
      </c>
      <c r="C17" s="203" t="s">
        <v>842</v>
      </c>
      <c r="D17" s="203" t="s">
        <v>845</v>
      </c>
      <c r="E17" s="203" t="s">
        <v>846</v>
      </c>
      <c r="F17" s="165"/>
      <c r="G17" s="184">
        <v>15</v>
      </c>
      <c r="H17" s="188"/>
      <c r="I17" s="188"/>
      <c r="J17" s="23"/>
      <c r="K17" s="23"/>
      <c r="L17" s="23"/>
      <c r="M17" s="23"/>
      <c r="N17" s="24"/>
      <c r="O17" s="25">
        <f t="shared" si="0"/>
        <v>15</v>
      </c>
      <c r="P17" s="26">
        <f t="shared" si="1"/>
        <v>1</v>
      </c>
      <c r="Q17" s="158">
        <v>0</v>
      </c>
      <c r="R17" s="27"/>
      <c r="S17" s="28">
        <v>2521</v>
      </c>
      <c r="T17" s="29" t="s">
        <v>247</v>
      </c>
      <c r="U17" s="30">
        <f t="shared" si="3"/>
        <v>675</v>
      </c>
      <c r="V17" s="31"/>
      <c r="W17" s="32">
        <f t="shared" si="4"/>
        <v>702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952</v>
      </c>
      <c r="B18" s="163" t="s">
        <v>163</v>
      </c>
      <c r="C18" s="203" t="s">
        <v>955</v>
      </c>
      <c r="D18" s="203" t="s">
        <v>243</v>
      </c>
      <c r="E18" s="203" t="s">
        <v>244</v>
      </c>
      <c r="F18" s="165"/>
      <c r="G18" s="184"/>
      <c r="H18" s="23"/>
      <c r="I18" s="23">
        <v>15</v>
      </c>
      <c r="J18" s="23"/>
      <c r="K18" s="23"/>
      <c r="L18" s="23"/>
      <c r="M18" s="23"/>
      <c r="N18" s="24"/>
      <c r="O18" s="25">
        <f t="shared" si="0"/>
        <v>15</v>
      </c>
      <c r="P18" s="26">
        <f t="shared" si="1"/>
        <v>1</v>
      </c>
      <c r="Q18" s="158">
        <v>0</v>
      </c>
      <c r="R18" s="27"/>
      <c r="S18" s="28">
        <v>2144</v>
      </c>
      <c r="T18" s="155" t="s">
        <v>107</v>
      </c>
      <c r="U18" s="30">
        <f t="shared" si="3"/>
        <v>0</v>
      </c>
      <c r="V18" s="31"/>
      <c r="W18" s="32">
        <f t="shared" si="4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63" t="s">
        <v>463</v>
      </c>
      <c r="B19" s="163" t="s">
        <v>163</v>
      </c>
      <c r="C19" s="203" t="s">
        <v>351</v>
      </c>
      <c r="D19" s="203" t="s">
        <v>243</v>
      </c>
      <c r="E19" s="203" t="s">
        <v>244</v>
      </c>
      <c r="F19" s="228">
        <v>12</v>
      </c>
      <c r="G19" s="184"/>
      <c r="H19" s="188"/>
      <c r="I19" s="188"/>
      <c r="J19" s="23"/>
      <c r="K19" s="23"/>
      <c r="L19" s="23"/>
      <c r="M19" s="23"/>
      <c r="N19" s="24"/>
      <c r="O19" s="25">
        <f t="shared" si="0"/>
        <v>12</v>
      </c>
      <c r="P19" s="26">
        <f t="shared" si="1"/>
        <v>1</v>
      </c>
      <c r="Q19" s="158">
        <v>0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953</v>
      </c>
      <c r="B20" s="163" t="s">
        <v>163</v>
      </c>
      <c r="C20" s="203" t="s">
        <v>956</v>
      </c>
      <c r="D20" s="205" t="s">
        <v>265</v>
      </c>
      <c r="E20" s="205" t="s">
        <v>212</v>
      </c>
      <c r="F20" s="165"/>
      <c r="G20" s="165"/>
      <c r="H20" s="23"/>
      <c r="I20" s="23">
        <v>12</v>
      </c>
      <c r="J20" s="23"/>
      <c r="K20" s="23"/>
      <c r="L20" s="23"/>
      <c r="M20" s="23"/>
      <c r="N20" s="24"/>
      <c r="O20" s="25">
        <f t="shared" si="0"/>
        <v>12</v>
      </c>
      <c r="P20" s="26">
        <f t="shared" si="1"/>
        <v>1</v>
      </c>
      <c r="Q20" s="158">
        <v>0</v>
      </c>
      <c r="R20" s="27"/>
      <c r="S20" s="28">
        <v>1298</v>
      </c>
      <c r="T20" s="29" t="s">
        <v>35</v>
      </c>
      <c r="U20" s="30">
        <f t="shared" si="3"/>
        <v>327</v>
      </c>
      <c r="V20" s="31"/>
      <c r="W20" s="32">
        <f t="shared" si="4"/>
        <v>327</v>
      </c>
      <c r="X20" s="19"/>
      <c r="Y20" s="6"/>
      <c r="Z20" s="6"/>
      <c r="AA20" s="6"/>
      <c r="AB20" s="6"/>
    </row>
    <row r="21" spans="1:28" ht="29.1" customHeight="1" thickBot="1" x14ac:dyDescent="0.4">
      <c r="A21" s="163" t="s">
        <v>465</v>
      </c>
      <c r="B21" s="163" t="s">
        <v>163</v>
      </c>
      <c r="C21" s="203" t="s">
        <v>352</v>
      </c>
      <c r="D21" s="203" t="s">
        <v>192</v>
      </c>
      <c r="E21" s="203" t="s">
        <v>193</v>
      </c>
      <c r="F21" s="228">
        <v>8</v>
      </c>
      <c r="G21" s="184"/>
      <c r="H21" s="188"/>
      <c r="I21" s="188"/>
      <c r="J21" s="23"/>
      <c r="K21" s="23"/>
      <c r="L21" s="23"/>
      <c r="M21" s="23"/>
      <c r="N21" s="24"/>
      <c r="O21" s="25">
        <f t="shared" si="0"/>
        <v>8</v>
      </c>
      <c r="P21" s="26">
        <f t="shared" si="1"/>
        <v>1</v>
      </c>
      <c r="Q21" s="158">
        <v>0</v>
      </c>
      <c r="R21" s="27"/>
      <c r="S21" s="28">
        <v>2271</v>
      </c>
      <c r="T21" s="29" t="s">
        <v>120</v>
      </c>
      <c r="U21" s="30">
        <f t="shared" si="3"/>
        <v>150</v>
      </c>
      <c r="V21" s="31"/>
      <c r="W21" s="32">
        <f t="shared" si="4"/>
        <v>150</v>
      </c>
      <c r="X21" s="19"/>
      <c r="Y21" s="6"/>
      <c r="Z21" s="6"/>
      <c r="AA21" s="6"/>
      <c r="AB21" s="6"/>
    </row>
    <row r="22" spans="1:28" ht="29.1" customHeight="1" thickBot="1" x14ac:dyDescent="0.4">
      <c r="A22" s="163"/>
      <c r="B22" s="163" t="str">
        <f t="shared" ref="B22:B37" si="5">IF(P22&lt;2,"NO","SI")</f>
        <v>NO</v>
      </c>
      <c r="C22" s="205"/>
      <c r="D22" s="205"/>
      <c r="E22" s="205"/>
      <c r="F22" s="165"/>
      <c r="G22" s="165"/>
      <c r="H22" s="23"/>
      <c r="I22" s="23"/>
      <c r="J22" s="23"/>
      <c r="K22" s="23"/>
      <c r="L22" s="23"/>
      <c r="M22" s="23"/>
      <c r="N22" s="24"/>
      <c r="O22" s="25">
        <f t="shared" ref="O22:O37" si="6">IF(P22=9,SUM(F22:N22)-SMALL(F22:N22,1)-SMALL(F22:N22,2),IF(P22=8,SUM(F22:N22)-SMALL(F22:N22,1),SUM(F22:N22)))</f>
        <v>0</v>
      </c>
      <c r="P22" s="26">
        <f t="shared" ref="P22:P37" si="7">COUNTA(F22:N22)</f>
        <v>0</v>
      </c>
      <c r="Q22" s="158">
        <f t="shared" ref="Q22:Q37" si="8">SUM(F22:N22)</f>
        <v>0</v>
      </c>
      <c r="R22" s="27"/>
      <c r="S22" s="28">
        <v>2186</v>
      </c>
      <c r="T22" s="29" t="s">
        <v>122</v>
      </c>
      <c r="U22" s="30">
        <f t="shared" si="3"/>
        <v>111</v>
      </c>
      <c r="V22" s="31"/>
      <c r="W22" s="32">
        <f t="shared" si="4"/>
        <v>111</v>
      </c>
      <c r="X22" s="19"/>
      <c r="Y22" s="6"/>
      <c r="Z22" s="6"/>
      <c r="AA22" s="6"/>
      <c r="AB22" s="6"/>
    </row>
    <row r="23" spans="1:28" ht="29.1" customHeight="1" thickBot="1" x14ac:dyDescent="0.4">
      <c r="A23" s="163"/>
      <c r="B23" s="163" t="str">
        <f t="shared" si="5"/>
        <v>NO</v>
      </c>
      <c r="C23" s="205"/>
      <c r="D23" s="205"/>
      <c r="E23" s="205"/>
      <c r="F23" s="165"/>
      <c r="G23" s="165"/>
      <c r="H23" s="23"/>
      <c r="I23" s="23"/>
      <c r="J23" s="23"/>
      <c r="K23" s="23"/>
      <c r="L23" s="23"/>
      <c r="M23" s="23"/>
      <c r="N23" s="24"/>
      <c r="O23" s="25">
        <f t="shared" si="6"/>
        <v>0</v>
      </c>
      <c r="P23" s="26">
        <f t="shared" si="7"/>
        <v>0</v>
      </c>
      <c r="Q23" s="158">
        <f t="shared" si="8"/>
        <v>0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/>
      <c r="B24" s="163" t="str">
        <f t="shared" si="5"/>
        <v>NO</v>
      </c>
      <c r="C24" s="186"/>
      <c r="D24" s="186"/>
      <c r="E24" s="186"/>
      <c r="F24" s="165"/>
      <c r="G24" s="184"/>
      <c r="H24" s="23"/>
      <c r="I24" s="23"/>
      <c r="J24" s="23"/>
      <c r="K24" s="23"/>
      <c r="L24" s="23"/>
      <c r="M24" s="23"/>
      <c r="N24" s="24"/>
      <c r="O24" s="25">
        <f t="shared" si="6"/>
        <v>0</v>
      </c>
      <c r="P24" s="26">
        <f t="shared" si="7"/>
        <v>0</v>
      </c>
      <c r="Q24" s="158">
        <f t="shared" si="8"/>
        <v>0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/>
      <c r="B25" s="163" t="str">
        <f t="shared" si="5"/>
        <v>NO</v>
      </c>
      <c r="C25" s="186"/>
      <c r="D25" s="187"/>
      <c r="E25" s="186"/>
      <c r="F25" s="165"/>
      <c r="G25" s="165"/>
      <c r="H25" s="23"/>
      <c r="I25" s="23"/>
      <c r="J25" s="23"/>
      <c r="K25" s="23"/>
      <c r="L25" s="23"/>
      <c r="M25" s="23"/>
      <c r="N25" s="24"/>
      <c r="O25" s="25">
        <f t="shared" si="6"/>
        <v>0</v>
      </c>
      <c r="P25" s="26">
        <f t="shared" si="7"/>
        <v>0</v>
      </c>
      <c r="Q25" s="158">
        <f t="shared" si="8"/>
        <v>0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/>
      <c r="B26" s="163" t="str">
        <f t="shared" si="5"/>
        <v>NO</v>
      </c>
      <c r="C26" s="186"/>
      <c r="D26" s="186"/>
      <c r="E26" s="186"/>
      <c r="F26" s="165"/>
      <c r="G26" s="184"/>
      <c r="H26" s="23"/>
      <c r="I26" s="23"/>
      <c r="J26" s="23"/>
      <c r="K26" s="23"/>
      <c r="L26" s="23"/>
      <c r="M26" s="23"/>
      <c r="N26" s="24"/>
      <c r="O26" s="25">
        <f t="shared" si="6"/>
        <v>0</v>
      </c>
      <c r="P26" s="26">
        <f t="shared" si="7"/>
        <v>0</v>
      </c>
      <c r="Q26" s="158">
        <f t="shared" si="8"/>
        <v>0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/>
      <c r="B27" s="163" t="str">
        <f t="shared" si="5"/>
        <v>NO</v>
      </c>
      <c r="C27" s="203"/>
      <c r="D27" s="203"/>
      <c r="E27" s="203"/>
      <c r="F27" s="165"/>
      <c r="G27" s="184"/>
      <c r="H27" s="23"/>
      <c r="I27" s="23"/>
      <c r="J27" s="23"/>
      <c r="K27" s="23"/>
      <c r="L27" s="23"/>
      <c r="M27" s="23"/>
      <c r="N27" s="24"/>
      <c r="O27" s="25">
        <f t="shared" si="6"/>
        <v>0</v>
      </c>
      <c r="P27" s="26">
        <f t="shared" si="7"/>
        <v>0</v>
      </c>
      <c r="Q27" s="158">
        <f t="shared" si="8"/>
        <v>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5"/>
        <v>NO</v>
      </c>
      <c r="C28" s="205"/>
      <c r="D28" s="205"/>
      <c r="E28" s="205"/>
      <c r="F28" s="165"/>
      <c r="G28" s="184"/>
      <c r="H28" s="23"/>
      <c r="I28" s="23"/>
      <c r="J28" s="23"/>
      <c r="K28" s="23"/>
      <c r="L28" s="23"/>
      <c r="M28" s="23"/>
      <c r="N28" s="24"/>
      <c r="O28" s="25">
        <f t="shared" si="6"/>
        <v>0</v>
      </c>
      <c r="P28" s="26">
        <f t="shared" si="7"/>
        <v>0</v>
      </c>
      <c r="Q28" s="158">
        <f t="shared" si="8"/>
        <v>0</v>
      </c>
      <c r="R28" s="27"/>
      <c r="S28" s="28">
        <v>1174</v>
      </c>
      <c r="T28" s="29" t="s">
        <v>121</v>
      </c>
      <c r="U28" s="30">
        <f t="shared" si="3"/>
        <v>0</v>
      </c>
      <c r="V28" s="31"/>
      <c r="W28" s="32">
        <f t="shared" si="4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5"/>
        <v>NO</v>
      </c>
      <c r="C29" s="205"/>
      <c r="D29" s="205"/>
      <c r="E29" s="205"/>
      <c r="F29" s="165"/>
      <c r="G29" s="184"/>
      <c r="H29" s="23"/>
      <c r="I29" s="23"/>
      <c r="J29" s="23"/>
      <c r="K29" s="23"/>
      <c r="L29" s="23"/>
      <c r="M29" s="23"/>
      <c r="N29" s="24"/>
      <c r="O29" s="25">
        <f t="shared" si="6"/>
        <v>0</v>
      </c>
      <c r="P29" s="26">
        <f t="shared" si="7"/>
        <v>0</v>
      </c>
      <c r="Q29" s="158">
        <f t="shared" si="8"/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5"/>
        <v>NO</v>
      </c>
      <c r="C30" s="205"/>
      <c r="D30" s="205"/>
      <c r="E30" s="205"/>
      <c r="F30" s="165"/>
      <c r="G30" s="184"/>
      <c r="H30" s="23"/>
      <c r="I30" s="23"/>
      <c r="J30" s="23"/>
      <c r="K30" s="23"/>
      <c r="L30" s="23"/>
      <c r="M30" s="23"/>
      <c r="N30" s="24"/>
      <c r="O30" s="25">
        <f t="shared" si="6"/>
        <v>0</v>
      </c>
      <c r="P30" s="26">
        <f t="shared" si="7"/>
        <v>0</v>
      </c>
      <c r="Q30" s="158">
        <f t="shared" si="8"/>
        <v>0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5"/>
        <v>NO</v>
      </c>
      <c r="C31" s="205"/>
      <c r="D31" s="205"/>
      <c r="E31" s="205"/>
      <c r="F31" s="165"/>
      <c r="G31" s="188"/>
      <c r="H31" s="23"/>
      <c r="I31" s="23"/>
      <c r="J31" s="23"/>
      <c r="K31" s="23"/>
      <c r="L31" s="23"/>
      <c r="M31" s="23"/>
      <c r="N31" s="24"/>
      <c r="O31" s="25">
        <f t="shared" si="6"/>
        <v>0</v>
      </c>
      <c r="P31" s="26">
        <f t="shared" si="7"/>
        <v>0</v>
      </c>
      <c r="Q31" s="158">
        <f t="shared" si="8"/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5"/>
        <v>NO</v>
      </c>
      <c r="C32" s="205"/>
      <c r="D32" s="205"/>
      <c r="E32" s="205"/>
      <c r="F32" s="165"/>
      <c r="G32" s="188"/>
      <c r="H32" s="23"/>
      <c r="I32" s="23"/>
      <c r="J32" s="23"/>
      <c r="K32" s="23"/>
      <c r="L32" s="23"/>
      <c r="M32" s="23"/>
      <c r="N32" s="24"/>
      <c r="O32" s="25">
        <f t="shared" si="6"/>
        <v>0</v>
      </c>
      <c r="P32" s="26">
        <f t="shared" si="7"/>
        <v>0</v>
      </c>
      <c r="Q32" s="158">
        <f t="shared" si="8"/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5"/>
        <v>NO</v>
      </c>
      <c r="C33" s="205"/>
      <c r="D33" s="205"/>
      <c r="E33" s="205"/>
      <c r="F33" s="165"/>
      <c r="G33" s="188"/>
      <c r="H33" s="23"/>
      <c r="I33" s="23"/>
      <c r="J33" s="23"/>
      <c r="K33" s="23"/>
      <c r="L33" s="23"/>
      <c r="M33" s="23"/>
      <c r="N33" s="24"/>
      <c r="O33" s="25">
        <f t="shared" si="6"/>
        <v>0</v>
      </c>
      <c r="P33" s="26">
        <f t="shared" si="7"/>
        <v>0</v>
      </c>
      <c r="Q33" s="158">
        <f t="shared" si="8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5"/>
        <v>NO</v>
      </c>
      <c r="C34" s="205"/>
      <c r="D34" s="205"/>
      <c r="E34" s="205"/>
      <c r="F34" s="165"/>
      <c r="G34" s="23"/>
      <c r="H34" s="23"/>
      <c r="I34" s="23"/>
      <c r="J34" s="23"/>
      <c r="K34" s="23"/>
      <c r="L34" s="23"/>
      <c r="M34" s="23"/>
      <c r="N34" s="24"/>
      <c r="O34" s="25">
        <f t="shared" si="6"/>
        <v>0</v>
      </c>
      <c r="P34" s="26">
        <f t="shared" si="7"/>
        <v>0</v>
      </c>
      <c r="Q34" s="158">
        <f t="shared" si="8"/>
        <v>0</v>
      </c>
      <c r="R34" s="27"/>
      <c r="S34" s="28">
        <v>2072</v>
      </c>
      <c r="T34" s="29" t="s">
        <v>109</v>
      </c>
      <c r="U34" s="30">
        <f t="shared" si="3"/>
        <v>0</v>
      </c>
      <c r="V34" s="31"/>
      <c r="W34" s="32">
        <f t="shared" si="4"/>
        <v>12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5"/>
        <v>NO</v>
      </c>
      <c r="C35" s="205"/>
      <c r="D35" s="205"/>
      <c r="E35" s="205"/>
      <c r="F35" s="165"/>
      <c r="G35" s="188"/>
      <c r="H35" s="23"/>
      <c r="I35" s="23"/>
      <c r="J35" s="23"/>
      <c r="K35" s="23"/>
      <c r="L35" s="23"/>
      <c r="M35" s="23"/>
      <c r="N35" s="24"/>
      <c r="O35" s="25">
        <f t="shared" si="6"/>
        <v>0</v>
      </c>
      <c r="P35" s="26">
        <f t="shared" si="7"/>
        <v>0</v>
      </c>
      <c r="Q35" s="158">
        <f t="shared" si="8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5"/>
        <v>NO</v>
      </c>
      <c r="C36" s="205"/>
      <c r="D36" s="205"/>
      <c r="E36" s="205"/>
      <c r="F36" s="165"/>
      <c r="G36" s="23"/>
      <c r="H36" s="23"/>
      <c r="I36" s="23"/>
      <c r="J36" s="23"/>
      <c r="K36" s="23"/>
      <c r="L36" s="23"/>
      <c r="M36" s="23"/>
      <c r="N36" s="24"/>
      <c r="O36" s="25">
        <f t="shared" si="6"/>
        <v>0</v>
      </c>
      <c r="P36" s="26">
        <f t="shared" si="7"/>
        <v>0</v>
      </c>
      <c r="Q36" s="158">
        <f t="shared" si="8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5"/>
        <v>NO</v>
      </c>
      <c r="C37" s="186"/>
      <c r="D37" s="186"/>
      <c r="E37" s="186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6"/>
        <v>0</v>
      </c>
      <c r="P37" s="26">
        <f t="shared" si="7"/>
        <v>0</v>
      </c>
      <c r="Q37" s="158">
        <f t="shared" si="8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ref="B38:B41" si="9">IF(P38&lt;2,"NO","SI")</f>
        <v>NO</v>
      </c>
      <c r="C38" s="21"/>
      <c r="D38" s="89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ref="O38:O41" si="10">IF(P38=9,SUM(F38:N38)-SMALL(F38:N38,1)-SMALL(F38:N38,2),IF(P38=8,SUM(F38:N38)-SMALL(F38:N38,1),SUM(F38:N38)))</f>
        <v>0</v>
      </c>
      <c r="P38" s="26">
        <f t="shared" ref="P38:P41" si="11">COUNTA(F38:N38)</f>
        <v>0</v>
      </c>
      <c r="Q38" s="158">
        <f t="shared" ref="Q38:Q41" si="12">SUM(F38:N38)</f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9"/>
        <v>NO</v>
      </c>
      <c r="C39" s="21"/>
      <c r="D39" s="89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10"/>
        <v>0</v>
      </c>
      <c r="P39" s="26">
        <f t="shared" si="11"/>
        <v>0</v>
      </c>
      <c r="Q39" s="158">
        <f t="shared" si="12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9"/>
        <v>NO</v>
      </c>
      <c r="C40" s="21"/>
      <c r="D40" s="89"/>
      <c r="E40" s="21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10"/>
        <v>0</v>
      </c>
      <c r="P40" s="26">
        <f t="shared" si="11"/>
        <v>0</v>
      </c>
      <c r="Q40" s="158">
        <f t="shared" si="12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9"/>
        <v>NO</v>
      </c>
      <c r="C41" s="21"/>
      <c r="D41" s="89"/>
      <c r="E41" s="21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10"/>
        <v>0</v>
      </c>
      <c r="P41" s="26">
        <f t="shared" si="11"/>
        <v>0</v>
      </c>
      <c r="Q41" s="158">
        <f t="shared" si="12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42"/>
      <c r="B42" s="42">
        <f>COUNTIF(B3:B41,"SI")</f>
        <v>19</v>
      </c>
      <c r="C42" s="81">
        <f>COUNTA(C3:C41)</f>
        <v>19</v>
      </c>
      <c r="D42" s="90"/>
      <c r="E42" s="82"/>
      <c r="F42" s="230">
        <f t="shared" ref="F42:I42" si="13">COUNTA(F3:F41)</f>
        <v>8</v>
      </c>
      <c r="G42" s="230">
        <f t="shared" si="13"/>
        <v>11</v>
      </c>
      <c r="H42" s="230">
        <f t="shared" si="13"/>
        <v>11</v>
      </c>
      <c r="I42" s="230">
        <f t="shared" si="13"/>
        <v>6</v>
      </c>
      <c r="J42" s="82"/>
      <c r="K42" s="82"/>
      <c r="L42" s="82"/>
      <c r="M42" s="42"/>
      <c r="N42" s="64"/>
      <c r="O42" s="65">
        <f>SUM(O3:O41)</f>
        <v>1423</v>
      </c>
      <c r="P42" s="47"/>
      <c r="Q42" s="66">
        <f>SUM(Q3:Q41)</f>
        <v>1281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6"/>
      <c r="B43" s="6"/>
      <c r="C43" s="6"/>
      <c r="D43" s="91"/>
      <c r="E43" s="6"/>
      <c r="F43" s="6"/>
      <c r="G43" s="6"/>
      <c r="H43" s="6"/>
      <c r="I43" s="6"/>
      <c r="J43" s="6"/>
      <c r="K43" s="6"/>
      <c r="L43" s="6"/>
      <c r="M43" s="6"/>
      <c r="N43" s="6"/>
      <c r="O43" s="70"/>
      <c r="P43" s="6"/>
      <c r="Q43" s="70"/>
      <c r="R43" s="92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6"/>
      <c r="B44" s="6"/>
      <c r="C44" s="6"/>
      <c r="D44" s="9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2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6"/>
      <c r="B45" s="6"/>
      <c r="C45" s="6"/>
      <c r="D45" s="9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92"/>
      <c r="S45" s="28">
        <v>1908</v>
      </c>
      <c r="T45" s="29" t="s">
        <v>55</v>
      </c>
      <c r="U45" s="28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8.5" customHeight="1" thickBot="1" x14ac:dyDescent="0.4">
      <c r="A46" s="6"/>
      <c r="B46" s="6"/>
      <c r="C46" s="6"/>
      <c r="D46" s="9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0"/>
      <c r="S46" s="28">
        <v>2057</v>
      </c>
      <c r="T46" s="29" t="s">
        <v>56</v>
      </c>
      <c r="U46" s="28">
        <f t="shared" si="3"/>
        <v>0</v>
      </c>
      <c r="V46" s="31"/>
      <c r="W46" s="32">
        <f t="shared" si="4"/>
        <v>0</v>
      </c>
      <c r="X46" s="19"/>
      <c r="Y46" s="6"/>
      <c r="Z46" s="6"/>
      <c r="AA46" s="6"/>
      <c r="AB46" s="6"/>
    </row>
    <row r="47" spans="1:28" ht="27.95" customHeight="1" thickBot="1" x14ac:dyDescent="0.4">
      <c r="A47" s="6"/>
      <c r="B47" s="6"/>
      <c r="C47" s="6"/>
      <c r="D47" s="9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0"/>
      <c r="S47" s="28">
        <v>2069</v>
      </c>
      <c r="T47" s="29" t="s">
        <v>57</v>
      </c>
      <c r="U47" s="28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7.95" customHeight="1" thickBot="1" x14ac:dyDescent="0.4">
      <c r="A48" s="6"/>
      <c r="B48" s="6"/>
      <c r="C48" s="6"/>
      <c r="D48" s="9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8">
        <v>1887</v>
      </c>
      <c r="T48" s="29" t="s">
        <v>123</v>
      </c>
      <c r="U48" s="28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7.95" customHeight="1" thickBot="1" x14ac:dyDescent="0.4">
      <c r="A49" s="6"/>
      <c r="B49" s="6"/>
      <c r="C49" s="6"/>
      <c r="D49" s="9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0"/>
      <c r="S49" s="28">
        <v>2029</v>
      </c>
      <c r="T49" s="29" t="s">
        <v>59</v>
      </c>
      <c r="U49" s="28">
        <f t="shared" si="3"/>
        <v>0</v>
      </c>
      <c r="V49" s="31"/>
      <c r="W49" s="32">
        <f t="shared" si="4"/>
        <v>0</v>
      </c>
      <c r="X49" s="6"/>
      <c r="Y49" s="6"/>
      <c r="Z49" s="6"/>
      <c r="AA49" s="6"/>
      <c r="AB49" s="6"/>
    </row>
    <row r="50" spans="1:28" ht="27.95" customHeight="1" thickBot="1" x14ac:dyDescent="0.4">
      <c r="A50" s="6"/>
      <c r="B50" s="6"/>
      <c r="C50" s="6"/>
      <c r="D50" s="9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0"/>
      <c r="S50" s="28">
        <v>2027</v>
      </c>
      <c r="T50" s="29" t="s">
        <v>20</v>
      </c>
      <c r="U50" s="28">
        <f t="shared" si="3"/>
        <v>0</v>
      </c>
      <c r="V50" s="31"/>
      <c r="W50" s="32">
        <f t="shared" si="4"/>
        <v>0</v>
      </c>
      <c r="X50" s="6"/>
      <c r="Y50" s="6"/>
      <c r="Z50" s="6"/>
      <c r="AA50" s="6"/>
      <c r="AB50" s="6"/>
    </row>
    <row r="51" spans="1:28" ht="27.95" customHeight="1" thickBot="1" x14ac:dyDescent="0.4">
      <c r="A51" s="6"/>
      <c r="B51" s="6"/>
      <c r="C51" s="6"/>
      <c r="D51" s="9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0"/>
      <c r="S51" s="28">
        <v>1862</v>
      </c>
      <c r="T51" s="29" t="s">
        <v>60</v>
      </c>
      <c r="U51" s="28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"/>
      <c r="B52" s="6"/>
      <c r="C52" s="6"/>
      <c r="D52" s="9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0"/>
      <c r="S52" s="28">
        <v>1132</v>
      </c>
      <c r="T52" s="29" t="s">
        <v>61</v>
      </c>
      <c r="U52" s="28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9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>
        <v>1988</v>
      </c>
      <c r="T53" s="29" t="s">
        <v>62</v>
      </c>
      <c r="U53" s="28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9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>
        <v>1172</v>
      </c>
      <c r="T54" s="29" t="s">
        <v>214</v>
      </c>
      <c r="U54" s="28">
        <f t="shared" si="3"/>
        <v>0</v>
      </c>
      <c r="V54" s="31"/>
      <c r="W54" s="32">
        <f t="shared" si="4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9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>
        <v>2142</v>
      </c>
      <c r="T55" s="29" t="s">
        <v>846</v>
      </c>
      <c r="U55" s="28">
        <f t="shared" si="3"/>
        <v>0</v>
      </c>
      <c r="V55" s="31"/>
      <c r="W55" s="32">
        <f t="shared" si="4"/>
        <v>15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9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28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9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28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9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28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7.2" customHeight="1" thickBot="1" x14ac:dyDescent="0.4">
      <c r="A59" s="6"/>
      <c r="B59" s="6"/>
      <c r="C59" s="6"/>
      <c r="D59" s="9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28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9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28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9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28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9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28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9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28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9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5.5" x14ac:dyDescent="0.35">
      <c r="A65" s="6"/>
      <c r="B65" s="6"/>
      <c r="C65" s="6"/>
      <c r="D65" s="9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39">
        <f>SUM(U3:U64)</f>
        <v>1281</v>
      </c>
      <c r="V65" s="6"/>
      <c r="W65" s="41">
        <f>SUM(W3:W64)</f>
        <v>1423</v>
      </c>
      <c r="X65" s="6"/>
      <c r="Y65" s="6"/>
      <c r="Z65" s="6"/>
      <c r="AA65" s="6"/>
      <c r="AB65" s="6"/>
    </row>
    <row r="66" spans="1:28" ht="15.6" customHeight="1" x14ac:dyDescent="0.2">
      <c r="A66" s="6"/>
      <c r="B66" s="6"/>
      <c r="C66" s="6"/>
      <c r="D66" s="9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16"/>
      <c r="B67" s="6"/>
      <c r="C67" s="49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1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220"/>
      <c r="B68" s="6"/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220"/>
      <c r="B69" s="6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220"/>
      <c r="B70" s="6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220"/>
      <c r="B71" s="6"/>
      <c r="C71" s="52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220"/>
      <c r="B72" s="6"/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220"/>
      <c r="B73" s="6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220"/>
      <c r="B74" s="6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220"/>
      <c r="B75" s="6"/>
      <c r="C75" s="52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220"/>
      <c r="B76" s="6"/>
      <c r="C76" s="52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220"/>
      <c r="B77" s="6"/>
      <c r="C77" s="52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220"/>
      <c r="B78" s="6"/>
      <c r="C78" s="52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220"/>
      <c r="B79" s="6"/>
      <c r="C79" s="52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4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5.6" customHeight="1" x14ac:dyDescent="0.2">
      <c r="A80" s="220"/>
      <c r="B80" s="6"/>
      <c r="C80" s="52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4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5.6" customHeight="1" x14ac:dyDescent="0.2">
      <c r="A81" s="220"/>
      <c r="B81" s="6"/>
      <c r="C81" s="52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4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5.6" customHeight="1" x14ac:dyDescent="0.2">
      <c r="A82" s="220"/>
      <c r="B82" s="6"/>
      <c r="C82" s="52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4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5.6" customHeight="1" x14ac:dyDescent="0.2">
      <c r="A83" s="217"/>
      <c r="B83" s="6"/>
      <c r="C83" s="55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8.600000000000001" customHeight="1" x14ac:dyDescent="0.2">
      <c r="S84" s="6"/>
      <c r="T84" s="6"/>
      <c r="U84" s="6"/>
      <c r="V84" s="6"/>
      <c r="W84" s="6"/>
    </row>
    <row r="85" spans="1:28" ht="18.600000000000001" customHeight="1" x14ac:dyDescent="0.2">
      <c r="S85" s="6"/>
      <c r="T85" s="6"/>
    </row>
    <row r="86" spans="1:28" ht="18.600000000000001" customHeight="1" x14ac:dyDescent="0.2">
      <c r="S86" s="6"/>
      <c r="T86" s="6"/>
    </row>
    <row r="87" spans="1:28" ht="18.600000000000001" customHeight="1" x14ac:dyDescent="0.2">
      <c r="S87" s="6"/>
      <c r="T87" s="6"/>
    </row>
    <row r="88" spans="1:28" ht="18.600000000000001" customHeight="1" x14ac:dyDescent="0.2">
      <c r="S88" s="6"/>
      <c r="T88" s="6"/>
    </row>
    <row r="89" spans="1:28" ht="18.600000000000001" customHeight="1" x14ac:dyDescent="0.2">
      <c r="S89" s="6"/>
      <c r="T89" s="6"/>
    </row>
    <row r="90" spans="1:28" ht="18.600000000000001" customHeight="1" x14ac:dyDescent="0.2">
      <c r="S90" s="6"/>
      <c r="T90" s="6"/>
    </row>
    <row r="91" spans="1:28" ht="18.600000000000001" customHeight="1" x14ac:dyDescent="0.2">
      <c r="S91" s="6"/>
      <c r="T91" s="6"/>
    </row>
    <row r="92" spans="1:28" ht="18.600000000000001" customHeight="1" x14ac:dyDescent="0.2">
      <c r="S92" s="6"/>
      <c r="T92" s="6"/>
    </row>
    <row r="93" spans="1:28" ht="18.600000000000001" customHeight="1" x14ac:dyDescent="0.2">
      <c r="S93" s="6"/>
      <c r="T93" s="6"/>
    </row>
  </sheetData>
  <sortState xmlns:xlrd2="http://schemas.microsoft.com/office/spreadsheetml/2017/richdata2" ref="A3:Q21">
    <sortCondition descending="1" ref="O3:O21"/>
  </sortState>
  <mergeCells count="1">
    <mergeCell ref="B1:G1"/>
  </mergeCells>
  <conditionalFormatting sqref="A3:B41">
    <cfRule type="containsText" dxfId="3" priority="1" stopIfTrue="1" operator="containsText" text="SI">
      <formula>NOT(ISERROR(SEARCH("SI",A3)))</formula>
    </cfRule>
    <cfRule type="containsText" dxfId="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Roman,Regular"&amp;12&amp;K000000YB F</oddHeader>
    <oddFooter>&amp;L&amp;"Helvetica,Regular"&amp;12&amp;K000000&amp;P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N12" sqref="N12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6.85546875" style="1" customWidth="1"/>
    <col min="4" max="4" width="13.7109375" style="1" customWidth="1"/>
    <col min="5" max="5" width="79.42578125" style="1" customWidth="1"/>
    <col min="6" max="7" width="23.42578125" style="1" customWidth="1"/>
    <col min="8" max="11" width="22.42578125" style="1" customWidth="1"/>
    <col min="12" max="14" width="23" style="1" customWidth="1"/>
    <col min="15" max="15" width="24.2851562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6.42578125" style="1" customWidth="1"/>
    <col min="24" max="25" width="11.42578125" style="1" customWidth="1"/>
    <col min="26" max="26" width="36.28515625" style="1" customWidth="1"/>
    <col min="27" max="27" width="11.42578125" style="1" customWidth="1"/>
    <col min="28" max="28" width="56.285156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84</v>
      </c>
      <c r="C1" s="236"/>
      <c r="D1" s="236"/>
      <c r="E1" s="236"/>
      <c r="F1" s="236"/>
      <c r="G1" s="237"/>
      <c r="H1" s="88"/>
      <c r="I1" s="160"/>
      <c r="J1" s="160"/>
      <c r="K1" s="160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245</v>
      </c>
      <c r="G2" s="9" t="s">
        <v>246</v>
      </c>
      <c r="H2" s="9" t="s">
        <v>931</v>
      </c>
      <c r="I2" s="9" t="s">
        <v>957</v>
      </c>
      <c r="J2" s="9" t="s">
        <v>207</v>
      </c>
      <c r="K2" s="9" t="s">
        <v>201</v>
      </c>
      <c r="L2" s="9" t="s">
        <v>202</v>
      </c>
      <c r="M2" s="9" t="s">
        <v>162</v>
      </c>
      <c r="N2" s="10" t="s">
        <v>164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63" t="s">
        <v>456</v>
      </c>
      <c r="B3" s="163" t="s">
        <v>163</v>
      </c>
      <c r="C3" s="203" t="s">
        <v>199</v>
      </c>
      <c r="D3" s="203" t="s">
        <v>243</v>
      </c>
      <c r="E3" s="203" t="s">
        <v>244</v>
      </c>
      <c r="F3" s="165">
        <v>40</v>
      </c>
      <c r="G3" s="184">
        <v>30</v>
      </c>
      <c r="H3" s="23"/>
      <c r="I3" s="23"/>
      <c r="J3" s="23"/>
      <c r="K3" s="23"/>
      <c r="L3" s="23"/>
      <c r="M3" s="23"/>
      <c r="N3" s="24"/>
      <c r="O3" s="25">
        <f t="shared" ref="O3:O10" si="0">IF(P3=9,SUM(F3:N3)-SMALL(F3:N3,1)-SMALL(F3:N3,2),IF(P3=8,SUM(F3:N3)-SMALL(F3:N3,1),SUM(F3:N3)))</f>
        <v>70</v>
      </c>
      <c r="P3" s="26">
        <f t="shared" ref="P3:P10" si="1">COUNTA(F3:N3)</f>
        <v>2</v>
      </c>
      <c r="Q3" s="158">
        <f>SUM(F3:N3)</f>
        <v>70</v>
      </c>
      <c r="R3" s="27"/>
      <c r="S3" s="28">
        <v>1213</v>
      </c>
      <c r="T3" s="29" t="s">
        <v>114</v>
      </c>
      <c r="U3" s="30">
        <f>SUMIF($D$3:$D$101,S3,$Q$3:$Q$101)</f>
        <v>0</v>
      </c>
      <c r="V3" s="31"/>
      <c r="W3" s="32">
        <f>SUMIF($D$3:$D$101,S3,$O$3:$O$101)</f>
        <v>60</v>
      </c>
      <c r="X3" s="19"/>
      <c r="Y3" s="33"/>
      <c r="Z3" s="33"/>
      <c r="AA3" s="33"/>
      <c r="AB3" s="33"/>
    </row>
    <row r="4" spans="1:28" ht="29.1" customHeight="1" thickBot="1" x14ac:dyDescent="0.45">
      <c r="A4" s="163" t="s">
        <v>457</v>
      </c>
      <c r="B4" s="163" t="s">
        <v>163</v>
      </c>
      <c r="C4" s="203" t="s">
        <v>200</v>
      </c>
      <c r="D4" s="203" t="s">
        <v>132</v>
      </c>
      <c r="E4" s="203" t="s">
        <v>155</v>
      </c>
      <c r="F4" s="184">
        <v>30</v>
      </c>
      <c r="G4" s="184"/>
      <c r="H4" s="188">
        <v>40</v>
      </c>
      <c r="I4" s="188"/>
      <c r="J4" s="178"/>
      <c r="K4" s="178"/>
      <c r="L4" s="178"/>
      <c r="M4" s="178"/>
      <c r="N4" s="180"/>
      <c r="O4" s="181">
        <f t="shared" si="0"/>
        <v>70</v>
      </c>
      <c r="P4" s="26">
        <f t="shared" si="1"/>
        <v>2</v>
      </c>
      <c r="Q4" s="158">
        <f>SUM(F4:N4)</f>
        <v>70</v>
      </c>
      <c r="R4" s="27"/>
      <c r="S4" s="28">
        <v>2310</v>
      </c>
      <c r="T4" s="29" t="s">
        <v>156</v>
      </c>
      <c r="U4" s="30">
        <f t="shared" ref="U4:U64" si="2">SUMIF($D$3:$D$101,S4,$Q$3:$Q$101)</f>
        <v>0</v>
      </c>
      <c r="V4" s="31"/>
      <c r="W4" s="32">
        <f t="shared" ref="W4:W64" si="3">SUMIF($D$3:$D$101,S4,$O$3:$O$101)</f>
        <v>0</v>
      </c>
      <c r="X4" s="19"/>
      <c r="Y4" s="33"/>
      <c r="Z4" s="33"/>
      <c r="AA4" s="33"/>
      <c r="AB4" s="33"/>
    </row>
    <row r="5" spans="1:28" ht="29.1" customHeight="1" thickBot="1" x14ac:dyDescent="0.45">
      <c r="A5" s="163" t="s">
        <v>853</v>
      </c>
      <c r="B5" s="163" t="s">
        <v>163</v>
      </c>
      <c r="C5" s="203" t="s">
        <v>849</v>
      </c>
      <c r="D5" s="203" t="s">
        <v>243</v>
      </c>
      <c r="E5" s="203" t="s">
        <v>244</v>
      </c>
      <c r="F5" s="184"/>
      <c r="G5" s="184">
        <v>12</v>
      </c>
      <c r="H5" s="188"/>
      <c r="I5" s="188">
        <v>30</v>
      </c>
      <c r="J5" s="178"/>
      <c r="K5" s="178"/>
      <c r="L5" s="178"/>
      <c r="M5" s="178"/>
      <c r="N5" s="180"/>
      <c r="O5" s="181">
        <f t="shared" si="0"/>
        <v>42</v>
      </c>
      <c r="P5" s="26">
        <f t="shared" si="1"/>
        <v>2</v>
      </c>
      <c r="Q5" s="158">
        <f>SUM(F5:N5)</f>
        <v>42</v>
      </c>
      <c r="R5" s="27"/>
      <c r="S5" s="28">
        <v>2232</v>
      </c>
      <c r="T5" s="29" t="s">
        <v>119</v>
      </c>
      <c r="U5" s="30">
        <f t="shared" si="2"/>
        <v>0</v>
      </c>
      <c r="V5" s="31"/>
      <c r="W5" s="32">
        <f t="shared" si="3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851</v>
      </c>
      <c r="B6" s="163" t="s">
        <v>163</v>
      </c>
      <c r="C6" s="203" t="s">
        <v>847</v>
      </c>
      <c r="D6" s="203" t="s">
        <v>132</v>
      </c>
      <c r="E6" s="203" t="s">
        <v>155</v>
      </c>
      <c r="F6" s="165"/>
      <c r="G6" s="184">
        <v>40</v>
      </c>
      <c r="H6" s="23"/>
      <c r="I6" s="23"/>
      <c r="J6" s="23"/>
      <c r="K6" s="23"/>
      <c r="L6" s="23"/>
      <c r="M6" s="23"/>
      <c r="N6" s="24"/>
      <c r="O6" s="25">
        <f t="shared" si="0"/>
        <v>40</v>
      </c>
      <c r="P6" s="26">
        <f t="shared" si="1"/>
        <v>1</v>
      </c>
      <c r="Q6" s="158">
        <v>0</v>
      </c>
      <c r="R6" s="27"/>
      <c r="S6" s="28">
        <v>1180</v>
      </c>
      <c r="T6" s="29" t="s">
        <v>14</v>
      </c>
      <c r="U6" s="30">
        <f t="shared" si="2"/>
        <v>0</v>
      </c>
      <c r="V6" s="31"/>
      <c r="W6" s="32">
        <f t="shared" si="3"/>
        <v>0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958</v>
      </c>
      <c r="B7" s="163" t="s">
        <v>163</v>
      </c>
      <c r="C7" s="203" t="s">
        <v>959</v>
      </c>
      <c r="D7" s="203" t="s">
        <v>131</v>
      </c>
      <c r="E7" s="203" t="s">
        <v>114</v>
      </c>
      <c r="F7" s="165"/>
      <c r="G7" s="184"/>
      <c r="H7" s="23"/>
      <c r="I7" s="23">
        <v>40</v>
      </c>
      <c r="J7" s="23"/>
      <c r="K7" s="23"/>
      <c r="L7" s="23"/>
      <c r="M7" s="23"/>
      <c r="N7" s="24"/>
      <c r="O7" s="25">
        <f t="shared" si="0"/>
        <v>40</v>
      </c>
      <c r="P7" s="26">
        <f t="shared" si="1"/>
        <v>1</v>
      </c>
      <c r="Q7" s="158">
        <v>0</v>
      </c>
      <c r="R7" s="27"/>
      <c r="S7" s="28">
        <v>1115</v>
      </c>
      <c r="T7" s="29" t="s">
        <v>15</v>
      </c>
      <c r="U7" s="30">
        <f t="shared" si="2"/>
        <v>0</v>
      </c>
      <c r="V7" s="31"/>
      <c r="W7" s="32">
        <f t="shared" si="3"/>
        <v>0</v>
      </c>
      <c r="X7" s="19"/>
      <c r="Y7" s="33"/>
      <c r="Z7" s="33"/>
      <c r="AA7" s="33"/>
      <c r="AB7" s="33"/>
    </row>
    <row r="8" spans="1:28" ht="29.1" customHeight="1" thickBot="1" x14ac:dyDescent="0.45">
      <c r="A8" s="163" t="s">
        <v>854</v>
      </c>
      <c r="B8" s="163" t="s">
        <v>163</v>
      </c>
      <c r="C8" s="205" t="s">
        <v>850</v>
      </c>
      <c r="D8" s="205" t="s">
        <v>137</v>
      </c>
      <c r="E8" s="205" t="s">
        <v>158</v>
      </c>
      <c r="F8" s="184"/>
      <c r="G8" s="184">
        <v>9</v>
      </c>
      <c r="H8" s="188">
        <v>30</v>
      </c>
      <c r="I8" s="188"/>
      <c r="J8" s="178"/>
      <c r="K8" s="178"/>
      <c r="L8" s="178"/>
      <c r="M8" s="178"/>
      <c r="N8" s="180"/>
      <c r="O8" s="181">
        <f t="shared" si="0"/>
        <v>39</v>
      </c>
      <c r="P8" s="26">
        <f t="shared" si="1"/>
        <v>2</v>
      </c>
      <c r="Q8" s="158">
        <f>SUM(F8:N8)</f>
        <v>39</v>
      </c>
      <c r="R8" s="27"/>
      <c r="S8" s="28">
        <v>10</v>
      </c>
      <c r="T8" s="29" t="s">
        <v>16</v>
      </c>
      <c r="U8" s="30">
        <f t="shared" si="2"/>
        <v>0</v>
      </c>
      <c r="V8" s="31"/>
      <c r="W8" s="32">
        <f t="shared" si="3"/>
        <v>0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852</v>
      </c>
      <c r="B9" s="163" t="s">
        <v>163</v>
      </c>
      <c r="C9" s="205" t="s">
        <v>848</v>
      </c>
      <c r="D9" s="205" t="s">
        <v>132</v>
      </c>
      <c r="E9" s="205" t="s">
        <v>155</v>
      </c>
      <c r="F9" s="165"/>
      <c r="G9" s="184">
        <v>20</v>
      </c>
      <c r="H9" s="23"/>
      <c r="I9" s="23"/>
      <c r="J9" s="23"/>
      <c r="K9" s="23"/>
      <c r="L9" s="23"/>
      <c r="M9" s="23"/>
      <c r="N9" s="24"/>
      <c r="O9" s="25">
        <f t="shared" si="0"/>
        <v>20</v>
      </c>
      <c r="P9" s="26">
        <f t="shared" si="1"/>
        <v>1</v>
      </c>
      <c r="Q9" s="158">
        <v>0</v>
      </c>
      <c r="R9" s="27"/>
      <c r="S9" s="28">
        <v>1589</v>
      </c>
      <c r="T9" s="29" t="s">
        <v>18</v>
      </c>
      <c r="U9" s="30">
        <f t="shared" si="2"/>
        <v>0</v>
      </c>
      <c r="V9" s="31"/>
      <c r="W9" s="32">
        <f t="shared" si="3"/>
        <v>0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960</v>
      </c>
      <c r="B10" s="163" t="s">
        <v>163</v>
      </c>
      <c r="C10" s="203" t="s">
        <v>961</v>
      </c>
      <c r="D10" s="203" t="s">
        <v>131</v>
      </c>
      <c r="E10" s="203" t="s">
        <v>114</v>
      </c>
      <c r="F10" s="165"/>
      <c r="G10" s="184"/>
      <c r="H10" s="23"/>
      <c r="I10" s="23">
        <v>20</v>
      </c>
      <c r="J10" s="23"/>
      <c r="K10" s="23"/>
      <c r="L10" s="23"/>
      <c r="M10" s="23"/>
      <c r="N10" s="24"/>
      <c r="O10" s="25">
        <f t="shared" si="0"/>
        <v>20</v>
      </c>
      <c r="P10" s="26">
        <f t="shared" si="1"/>
        <v>1</v>
      </c>
      <c r="Q10" s="158">
        <v>0</v>
      </c>
      <c r="R10" s="27"/>
      <c r="S10" s="28">
        <v>2074</v>
      </c>
      <c r="T10" s="29" t="s">
        <v>210</v>
      </c>
      <c r="U10" s="30">
        <f t="shared" si="2"/>
        <v>0</v>
      </c>
      <c r="V10" s="31"/>
      <c r="W10" s="32">
        <f t="shared" si="3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/>
      <c r="B11" s="163" t="str">
        <f t="shared" ref="B11:B20" si="4">IF(P11&lt;2,"NO","SI")</f>
        <v>NO</v>
      </c>
      <c r="C11" s="186"/>
      <c r="D11" s="186"/>
      <c r="E11" s="186"/>
      <c r="F11" s="23"/>
      <c r="G11" s="184"/>
      <c r="H11" s="23"/>
      <c r="I11" s="23"/>
      <c r="J11" s="23"/>
      <c r="K11" s="23"/>
      <c r="L11" s="23"/>
      <c r="M11" s="23"/>
      <c r="N11" s="24"/>
      <c r="O11" s="25">
        <f t="shared" ref="O11:O20" si="5">IF(P11=9,SUM(F11:N11)-SMALL(F11:N11,1)-SMALL(F11:N11,2),IF(P11=8,SUM(F11:N11)-SMALL(F11:N11,1),SUM(F11:N11)))</f>
        <v>0</v>
      </c>
      <c r="P11" s="26">
        <f t="shared" ref="P11:P20" si="6">COUNTA(F11:N11)</f>
        <v>0</v>
      </c>
      <c r="Q11" s="158">
        <f t="shared" ref="Q11:Q20" si="7">SUM(F11:N11)</f>
        <v>0</v>
      </c>
      <c r="R11" s="27"/>
      <c r="S11" s="28">
        <v>1590</v>
      </c>
      <c r="T11" s="29" t="s">
        <v>21</v>
      </c>
      <c r="U11" s="30">
        <f t="shared" si="2"/>
        <v>0</v>
      </c>
      <c r="V11" s="31"/>
      <c r="W11" s="32">
        <f t="shared" si="3"/>
        <v>0</v>
      </c>
      <c r="X11" s="19"/>
      <c r="Y11" s="33"/>
      <c r="Z11" s="33"/>
      <c r="AA11" s="33"/>
      <c r="AB11" s="33"/>
    </row>
    <row r="12" spans="1:28" ht="29.1" customHeight="1" thickBot="1" x14ac:dyDescent="0.4">
      <c r="A12" s="163"/>
      <c r="B12" s="163" t="str">
        <f t="shared" si="4"/>
        <v>NO</v>
      </c>
      <c r="C12" s="186"/>
      <c r="D12" s="186"/>
      <c r="E12" s="186"/>
      <c r="F12" s="23"/>
      <c r="G12" s="184"/>
      <c r="H12" s="23"/>
      <c r="I12" s="23"/>
      <c r="J12" s="23"/>
      <c r="K12" s="23"/>
      <c r="L12" s="23"/>
      <c r="M12" s="23"/>
      <c r="N12" s="24"/>
      <c r="O12" s="25">
        <f t="shared" si="5"/>
        <v>0</v>
      </c>
      <c r="P12" s="26">
        <f t="shared" si="6"/>
        <v>0</v>
      </c>
      <c r="Q12" s="158">
        <f t="shared" si="7"/>
        <v>0</v>
      </c>
      <c r="R12" s="27"/>
      <c r="S12" s="28">
        <v>2140</v>
      </c>
      <c r="T12" s="29" t="s">
        <v>161</v>
      </c>
      <c r="U12" s="30">
        <f t="shared" si="2"/>
        <v>0</v>
      </c>
      <c r="V12" s="31"/>
      <c r="W12" s="32">
        <f t="shared" si="3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163"/>
      <c r="B13" s="163" t="str">
        <f t="shared" si="4"/>
        <v>NO</v>
      </c>
      <c r="C13" s="186"/>
      <c r="D13" s="186"/>
      <c r="E13" s="186"/>
      <c r="F13" s="23"/>
      <c r="G13" s="184"/>
      <c r="H13" s="23"/>
      <c r="I13" s="23"/>
      <c r="J13" s="23"/>
      <c r="K13" s="23"/>
      <c r="L13" s="23"/>
      <c r="M13" s="23"/>
      <c r="N13" s="24"/>
      <c r="O13" s="25">
        <f t="shared" si="5"/>
        <v>0</v>
      </c>
      <c r="P13" s="26">
        <f t="shared" si="6"/>
        <v>0</v>
      </c>
      <c r="Q13" s="158">
        <f t="shared" si="7"/>
        <v>0</v>
      </c>
      <c r="R13" s="27"/>
      <c r="S13" s="28"/>
      <c r="T13" s="29"/>
      <c r="U13" s="30">
        <f t="shared" si="2"/>
        <v>0</v>
      </c>
      <c r="V13" s="31"/>
      <c r="W13" s="32">
        <f t="shared" si="3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/>
      <c r="B14" s="163" t="str">
        <f t="shared" si="4"/>
        <v>NO</v>
      </c>
      <c r="C14" s="186"/>
      <c r="D14" s="186"/>
      <c r="E14" s="186"/>
      <c r="F14" s="23"/>
      <c r="G14" s="184"/>
      <c r="H14" s="23"/>
      <c r="I14" s="23"/>
      <c r="J14" s="23"/>
      <c r="K14" s="23"/>
      <c r="L14" s="23"/>
      <c r="M14" s="23"/>
      <c r="N14" s="24"/>
      <c r="O14" s="25">
        <f t="shared" si="5"/>
        <v>0</v>
      </c>
      <c r="P14" s="26">
        <f t="shared" si="6"/>
        <v>0</v>
      </c>
      <c r="Q14" s="158">
        <f t="shared" si="7"/>
        <v>0</v>
      </c>
      <c r="R14" s="27"/>
      <c r="S14" s="28">
        <v>1843</v>
      </c>
      <c r="T14" s="29" t="s">
        <v>27</v>
      </c>
      <c r="U14" s="30">
        <f t="shared" si="2"/>
        <v>0</v>
      </c>
      <c r="V14" s="31"/>
      <c r="W14" s="32">
        <f t="shared" si="3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63"/>
      <c r="B15" s="163" t="str">
        <f t="shared" si="4"/>
        <v>NO</v>
      </c>
      <c r="C15" s="186"/>
      <c r="D15" s="186"/>
      <c r="E15" s="186"/>
      <c r="F15" s="23"/>
      <c r="G15" s="184"/>
      <c r="H15" s="23"/>
      <c r="I15" s="23"/>
      <c r="J15" s="23"/>
      <c r="K15" s="23"/>
      <c r="L15" s="23"/>
      <c r="M15" s="23"/>
      <c r="N15" s="24"/>
      <c r="O15" s="25">
        <f t="shared" si="5"/>
        <v>0</v>
      </c>
      <c r="P15" s="26">
        <f t="shared" si="6"/>
        <v>0</v>
      </c>
      <c r="Q15" s="158">
        <f t="shared" si="7"/>
        <v>0</v>
      </c>
      <c r="R15" s="27"/>
      <c r="S15" s="28">
        <v>1317</v>
      </c>
      <c r="T15" s="29" t="s">
        <v>28</v>
      </c>
      <c r="U15" s="30">
        <f t="shared" si="2"/>
        <v>0</v>
      </c>
      <c r="V15" s="31"/>
      <c r="W15" s="32">
        <f t="shared" si="3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/>
      <c r="B16" s="163" t="str">
        <f t="shared" si="4"/>
        <v>NO</v>
      </c>
      <c r="C16" s="186"/>
      <c r="D16" s="186"/>
      <c r="E16" s="186"/>
      <c r="F16" s="23"/>
      <c r="G16" s="184"/>
      <c r="H16" s="23"/>
      <c r="I16" s="23"/>
      <c r="J16" s="23"/>
      <c r="K16" s="23"/>
      <c r="L16" s="23"/>
      <c r="M16" s="23"/>
      <c r="N16" s="24"/>
      <c r="O16" s="25">
        <f t="shared" si="5"/>
        <v>0</v>
      </c>
      <c r="P16" s="26">
        <f t="shared" si="6"/>
        <v>0</v>
      </c>
      <c r="Q16" s="158">
        <f t="shared" si="7"/>
        <v>0</v>
      </c>
      <c r="R16" s="27"/>
      <c r="S16" s="28"/>
      <c r="T16" s="29"/>
      <c r="U16" s="30">
        <f t="shared" si="2"/>
        <v>0</v>
      </c>
      <c r="V16" s="31"/>
      <c r="W16" s="32">
        <f t="shared" si="3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/>
      <c r="B17" s="163" t="str">
        <f t="shared" si="4"/>
        <v>NO</v>
      </c>
      <c r="C17" s="186"/>
      <c r="D17" s="186"/>
      <c r="E17" s="186"/>
      <c r="F17" s="23"/>
      <c r="G17" s="184"/>
      <c r="H17" s="23"/>
      <c r="I17" s="23"/>
      <c r="J17" s="23"/>
      <c r="K17" s="23"/>
      <c r="L17" s="23"/>
      <c r="M17" s="23"/>
      <c r="N17" s="24"/>
      <c r="O17" s="25">
        <f t="shared" si="5"/>
        <v>0</v>
      </c>
      <c r="P17" s="26">
        <f t="shared" si="6"/>
        <v>0</v>
      </c>
      <c r="Q17" s="158">
        <f t="shared" si="7"/>
        <v>0</v>
      </c>
      <c r="R17" s="27"/>
      <c r="S17" s="28">
        <v>2521</v>
      </c>
      <c r="T17" s="29" t="s">
        <v>247</v>
      </c>
      <c r="U17" s="30">
        <f t="shared" si="2"/>
        <v>112</v>
      </c>
      <c r="V17" s="31"/>
      <c r="W17" s="32">
        <f t="shared" si="3"/>
        <v>112</v>
      </c>
      <c r="X17" s="19"/>
      <c r="Y17" s="33"/>
      <c r="Z17" s="33"/>
      <c r="AA17" s="33"/>
      <c r="AB17" s="33"/>
    </row>
    <row r="18" spans="1:28" ht="29.1" customHeight="1" thickBot="1" x14ac:dyDescent="0.4">
      <c r="A18" s="163"/>
      <c r="B18" s="163" t="str">
        <f t="shared" si="4"/>
        <v>NO</v>
      </c>
      <c r="C18" s="186"/>
      <c r="D18" s="186"/>
      <c r="E18" s="186"/>
      <c r="F18" s="23"/>
      <c r="G18" s="184"/>
      <c r="H18" s="23"/>
      <c r="I18" s="23"/>
      <c r="J18" s="23"/>
      <c r="K18" s="23"/>
      <c r="L18" s="23"/>
      <c r="M18" s="23"/>
      <c r="N18" s="24"/>
      <c r="O18" s="25">
        <f t="shared" si="5"/>
        <v>0</v>
      </c>
      <c r="P18" s="26">
        <f t="shared" si="6"/>
        <v>0</v>
      </c>
      <c r="Q18" s="158">
        <f t="shared" si="7"/>
        <v>0</v>
      </c>
      <c r="R18" s="27"/>
      <c r="S18" s="28">
        <v>2144</v>
      </c>
      <c r="T18" s="155" t="s">
        <v>107</v>
      </c>
      <c r="U18" s="30">
        <f t="shared" si="2"/>
        <v>0</v>
      </c>
      <c r="V18" s="31"/>
      <c r="W18" s="32">
        <f t="shared" si="3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63"/>
      <c r="B19" s="163" t="str">
        <f t="shared" si="4"/>
        <v>NO</v>
      </c>
      <c r="C19" s="186"/>
      <c r="D19" s="186"/>
      <c r="E19" s="186"/>
      <c r="F19" s="23"/>
      <c r="G19" s="184"/>
      <c r="H19" s="23"/>
      <c r="I19" s="23"/>
      <c r="J19" s="23"/>
      <c r="K19" s="23"/>
      <c r="L19" s="23"/>
      <c r="M19" s="23"/>
      <c r="N19" s="24"/>
      <c r="O19" s="25">
        <f t="shared" si="5"/>
        <v>0</v>
      </c>
      <c r="P19" s="26">
        <f t="shared" si="6"/>
        <v>0</v>
      </c>
      <c r="Q19" s="158">
        <f t="shared" si="7"/>
        <v>0</v>
      </c>
      <c r="R19" s="27"/>
      <c r="S19" s="28"/>
      <c r="T19" s="29"/>
      <c r="U19" s="30">
        <f t="shared" si="2"/>
        <v>0</v>
      </c>
      <c r="V19" s="31"/>
      <c r="W19" s="32">
        <f t="shared" si="3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/>
      <c r="B20" s="163" t="str">
        <f t="shared" si="4"/>
        <v>NO</v>
      </c>
      <c r="C20" s="186"/>
      <c r="D20" s="187"/>
      <c r="E20" s="186"/>
      <c r="F20" s="23"/>
      <c r="G20" s="184"/>
      <c r="H20" s="23"/>
      <c r="I20" s="23"/>
      <c r="J20" s="23"/>
      <c r="K20" s="23"/>
      <c r="L20" s="23"/>
      <c r="M20" s="23"/>
      <c r="N20" s="24"/>
      <c r="O20" s="25">
        <f t="shared" si="5"/>
        <v>0</v>
      </c>
      <c r="P20" s="26">
        <f t="shared" si="6"/>
        <v>0</v>
      </c>
      <c r="Q20" s="158">
        <f t="shared" si="7"/>
        <v>0</v>
      </c>
      <c r="R20" s="27"/>
      <c r="S20" s="28">
        <v>1298</v>
      </c>
      <c r="T20" s="29" t="s">
        <v>35</v>
      </c>
      <c r="U20" s="30">
        <f t="shared" si="2"/>
        <v>70</v>
      </c>
      <c r="V20" s="31"/>
      <c r="W20" s="32">
        <f t="shared" si="3"/>
        <v>130</v>
      </c>
      <c r="X20" s="19"/>
      <c r="Y20" s="6"/>
      <c r="Z20" s="6"/>
      <c r="AA20" s="6"/>
      <c r="AB20" s="6"/>
    </row>
    <row r="21" spans="1:28" ht="29.1" customHeight="1" thickBot="1" x14ac:dyDescent="0.4">
      <c r="A21" s="163"/>
      <c r="B21" s="163" t="str">
        <f t="shared" ref="B21:B41" si="8">IF(P21&lt;2,"NO","SI")</f>
        <v>NO</v>
      </c>
      <c r="C21" s="186"/>
      <c r="D21" s="186"/>
      <c r="E21" s="186"/>
      <c r="F21" s="23"/>
      <c r="G21" s="184"/>
      <c r="H21" s="23"/>
      <c r="I21" s="23"/>
      <c r="J21" s="23"/>
      <c r="K21" s="23"/>
      <c r="L21" s="23"/>
      <c r="M21" s="23"/>
      <c r="N21" s="24"/>
      <c r="O21" s="25">
        <f t="shared" ref="O21:O41" si="9">IF(P21=9,SUM(F21:N21)-SMALL(F21:N21,1)-SMALL(F21:N21,2),IF(P21=8,SUM(F21:N21)-SMALL(F21:N21,1),SUM(F21:N21)))</f>
        <v>0</v>
      </c>
      <c r="P21" s="26">
        <f t="shared" ref="P21:P41" si="10">COUNTA(F21:N21)</f>
        <v>0</v>
      </c>
      <c r="Q21" s="158">
        <f t="shared" ref="Q21:Q41" si="11">SUM(F21:N21)</f>
        <v>0</v>
      </c>
      <c r="R21" s="27"/>
      <c r="S21" s="28">
        <v>2271</v>
      </c>
      <c r="T21" s="29" t="s">
        <v>120</v>
      </c>
      <c r="U21" s="30">
        <f t="shared" si="2"/>
        <v>0</v>
      </c>
      <c r="V21" s="31"/>
      <c r="W21" s="32">
        <f t="shared" si="3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63"/>
      <c r="B22" s="163" t="str">
        <f t="shared" si="8"/>
        <v>NO</v>
      </c>
      <c r="C22" s="186"/>
      <c r="D22" s="186"/>
      <c r="E22" s="186"/>
      <c r="F22" s="23"/>
      <c r="G22" s="184"/>
      <c r="H22" s="23"/>
      <c r="I22" s="23"/>
      <c r="J22" s="23"/>
      <c r="K22" s="23"/>
      <c r="L22" s="23"/>
      <c r="M22" s="23"/>
      <c r="N22" s="24"/>
      <c r="O22" s="25">
        <f t="shared" si="9"/>
        <v>0</v>
      </c>
      <c r="P22" s="26">
        <f t="shared" si="10"/>
        <v>0</v>
      </c>
      <c r="Q22" s="158">
        <f t="shared" si="11"/>
        <v>0</v>
      </c>
      <c r="R22" s="27"/>
      <c r="S22" s="28">
        <v>2186</v>
      </c>
      <c r="T22" s="29" t="s">
        <v>122</v>
      </c>
      <c r="U22" s="30">
        <f t="shared" si="2"/>
        <v>0</v>
      </c>
      <c r="V22" s="31"/>
      <c r="W22" s="32">
        <f t="shared" si="3"/>
        <v>0</v>
      </c>
      <c r="X22" s="19"/>
      <c r="Y22" s="6"/>
      <c r="Z22" s="6"/>
      <c r="AA22" s="6"/>
      <c r="AB22" s="6"/>
    </row>
    <row r="23" spans="1:28" ht="29.1" customHeight="1" thickBot="1" x14ac:dyDescent="0.4">
      <c r="A23" s="163"/>
      <c r="B23" s="163" t="str">
        <f t="shared" si="8"/>
        <v>NO</v>
      </c>
      <c r="C23" s="186"/>
      <c r="D23" s="186"/>
      <c r="E23" s="186"/>
      <c r="F23" s="23"/>
      <c r="G23" s="184"/>
      <c r="H23" s="23"/>
      <c r="I23" s="23"/>
      <c r="J23" s="23"/>
      <c r="K23" s="23"/>
      <c r="L23" s="23"/>
      <c r="M23" s="23"/>
      <c r="N23" s="24"/>
      <c r="O23" s="25">
        <f t="shared" si="9"/>
        <v>0</v>
      </c>
      <c r="P23" s="26">
        <f t="shared" si="10"/>
        <v>0</v>
      </c>
      <c r="Q23" s="158">
        <f t="shared" si="11"/>
        <v>0</v>
      </c>
      <c r="R23" s="27"/>
      <c r="S23" s="28">
        <v>1756</v>
      </c>
      <c r="T23" s="29" t="s">
        <v>37</v>
      </c>
      <c r="U23" s="30">
        <f t="shared" si="2"/>
        <v>0</v>
      </c>
      <c r="V23" s="31"/>
      <c r="W23" s="32">
        <f t="shared" si="3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/>
      <c r="B24" s="163" t="str">
        <f t="shared" si="8"/>
        <v>NO</v>
      </c>
      <c r="C24" s="186"/>
      <c r="D24" s="186"/>
      <c r="E24" s="186"/>
      <c r="F24" s="23"/>
      <c r="G24" s="23"/>
      <c r="H24" s="23"/>
      <c r="I24" s="23"/>
      <c r="J24" s="23"/>
      <c r="K24" s="23"/>
      <c r="L24" s="23"/>
      <c r="M24" s="23"/>
      <c r="N24" s="24"/>
      <c r="O24" s="25">
        <f t="shared" si="9"/>
        <v>0</v>
      </c>
      <c r="P24" s="26">
        <f t="shared" si="10"/>
        <v>0</v>
      </c>
      <c r="Q24" s="158">
        <f t="shared" si="11"/>
        <v>0</v>
      </c>
      <c r="R24" s="27"/>
      <c r="S24" s="28">
        <v>1177</v>
      </c>
      <c r="T24" s="29" t="s">
        <v>38</v>
      </c>
      <c r="U24" s="30">
        <f t="shared" si="2"/>
        <v>0</v>
      </c>
      <c r="V24" s="31"/>
      <c r="W24" s="32">
        <f t="shared" si="3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/>
      <c r="B25" s="163" t="str">
        <f t="shared" si="8"/>
        <v>NO</v>
      </c>
      <c r="C25" s="186"/>
      <c r="D25" s="186"/>
      <c r="E25" s="186"/>
      <c r="F25" s="23"/>
      <c r="G25" s="23"/>
      <c r="H25" s="23"/>
      <c r="I25" s="23"/>
      <c r="J25" s="23"/>
      <c r="K25" s="23"/>
      <c r="L25" s="23"/>
      <c r="M25" s="23"/>
      <c r="N25" s="24"/>
      <c r="O25" s="25">
        <f t="shared" si="9"/>
        <v>0</v>
      </c>
      <c r="P25" s="26">
        <f t="shared" si="10"/>
        <v>0</v>
      </c>
      <c r="Q25" s="158">
        <f t="shared" si="11"/>
        <v>0</v>
      </c>
      <c r="R25" s="27"/>
      <c r="S25" s="28">
        <v>1266</v>
      </c>
      <c r="T25" s="29" t="s">
        <v>39</v>
      </c>
      <c r="U25" s="30">
        <f t="shared" si="2"/>
        <v>0</v>
      </c>
      <c r="V25" s="31"/>
      <c r="W25" s="32">
        <f t="shared" si="3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/>
      <c r="B26" s="163" t="str">
        <f t="shared" si="8"/>
        <v>NO</v>
      </c>
      <c r="C26" s="63"/>
      <c r="D26" s="89"/>
      <c r="E26" s="63"/>
      <c r="F26" s="23"/>
      <c r="G26" s="23"/>
      <c r="H26" s="23"/>
      <c r="I26" s="23"/>
      <c r="J26" s="23"/>
      <c r="K26" s="23"/>
      <c r="L26" s="23"/>
      <c r="M26" s="23"/>
      <c r="N26" s="24"/>
      <c r="O26" s="25">
        <f t="shared" si="9"/>
        <v>0</v>
      </c>
      <c r="P26" s="26">
        <f t="shared" si="10"/>
        <v>0</v>
      </c>
      <c r="Q26" s="158">
        <f t="shared" si="11"/>
        <v>0</v>
      </c>
      <c r="R26" s="27"/>
      <c r="S26" s="28">
        <v>1757</v>
      </c>
      <c r="T26" s="29" t="s">
        <v>40</v>
      </c>
      <c r="U26" s="30">
        <f t="shared" si="2"/>
        <v>0</v>
      </c>
      <c r="V26" s="31"/>
      <c r="W26" s="32">
        <f t="shared" si="3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/>
      <c r="B27" s="163" t="str">
        <f t="shared" si="8"/>
        <v>NO</v>
      </c>
      <c r="C27" s="63"/>
      <c r="D27" s="89"/>
      <c r="E27" s="63"/>
      <c r="F27" s="23"/>
      <c r="G27" s="23"/>
      <c r="H27" s="23"/>
      <c r="I27" s="23"/>
      <c r="J27" s="23"/>
      <c r="K27" s="23"/>
      <c r="L27" s="23"/>
      <c r="M27" s="23"/>
      <c r="N27" s="24"/>
      <c r="O27" s="25">
        <f t="shared" si="9"/>
        <v>0</v>
      </c>
      <c r="P27" s="26">
        <f t="shared" si="10"/>
        <v>0</v>
      </c>
      <c r="Q27" s="158">
        <f t="shared" si="11"/>
        <v>0</v>
      </c>
      <c r="R27" s="27"/>
      <c r="S27" s="28">
        <v>1760</v>
      </c>
      <c r="T27" s="29" t="s">
        <v>41</v>
      </c>
      <c r="U27" s="30">
        <f t="shared" si="2"/>
        <v>0</v>
      </c>
      <c r="V27" s="31"/>
      <c r="W27" s="32">
        <f t="shared" si="3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8"/>
        <v>NO</v>
      </c>
      <c r="C28" s="62"/>
      <c r="D28" s="89"/>
      <c r="E28" s="62"/>
      <c r="F28" s="23"/>
      <c r="G28" s="23"/>
      <c r="H28" s="23"/>
      <c r="I28" s="23"/>
      <c r="J28" s="23"/>
      <c r="K28" s="23"/>
      <c r="L28" s="23"/>
      <c r="M28" s="23"/>
      <c r="N28" s="24"/>
      <c r="O28" s="25">
        <f t="shared" si="9"/>
        <v>0</v>
      </c>
      <c r="P28" s="26">
        <f t="shared" si="10"/>
        <v>0</v>
      </c>
      <c r="Q28" s="158">
        <f t="shared" si="11"/>
        <v>0</v>
      </c>
      <c r="R28" s="27"/>
      <c r="S28" s="28">
        <v>1174</v>
      </c>
      <c r="T28" s="29" t="s">
        <v>121</v>
      </c>
      <c r="U28" s="30">
        <f t="shared" si="2"/>
        <v>0</v>
      </c>
      <c r="V28" s="31"/>
      <c r="W28" s="32">
        <f t="shared" si="3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8"/>
        <v>NO</v>
      </c>
      <c r="C29" s="21"/>
      <c r="D29" s="89"/>
      <c r="E29" s="21"/>
      <c r="F29" s="23"/>
      <c r="G29" s="23"/>
      <c r="H29" s="23"/>
      <c r="I29" s="23"/>
      <c r="J29" s="23"/>
      <c r="K29" s="23"/>
      <c r="L29" s="23"/>
      <c r="M29" s="23"/>
      <c r="N29" s="24"/>
      <c r="O29" s="25">
        <f t="shared" si="9"/>
        <v>0</v>
      </c>
      <c r="P29" s="26">
        <f t="shared" si="10"/>
        <v>0</v>
      </c>
      <c r="Q29" s="158">
        <f t="shared" si="11"/>
        <v>0</v>
      </c>
      <c r="R29" s="27"/>
      <c r="S29" s="28">
        <v>1731</v>
      </c>
      <c r="T29" s="29" t="s">
        <v>43</v>
      </c>
      <c r="U29" s="30">
        <f t="shared" si="2"/>
        <v>0</v>
      </c>
      <c r="V29" s="31"/>
      <c r="W29" s="32">
        <f t="shared" si="3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8"/>
        <v>NO</v>
      </c>
      <c r="C30" s="21"/>
      <c r="D30" s="89"/>
      <c r="E30" s="21"/>
      <c r="F30" s="23"/>
      <c r="G30" s="23"/>
      <c r="H30" s="23"/>
      <c r="I30" s="23"/>
      <c r="J30" s="23"/>
      <c r="K30" s="23"/>
      <c r="L30" s="23"/>
      <c r="M30" s="23"/>
      <c r="N30" s="24"/>
      <c r="O30" s="25">
        <f t="shared" si="9"/>
        <v>0</v>
      </c>
      <c r="P30" s="26">
        <f t="shared" si="10"/>
        <v>0</v>
      </c>
      <c r="Q30" s="158">
        <f t="shared" si="11"/>
        <v>0</v>
      </c>
      <c r="R30" s="27"/>
      <c r="S30" s="28">
        <v>1773</v>
      </c>
      <c r="T30" s="29" t="s">
        <v>71</v>
      </c>
      <c r="U30" s="30">
        <f t="shared" si="2"/>
        <v>0</v>
      </c>
      <c r="V30" s="31"/>
      <c r="W30" s="32">
        <f t="shared" si="3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8"/>
        <v>NO</v>
      </c>
      <c r="C31" s="21"/>
      <c r="D31" s="89"/>
      <c r="E31" s="21"/>
      <c r="F31" s="23"/>
      <c r="G31" s="23"/>
      <c r="H31" s="23"/>
      <c r="I31" s="23"/>
      <c r="J31" s="23"/>
      <c r="K31" s="23"/>
      <c r="L31" s="23"/>
      <c r="M31" s="23"/>
      <c r="N31" s="24"/>
      <c r="O31" s="25">
        <f t="shared" si="9"/>
        <v>0</v>
      </c>
      <c r="P31" s="26">
        <f t="shared" si="10"/>
        <v>0</v>
      </c>
      <c r="Q31" s="158">
        <f t="shared" si="11"/>
        <v>0</v>
      </c>
      <c r="R31" s="27"/>
      <c r="S31" s="28">
        <v>1347</v>
      </c>
      <c r="T31" s="29" t="s">
        <v>45</v>
      </c>
      <c r="U31" s="30">
        <f t="shared" si="2"/>
        <v>0</v>
      </c>
      <c r="V31" s="31"/>
      <c r="W31" s="32">
        <f t="shared" si="3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8"/>
        <v>NO</v>
      </c>
      <c r="C32" s="34"/>
      <c r="D32" s="89"/>
      <c r="E32" s="34"/>
      <c r="F32" s="23"/>
      <c r="G32" s="23"/>
      <c r="H32" s="23"/>
      <c r="I32" s="23"/>
      <c r="J32" s="23"/>
      <c r="K32" s="23"/>
      <c r="L32" s="23"/>
      <c r="M32" s="23"/>
      <c r="N32" s="24"/>
      <c r="O32" s="25">
        <f t="shared" si="9"/>
        <v>0</v>
      </c>
      <c r="P32" s="26">
        <f t="shared" si="10"/>
        <v>0</v>
      </c>
      <c r="Q32" s="158">
        <f t="shared" si="11"/>
        <v>0</v>
      </c>
      <c r="R32" s="27"/>
      <c r="S32" s="28">
        <v>1889</v>
      </c>
      <c r="T32" s="29" t="s">
        <v>115</v>
      </c>
      <c r="U32" s="30">
        <f t="shared" si="2"/>
        <v>0</v>
      </c>
      <c r="V32" s="31"/>
      <c r="W32" s="32">
        <f t="shared" si="3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8"/>
        <v>NO</v>
      </c>
      <c r="C33" s="21"/>
      <c r="D33" s="89"/>
      <c r="E33" s="21"/>
      <c r="F33" s="23"/>
      <c r="G33" s="23"/>
      <c r="H33" s="23"/>
      <c r="I33" s="23"/>
      <c r="J33" s="23"/>
      <c r="K33" s="23"/>
      <c r="L33" s="23"/>
      <c r="M33" s="23"/>
      <c r="N33" s="24"/>
      <c r="O33" s="25">
        <f t="shared" si="9"/>
        <v>0</v>
      </c>
      <c r="P33" s="26">
        <f t="shared" si="10"/>
        <v>0</v>
      </c>
      <c r="Q33" s="158">
        <f t="shared" si="11"/>
        <v>0</v>
      </c>
      <c r="R33" s="27"/>
      <c r="S33" s="28">
        <v>1883</v>
      </c>
      <c r="T33" s="29" t="s">
        <v>47</v>
      </c>
      <c r="U33" s="30">
        <f t="shared" si="2"/>
        <v>0</v>
      </c>
      <c r="V33" s="31"/>
      <c r="W33" s="32">
        <f t="shared" si="3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8"/>
        <v>NO</v>
      </c>
      <c r="C34" s="21"/>
      <c r="D34" s="89"/>
      <c r="E34" s="21"/>
      <c r="F34" s="23"/>
      <c r="G34" s="23"/>
      <c r="H34" s="23"/>
      <c r="I34" s="23"/>
      <c r="J34" s="23"/>
      <c r="K34" s="23"/>
      <c r="L34" s="23"/>
      <c r="M34" s="23"/>
      <c r="N34" s="24"/>
      <c r="O34" s="25">
        <f t="shared" si="9"/>
        <v>0</v>
      </c>
      <c r="P34" s="26">
        <f t="shared" si="10"/>
        <v>0</v>
      </c>
      <c r="Q34" s="158">
        <f t="shared" si="11"/>
        <v>0</v>
      </c>
      <c r="R34" s="27"/>
      <c r="S34" s="28">
        <v>2072</v>
      </c>
      <c r="T34" s="29" t="s">
        <v>109</v>
      </c>
      <c r="U34" s="30">
        <f t="shared" si="2"/>
        <v>0</v>
      </c>
      <c r="V34" s="31"/>
      <c r="W34" s="32">
        <f t="shared" si="3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8"/>
        <v>NO</v>
      </c>
      <c r="C35" s="21"/>
      <c r="D35" s="89"/>
      <c r="E35" s="21"/>
      <c r="F35" s="23"/>
      <c r="G35" s="23"/>
      <c r="H35" s="23"/>
      <c r="I35" s="23"/>
      <c r="J35" s="23"/>
      <c r="K35" s="23"/>
      <c r="L35" s="23"/>
      <c r="M35" s="23"/>
      <c r="N35" s="24"/>
      <c r="O35" s="25">
        <f t="shared" si="9"/>
        <v>0</v>
      </c>
      <c r="P35" s="26">
        <f t="shared" si="10"/>
        <v>0</v>
      </c>
      <c r="Q35" s="158">
        <f t="shared" si="11"/>
        <v>0</v>
      </c>
      <c r="R35" s="27"/>
      <c r="S35" s="28">
        <v>1615</v>
      </c>
      <c r="T35" s="29" t="s">
        <v>110</v>
      </c>
      <c r="U35" s="30">
        <f t="shared" si="2"/>
        <v>0</v>
      </c>
      <c r="V35" s="31"/>
      <c r="W35" s="32">
        <f t="shared" si="3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8"/>
        <v>NO</v>
      </c>
      <c r="C36" s="21"/>
      <c r="D36" s="89"/>
      <c r="E36" s="21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9"/>
        <v>0</v>
      </c>
      <c r="P36" s="26">
        <f t="shared" si="10"/>
        <v>0</v>
      </c>
      <c r="Q36" s="158">
        <f t="shared" si="11"/>
        <v>0</v>
      </c>
      <c r="R36" s="27"/>
      <c r="S36" s="28">
        <v>48</v>
      </c>
      <c r="T36" s="29" t="s">
        <v>111</v>
      </c>
      <c r="U36" s="30">
        <f t="shared" si="2"/>
        <v>0</v>
      </c>
      <c r="V36" s="31"/>
      <c r="W36" s="32">
        <f t="shared" si="3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8"/>
        <v>NO</v>
      </c>
      <c r="C37" s="21"/>
      <c r="D37" s="89"/>
      <c r="E37" s="21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9"/>
        <v>0</v>
      </c>
      <c r="P37" s="26">
        <f t="shared" si="10"/>
        <v>0</v>
      </c>
      <c r="Q37" s="158">
        <f t="shared" si="11"/>
        <v>0</v>
      </c>
      <c r="R37" s="27"/>
      <c r="S37" s="28">
        <v>1353</v>
      </c>
      <c r="T37" s="29" t="s">
        <v>112</v>
      </c>
      <c r="U37" s="30">
        <f t="shared" si="2"/>
        <v>0</v>
      </c>
      <c r="V37" s="31"/>
      <c r="W37" s="32">
        <f t="shared" si="3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8"/>
        <v>NO</v>
      </c>
      <c r="C38" s="21"/>
      <c r="D38" s="89"/>
      <c r="E38" s="21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9"/>
        <v>0</v>
      </c>
      <c r="P38" s="26">
        <f t="shared" si="10"/>
        <v>0</v>
      </c>
      <c r="Q38" s="158">
        <f t="shared" si="11"/>
        <v>0</v>
      </c>
      <c r="R38" s="27"/>
      <c r="S38" s="28">
        <v>1665</v>
      </c>
      <c r="T38" s="29" t="s">
        <v>113</v>
      </c>
      <c r="U38" s="30">
        <f t="shared" si="2"/>
        <v>0</v>
      </c>
      <c r="V38" s="31"/>
      <c r="W38" s="32">
        <f t="shared" si="3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8"/>
        <v>NO</v>
      </c>
      <c r="C39" s="21"/>
      <c r="D39" s="89"/>
      <c r="E39" s="21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9"/>
        <v>0</v>
      </c>
      <c r="P39" s="26">
        <f t="shared" si="10"/>
        <v>0</v>
      </c>
      <c r="Q39" s="158">
        <f t="shared" si="11"/>
        <v>0</v>
      </c>
      <c r="R39" s="27"/>
      <c r="S39" s="28">
        <v>2015</v>
      </c>
      <c r="T39" s="29" t="s">
        <v>217</v>
      </c>
      <c r="U39" s="30">
        <f t="shared" si="2"/>
        <v>0</v>
      </c>
      <c r="V39" s="31"/>
      <c r="W39" s="32">
        <f t="shared" si="3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8"/>
        <v>NO</v>
      </c>
      <c r="C40" s="21"/>
      <c r="D40" s="89"/>
      <c r="E40" s="21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9"/>
        <v>0</v>
      </c>
      <c r="P40" s="26">
        <f t="shared" si="10"/>
        <v>0</v>
      </c>
      <c r="Q40" s="158">
        <f t="shared" si="11"/>
        <v>0</v>
      </c>
      <c r="R40" s="27"/>
      <c r="S40" s="28"/>
      <c r="T40" s="29"/>
      <c r="U40" s="30">
        <f t="shared" si="2"/>
        <v>0</v>
      </c>
      <c r="V40" s="31"/>
      <c r="W40" s="32">
        <f t="shared" si="3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8"/>
        <v>NO</v>
      </c>
      <c r="C41" s="21"/>
      <c r="D41" s="89"/>
      <c r="E41" s="21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9"/>
        <v>0</v>
      </c>
      <c r="P41" s="26">
        <f t="shared" si="10"/>
        <v>0</v>
      </c>
      <c r="Q41" s="158">
        <f t="shared" si="11"/>
        <v>0</v>
      </c>
      <c r="R41" s="27"/>
      <c r="S41" s="28"/>
      <c r="T41" s="29"/>
      <c r="U41" s="30">
        <f t="shared" si="2"/>
        <v>0</v>
      </c>
      <c r="V41" s="31"/>
      <c r="W41" s="32">
        <f t="shared" si="3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42"/>
      <c r="B42" s="42">
        <f>COUNTIF(B3:B41,"SI")</f>
        <v>8</v>
      </c>
      <c r="C42" s="81">
        <f>COUNTA(C3:C41)</f>
        <v>8</v>
      </c>
      <c r="D42" s="90"/>
      <c r="E42" s="82"/>
      <c r="F42" s="82"/>
      <c r="G42" s="82"/>
      <c r="H42" s="82"/>
      <c r="I42" s="82"/>
      <c r="J42" s="82"/>
      <c r="K42" s="82"/>
      <c r="L42" s="82"/>
      <c r="M42" s="42"/>
      <c r="N42" s="64"/>
      <c r="O42" s="65">
        <f>SUM(O3:O41)</f>
        <v>341</v>
      </c>
      <c r="P42" s="47"/>
      <c r="Q42" s="66">
        <f>SUM(Q3:Q41)</f>
        <v>221</v>
      </c>
      <c r="R42" s="27"/>
      <c r="S42" s="28"/>
      <c r="T42" s="29"/>
      <c r="U42" s="30">
        <f t="shared" si="2"/>
        <v>0</v>
      </c>
      <c r="V42" s="31"/>
      <c r="W42" s="32">
        <f t="shared" si="3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6"/>
      <c r="B43" s="6"/>
      <c r="C43" s="6"/>
      <c r="D43" s="91"/>
      <c r="E43" s="6"/>
      <c r="F43" s="6"/>
      <c r="G43" s="6"/>
      <c r="H43" s="6"/>
      <c r="I43" s="6"/>
      <c r="J43" s="6"/>
      <c r="K43" s="6"/>
      <c r="L43" s="6"/>
      <c r="M43" s="6"/>
      <c r="N43" s="6"/>
      <c r="O43" s="70"/>
      <c r="P43" s="6"/>
      <c r="Q43" s="70"/>
      <c r="R43" s="92"/>
      <c r="S43" s="28"/>
      <c r="T43" s="29"/>
      <c r="U43" s="30">
        <f t="shared" si="2"/>
        <v>0</v>
      </c>
      <c r="V43" s="31"/>
      <c r="W43" s="32">
        <f t="shared" si="3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6"/>
      <c r="B44" s="6"/>
      <c r="C44" s="6"/>
      <c r="D44" s="91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92"/>
      <c r="S44" s="28">
        <v>2199</v>
      </c>
      <c r="T44" s="155" t="s">
        <v>106</v>
      </c>
      <c r="U44" s="30">
        <f t="shared" si="2"/>
        <v>0</v>
      </c>
      <c r="V44" s="31"/>
      <c r="W44" s="32">
        <f t="shared" si="3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6"/>
      <c r="B45" s="6"/>
      <c r="C45" s="6"/>
      <c r="D45" s="9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92"/>
      <c r="S45" s="28">
        <v>1908</v>
      </c>
      <c r="T45" s="29" t="s">
        <v>55</v>
      </c>
      <c r="U45" s="30">
        <f t="shared" si="2"/>
        <v>0</v>
      </c>
      <c r="V45" s="31"/>
      <c r="W45" s="32">
        <f t="shared" si="3"/>
        <v>0</v>
      </c>
      <c r="X45" s="19"/>
      <c r="Y45" s="6"/>
      <c r="Z45" s="6"/>
      <c r="AA45" s="6"/>
      <c r="AB45" s="6"/>
    </row>
    <row r="46" spans="1:28" ht="28.5" customHeight="1" thickBot="1" x14ac:dyDescent="0.4">
      <c r="A46" s="6"/>
      <c r="B46" s="6"/>
      <c r="C46" s="6"/>
      <c r="D46" s="9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40"/>
      <c r="S46" s="28">
        <v>2057</v>
      </c>
      <c r="T46" s="29" t="s">
        <v>56</v>
      </c>
      <c r="U46" s="30">
        <f t="shared" si="2"/>
        <v>39</v>
      </c>
      <c r="V46" s="31"/>
      <c r="W46" s="32">
        <f t="shared" si="3"/>
        <v>39</v>
      </c>
      <c r="X46" s="19"/>
      <c r="Y46" s="6"/>
      <c r="Z46" s="6"/>
      <c r="AA46" s="6"/>
      <c r="AB46" s="6"/>
    </row>
    <row r="47" spans="1:28" ht="27.95" customHeight="1" thickBot="1" x14ac:dyDescent="0.4">
      <c r="A47" s="6"/>
      <c r="B47" s="6"/>
      <c r="C47" s="6"/>
      <c r="D47" s="9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40"/>
      <c r="S47" s="28">
        <v>2069</v>
      </c>
      <c r="T47" s="29" t="s">
        <v>57</v>
      </c>
      <c r="U47" s="30">
        <f t="shared" si="2"/>
        <v>0</v>
      </c>
      <c r="V47" s="31"/>
      <c r="W47" s="32">
        <f t="shared" si="3"/>
        <v>0</v>
      </c>
      <c r="X47" s="38"/>
      <c r="Y47" s="6"/>
      <c r="Z47" s="6"/>
      <c r="AA47" s="6"/>
      <c r="AB47" s="6"/>
    </row>
    <row r="48" spans="1:28" ht="27.95" customHeight="1" thickBot="1" x14ac:dyDescent="0.4">
      <c r="A48" s="6"/>
      <c r="B48" s="6"/>
      <c r="C48" s="6"/>
      <c r="D48" s="9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8">
        <v>1887</v>
      </c>
      <c r="T48" s="29" t="s">
        <v>123</v>
      </c>
      <c r="U48" s="30">
        <f t="shared" si="2"/>
        <v>0</v>
      </c>
      <c r="V48" s="31"/>
      <c r="W48" s="32">
        <f t="shared" si="3"/>
        <v>0</v>
      </c>
      <c r="X48" s="38"/>
      <c r="Y48" s="6"/>
      <c r="Z48" s="6"/>
      <c r="AA48" s="6"/>
      <c r="AB48" s="6"/>
    </row>
    <row r="49" spans="1:28" ht="27.95" customHeight="1" thickBot="1" x14ac:dyDescent="0.4">
      <c r="A49" s="6"/>
      <c r="B49" s="6"/>
      <c r="C49" s="6"/>
      <c r="D49" s="9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40"/>
      <c r="S49" s="28">
        <v>2029</v>
      </c>
      <c r="T49" s="29" t="s">
        <v>59</v>
      </c>
      <c r="U49" s="30">
        <f t="shared" si="2"/>
        <v>0</v>
      </c>
      <c r="V49" s="31"/>
      <c r="W49" s="32">
        <f t="shared" si="3"/>
        <v>0</v>
      </c>
      <c r="X49" s="6"/>
      <c r="Y49" s="6"/>
      <c r="Z49" s="6"/>
      <c r="AA49" s="6"/>
      <c r="AB49" s="6"/>
    </row>
    <row r="50" spans="1:28" ht="27.95" customHeight="1" thickBot="1" x14ac:dyDescent="0.4">
      <c r="A50" s="6"/>
      <c r="B50" s="6"/>
      <c r="C50" s="6"/>
      <c r="D50" s="9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40"/>
      <c r="S50" s="28">
        <v>2027</v>
      </c>
      <c r="T50" s="29" t="s">
        <v>20</v>
      </c>
      <c r="U50" s="30">
        <f t="shared" si="2"/>
        <v>0</v>
      </c>
      <c r="V50" s="31"/>
      <c r="W50" s="32">
        <f t="shared" si="3"/>
        <v>0</v>
      </c>
      <c r="X50" s="6"/>
      <c r="Y50" s="6"/>
      <c r="Z50" s="6"/>
      <c r="AA50" s="6"/>
      <c r="AB50" s="6"/>
    </row>
    <row r="51" spans="1:28" ht="27.95" customHeight="1" thickBot="1" x14ac:dyDescent="0.4">
      <c r="A51" s="6"/>
      <c r="B51" s="6"/>
      <c r="C51" s="6"/>
      <c r="D51" s="9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40"/>
      <c r="S51" s="28">
        <v>1862</v>
      </c>
      <c r="T51" s="29" t="s">
        <v>60</v>
      </c>
      <c r="U51" s="30">
        <f t="shared" si="2"/>
        <v>0</v>
      </c>
      <c r="V51" s="31"/>
      <c r="W51" s="32">
        <f t="shared" si="3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"/>
      <c r="B52" s="6"/>
      <c r="C52" s="6"/>
      <c r="D52" s="9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40"/>
      <c r="S52" s="28">
        <v>1132</v>
      </c>
      <c r="T52" s="29" t="s">
        <v>61</v>
      </c>
      <c r="U52" s="30">
        <f t="shared" si="2"/>
        <v>0</v>
      </c>
      <c r="V52" s="31"/>
      <c r="W52" s="32">
        <f t="shared" si="3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9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>
        <v>1988</v>
      </c>
      <c r="T53" s="29" t="s">
        <v>62</v>
      </c>
      <c r="U53" s="30">
        <f t="shared" si="2"/>
        <v>0</v>
      </c>
      <c r="V53" s="31"/>
      <c r="W53" s="32">
        <f t="shared" si="3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9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>
        <v>1172</v>
      </c>
      <c r="T54" s="29" t="s">
        <v>214</v>
      </c>
      <c r="U54" s="30">
        <f t="shared" si="2"/>
        <v>0</v>
      </c>
      <c r="V54" s="31"/>
      <c r="W54" s="32">
        <f t="shared" si="3"/>
        <v>0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9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2"/>
        <v>0</v>
      </c>
      <c r="V55" s="31"/>
      <c r="W55" s="32">
        <f t="shared" si="3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9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2"/>
        <v>0</v>
      </c>
      <c r="V56" s="31"/>
      <c r="W56" s="32">
        <f t="shared" si="3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9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30">
        <f t="shared" si="2"/>
        <v>0</v>
      </c>
      <c r="V57" s="31"/>
      <c r="W57" s="32">
        <f t="shared" si="3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9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30">
        <f t="shared" si="2"/>
        <v>0</v>
      </c>
      <c r="V58" s="31"/>
      <c r="W58" s="32">
        <f t="shared" si="3"/>
        <v>0</v>
      </c>
      <c r="X58" s="6"/>
      <c r="Y58" s="6"/>
      <c r="Z58" s="6"/>
      <c r="AA58" s="6"/>
      <c r="AB58" s="6"/>
    </row>
    <row r="59" spans="1:28" ht="27.2" customHeight="1" thickBot="1" x14ac:dyDescent="0.4">
      <c r="A59" s="6"/>
      <c r="B59" s="6"/>
      <c r="C59" s="6"/>
      <c r="D59" s="9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30">
        <f t="shared" si="2"/>
        <v>0</v>
      </c>
      <c r="V59" s="31"/>
      <c r="W59" s="32">
        <f t="shared" si="3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9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30">
        <f t="shared" si="2"/>
        <v>0</v>
      </c>
      <c r="V60" s="31"/>
      <c r="W60" s="32">
        <f t="shared" si="3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9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30">
        <f t="shared" si="2"/>
        <v>0</v>
      </c>
      <c r="V61" s="31"/>
      <c r="W61" s="32">
        <f t="shared" si="3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9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30">
        <f t="shared" si="2"/>
        <v>0</v>
      </c>
      <c r="V62" s="31"/>
      <c r="W62" s="32">
        <f t="shared" si="3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9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30">
        <f t="shared" si="2"/>
        <v>0</v>
      </c>
      <c r="V63" s="31"/>
      <c r="W63" s="32">
        <f t="shared" si="3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216"/>
      <c r="B64" s="6"/>
      <c r="C64" s="49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1"/>
      <c r="P64" s="6"/>
      <c r="Q64" s="6"/>
      <c r="R64" s="6"/>
      <c r="S64" s="28">
        <v>1896</v>
      </c>
      <c r="T64" s="29" t="s">
        <v>116</v>
      </c>
      <c r="U64" s="30">
        <f t="shared" si="2"/>
        <v>0</v>
      </c>
      <c r="V64" s="31"/>
      <c r="W64" s="32">
        <f t="shared" si="3"/>
        <v>0</v>
      </c>
      <c r="X64" s="6"/>
      <c r="Y64" s="6"/>
      <c r="Z64" s="6"/>
      <c r="AA64" s="6"/>
      <c r="AB64" s="6"/>
    </row>
    <row r="65" spans="1:28" ht="25.5" x14ac:dyDescent="0.35">
      <c r="A65" s="220"/>
      <c r="B65" s="6"/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4"/>
      <c r="P65" s="6"/>
      <c r="Q65" s="6"/>
      <c r="R65" s="6"/>
      <c r="S65" s="6"/>
      <c r="T65" s="6"/>
      <c r="U65" s="39">
        <f>SUM(U3:U64)</f>
        <v>221</v>
      </c>
      <c r="V65" s="6"/>
      <c r="W65" s="41">
        <f>SUM(W3:W64)</f>
        <v>341</v>
      </c>
      <c r="X65" s="6"/>
      <c r="Y65" s="6"/>
      <c r="Z65" s="6"/>
      <c r="AA65" s="6"/>
      <c r="AB65" s="6"/>
    </row>
    <row r="66" spans="1:28" ht="15.6" customHeight="1" x14ac:dyDescent="0.2">
      <c r="A66" s="220"/>
      <c r="B66" s="6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20"/>
      <c r="B67" s="6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220"/>
      <c r="B68" s="6"/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220"/>
      <c r="B69" s="6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220"/>
      <c r="B70" s="6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220"/>
      <c r="B71" s="6"/>
      <c r="C71" s="52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220"/>
      <c r="B72" s="6"/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220"/>
      <c r="B73" s="6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220"/>
      <c r="B74" s="6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220"/>
      <c r="B75" s="6"/>
      <c r="C75" s="52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217"/>
      <c r="B76" s="6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8.600000000000001" customHeight="1" x14ac:dyDescent="0.2">
      <c r="S77" s="6"/>
      <c r="T77" s="6"/>
      <c r="U77" s="6"/>
      <c r="V77" s="6"/>
      <c r="W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0">
    <sortCondition descending="1" ref="O3:O10"/>
  </sortState>
  <mergeCells count="1">
    <mergeCell ref="B1:G1"/>
  </mergeCells>
  <conditionalFormatting sqref="A3:B41">
    <cfRule type="containsText" dxfId="1" priority="1" stopIfTrue="1" operator="containsText" text="SI">
      <formula>NOT(ISERROR(SEARCH("SI",A3)))</formula>
    </cfRule>
    <cfRule type="containsText" dxfId="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Roman,Regular"&amp;12&amp;K000000YB F</oddHeader>
    <oddFooter>&amp;L&amp;"Helvetica,Regular"&amp;12&amp;K000000&amp;P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134"/>
  <sheetViews>
    <sheetView showGridLines="0" topLeftCell="A49" zoomScale="70" zoomScaleNormal="70" workbookViewId="0">
      <selection activeCell="P14" sqref="P14"/>
    </sheetView>
  </sheetViews>
  <sheetFormatPr defaultColWidth="8.85546875" defaultRowHeight="18.600000000000001" customHeight="1" x14ac:dyDescent="0.2"/>
  <cols>
    <col min="1" max="1" width="8.7109375" style="1" customWidth="1"/>
    <col min="2" max="2" width="43.140625" style="1" customWidth="1"/>
    <col min="3" max="16" width="10.7109375" style="1" customWidth="1"/>
    <col min="17" max="17" width="14" style="1" customWidth="1"/>
    <col min="18" max="18" width="41.140625" style="1" customWidth="1"/>
    <col min="19" max="19" width="16" style="1" bestFit="1" customWidth="1"/>
    <col min="20" max="20" width="14.28515625" style="1" customWidth="1"/>
    <col min="21" max="256" width="8.85546875" style="1" customWidth="1"/>
  </cols>
  <sheetData>
    <row r="1" spans="1:20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14999999999999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5"/>
      <c r="T2" s="5"/>
    </row>
    <row r="3" spans="1:20" ht="20.100000000000001" customHeight="1" x14ac:dyDescent="0.25">
      <c r="A3" s="93"/>
      <c r="B3" s="94" t="s">
        <v>3</v>
      </c>
      <c r="C3" s="94" t="s">
        <v>85</v>
      </c>
      <c r="D3" s="94" t="s">
        <v>86</v>
      </c>
      <c r="E3" s="95" t="s">
        <v>87</v>
      </c>
      <c r="F3" s="96" t="s">
        <v>88</v>
      </c>
      <c r="G3" s="96" t="s">
        <v>89</v>
      </c>
      <c r="H3" s="96" t="s">
        <v>90</v>
      </c>
      <c r="I3" s="96" t="s">
        <v>91</v>
      </c>
      <c r="J3" s="96" t="s">
        <v>92</v>
      </c>
      <c r="K3" s="96" t="s">
        <v>93</v>
      </c>
      <c r="L3" s="96" t="s">
        <v>94</v>
      </c>
      <c r="M3" s="96" t="s">
        <v>95</v>
      </c>
      <c r="N3" s="96" t="s">
        <v>96</v>
      </c>
      <c r="O3" s="96" t="s">
        <v>97</v>
      </c>
      <c r="P3" s="96" t="s">
        <v>98</v>
      </c>
      <c r="Q3" s="96" t="s">
        <v>99</v>
      </c>
      <c r="R3" s="97"/>
      <c r="S3" s="98" t="s">
        <v>100</v>
      </c>
      <c r="T3" s="98" t="s">
        <v>101</v>
      </c>
    </row>
    <row r="4" spans="1:20" ht="20.100000000000001" customHeight="1" x14ac:dyDescent="0.25">
      <c r="A4" s="99">
        <v>1213</v>
      </c>
      <c r="B4" s="100" t="s">
        <v>114</v>
      </c>
      <c r="C4" s="101">
        <f>('MC M'!U3)</f>
        <v>0</v>
      </c>
      <c r="D4" s="101">
        <f>('MC F'!U3)</f>
        <v>60</v>
      </c>
      <c r="E4" s="102">
        <f>('CU M'!U3)</f>
        <v>120</v>
      </c>
      <c r="F4" s="103">
        <f>('CU F'!U3)</f>
        <v>96</v>
      </c>
      <c r="G4" s="103">
        <f>('ES M'!U3)</f>
        <v>145</v>
      </c>
      <c r="H4" s="103">
        <f>('ES F'!U3)</f>
        <v>379</v>
      </c>
      <c r="I4" s="103">
        <f>('RA M'!U3)</f>
        <v>25</v>
      </c>
      <c r="J4" s="103">
        <f>('RA F'!U3)</f>
        <v>245</v>
      </c>
      <c r="K4" s="103">
        <f>('YA M'!U3)</f>
        <v>365</v>
      </c>
      <c r="L4" s="103">
        <f>('YA F'!U3)</f>
        <v>134</v>
      </c>
      <c r="M4" s="103">
        <f>('YB M'!U3)</f>
        <v>138</v>
      </c>
      <c r="N4" s="103">
        <f>('YB F'!U3)</f>
        <v>0</v>
      </c>
      <c r="O4" s="103">
        <f>('JU M'!U3)</f>
        <v>0</v>
      </c>
      <c r="P4" s="103">
        <f>('JU F'!U3)</f>
        <v>0</v>
      </c>
      <c r="Q4" s="104">
        <f t="shared" ref="Q4:Q35" si="0">SUM(C4:P4)</f>
        <v>1707</v>
      </c>
      <c r="R4" s="105" t="s">
        <v>114</v>
      </c>
      <c r="S4" s="106">
        <f t="shared" ref="S4:S35" si="1">SUM(C4:J4)</f>
        <v>1070</v>
      </c>
      <c r="T4" s="106">
        <f t="shared" ref="T4:T35" si="2">SUM(K4:P4)</f>
        <v>637</v>
      </c>
    </row>
    <row r="5" spans="1:20" ht="20.100000000000001" customHeight="1" x14ac:dyDescent="0.25">
      <c r="A5" s="99">
        <v>2310</v>
      </c>
      <c r="B5" s="100" t="s">
        <v>156</v>
      </c>
      <c r="C5" s="101">
        <f>('MC M'!U4)</f>
        <v>0</v>
      </c>
      <c r="D5" s="101">
        <f>('MC F'!U4)</f>
        <v>36</v>
      </c>
      <c r="E5" s="102">
        <f>('CU M'!U4)</f>
        <v>0</v>
      </c>
      <c r="F5" s="103">
        <f>('CU F'!U4)</f>
        <v>0</v>
      </c>
      <c r="G5" s="103">
        <f>('ES M'!U4)</f>
        <v>11</v>
      </c>
      <c r="H5" s="103">
        <f>('ES F'!U4)</f>
        <v>0</v>
      </c>
      <c r="I5" s="103">
        <f>('RA M'!U4)</f>
        <v>58</v>
      </c>
      <c r="J5" s="103">
        <f>('RA F'!U4)</f>
        <v>123</v>
      </c>
      <c r="K5" s="103">
        <f>('YA M'!U4)</f>
        <v>246</v>
      </c>
      <c r="L5" s="103">
        <f>('YA F'!U4)</f>
        <v>0</v>
      </c>
      <c r="M5" s="103">
        <f>('YB M'!U4)</f>
        <v>13</v>
      </c>
      <c r="N5" s="103">
        <f>('YB F'!U4)</f>
        <v>0</v>
      </c>
      <c r="O5" s="103">
        <f>('JU M'!U4)</f>
        <v>18</v>
      </c>
      <c r="P5" s="103">
        <f>('JU F'!U4)</f>
        <v>0</v>
      </c>
      <c r="Q5" s="104">
        <f t="shared" si="0"/>
        <v>505</v>
      </c>
      <c r="R5" s="105" t="s">
        <v>156</v>
      </c>
      <c r="S5" s="106">
        <f t="shared" si="1"/>
        <v>228</v>
      </c>
      <c r="T5" s="106">
        <f t="shared" si="2"/>
        <v>277</v>
      </c>
    </row>
    <row r="6" spans="1:20" ht="20.100000000000001" customHeight="1" x14ac:dyDescent="0.25">
      <c r="A6" s="99">
        <v>2232</v>
      </c>
      <c r="B6" s="100" t="s">
        <v>119</v>
      </c>
      <c r="C6" s="101">
        <f>('MC M'!U5)</f>
        <v>0</v>
      </c>
      <c r="D6" s="101">
        <f>('MC F'!U5)</f>
        <v>0</v>
      </c>
      <c r="E6" s="102">
        <f>('CU M'!U5)</f>
        <v>0</v>
      </c>
      <c r="F6" s="103">
        <f>('CU F'!U5)</f>
        <v>0</v>
      </c>
      <c r="G6" s="103">
        <f>('ES M'!U5)</f>
        <v>0</v>
      </c>
      <c r="H6" s="103">
        <f>('ES F'!U5)</f>
        <v>0</v>
      </c>
      <c r="I6" s="103">
        <f>('RA M'!U5)</f>
        <v>0</v>
      </c>
      <c r="J6" s="103">
        <f>('RA F'!U5)</f>
        <v>0</v>
      </c>
      <c r="K6" s="103">
        <f>('YA M'!U5)</f>
        <v>0</v>
      </c>
      <c r="L6" s="103">
        <f>('YA F'!U5)</f>
        <v>0</v>
      </c>
      <c r="M6" s="103">
        <f>('YB M'!U5)</f>
        <v>0</v>
      </c>
      <c r="N6" s="103">
        <f>('YB F'!U5)</f>
        <v>0</v>
      </c>
      <c r="O6" s="103">
        <f>('JU M'!U5)</f>
        <v>0</v>
      </c>
      <c r="P6" s="103">
        <f>('JU F'!U5)</f>
        <v>0</v>
      </c>
      <c r="Q6" s="104">
        <f t="shared" si="0"/>
        <v>0</v>
      </c>
      <c r="R6" s="105" t="s">
        <v>119</v>
      </c>
      <c r="S6" s="106">
        <f t="shared" si="1"/>
        <v>0</v>
      </c>
      <c r="T6" s="106">
        <f t="shared" si="2"/>
        <v>0</v>
      </c>
    </row>
    <row r="7" spans="1:20" ht="20.100000000000001" customHeight="1" x14ac:dyDescent="0.25">
      <c r="A7" s="99">
        <v>1180</v>
      </c>
      <c r="B7" s="100" t="s">
        <v>337</v>
      </c>
      <c r="C7" s="101">
        <f>('MC M'!U6)</f>
        <v>84</v>
      </c>
      <c r="D7" s="101">
        <f>('MC F'!U6)</f>
        <v>0</v>
      </c>
      <c r="E7" s="102">
        <f>('CU M'!U6)</f>
        <v>180</v>
      </c>
      <c r="F7" s="103">
        <f>('CU F'!U6)</f>
        <v>204</v>
      </c>
      <c r="G7" s="103">
        <f>('ES M'!U6)</f>
        <v>826</v>
      </c>
      <c r="H7" s="103">
        <f>('ES F'!U6)</f>
        <v>114</v>
      </c>
      <c r="I7" s="103">
        <f>('RA M'!U6)</f>
        <v>45</v>
      </c>
      <c r="J7" s="103">
        <f>('RA F'!U6)</f>
        <v>150</v>
      </c>
      <c r="K7" s="103">
        <f>('YA M'!U6)</f>
        <v>719</v>
      </c>
      <c r="L7" s="103">
        <f>('YA F'!U6)</f>
        <v>787</v>
      </c>
      <c r="M7" s="103">
        <f>('YB M'!U6)</f>
        <v>350</v>
      </c>
      <c r="N7" s="103">
        <f>('YB F'!U6)</f>
        <v>0</v>
      </c>
      <c r="O7" s="103">
        <f>('JU M'!U6)</f>
        <v>0</v>
      </c>
      <c r="P7" s="103">
        <f>('JU F'!U6)</f>
        <v>0</v>
      </c>
      <c r="Q7" s="104">
        <f t="shared" si="0"/>
        <v>3459</v>
      </c>
      <c r="R7" s="105" t="s">
        <v>337</v>
      </c>
      <c r="S7" s="106">
        <f t="shared" si="1"/>
        <v>1603</v>
      </c>
      <c r="T7" s="106">
        <f t="shared" si="2"/>
        <v>1856</v>
      </c>
    </row>
    <row r="8" spans="1:20" ht="20.100000000000001" customHeight="1" x14ac:dyDescent="0.25">
      <c r="A8" s="99">
        <v>1115</v>
      </c>
      <c r="B8" s="100" t="s">
        <v>15</v>
      </c>
      <c r="C8" s="101">
        <f>('MC M'!U7)</f>
        <v>0</v>
      </c>
      <c r="D8" s="101">
        <f>('MC F'!U7)</f>
        <v>0</v>
      </c>
      <c r="E8" s="102">
        <f>('CU M'!U7)</f>
        <v>0</v>
      </c>
      <c r="F8" s="103">
        <f>('CU F'!U7)</f>
        <v>0</v>
      </c>
      <c r="G8" s="103">
        <f>('ES M'!U7)</f>
        <v>0</v>
      </c>
      <c r="H8" s="103">
        <f>('ES F'!U7)</f>
        <v>0</v>
      </c>
      <c r="I8" s="103">
        <f>('RA M'!U7)</f>
        <v>0</v>
      </c>
      <c r="J8" s="103">
        <f>('RA F'!U7)</f>
        <v>0</v>
      </c>
      <c r="K8" s="103">
        <f>('YA M'!U7)</f>
        <v>0</v>
      </c>
      <c r="L8" s="103">
        <f>('YA F'!U7)</f>
        <v>0</v>
      </c>
      <c r="M8" s="103">
        <f>('YB M'!U7)</f>
        <v>0</v>
      </c>
      <c r="N8" s="103">
        <f>('YB F'!U7)</f>
        <v>0</v>
      </c>
      <c r="O8" s="103">
        <f>('JU M'!U7)</f>
        <v>0</v>
      </c>
      <c r="P8" s="103">
        <f>('JU F'!U7)</f>
        <v>0</v>
      </c>
      <c r="Q8" s="104">
        <f t="shared" si="0"/>
        <v>0</v>
      </c>
      <c r="R8" s="105" t="s">
        <v>15</v>
      </c>
      <c r="S8" s="106">
        <f t="shared" si="1"/>
        <v>0</v>
      </c>
      <c r="T8" s="106">
        <f t="shared" si="2"/>
        <v>0</v>
      </c>
    </row>
    <row r="9" spans="1:20" ht="20.100000000000001" customHeight="1" x14ac:dyDescent="0.25">
      <c r="A9" s="99">
        <v>10</v>
      </c>
      <c r="B9" s="100" t="s">
        <v>16</v>
      </c>
      <c r="C9" s="101">
        <f>('MC M'!U8)</f>
        <v>0</v>
      </c>
      <c r="D9" s="101">
        <f>('MC F'!U8)</f>
        <v>0</v>
      </c>
      <c r="E9" s="102">
        <f>('CU M'!U8)</f>
        <v>72</v>
      </c>
      <c r="F9" s="103">
        <f>('CU F'!U8)</f>
        <v>60</v>
      </c>
      <c r="G9" s="103">
        <f>('ES M'!U8)</f>
        <v>380</v>
      </c>
      <c r="H9" s="103">
        <f>('ES F'!U8)</f>
        <v>0</v>
      </c>
      <c r="I9" s="103">
        <f>('RA M'!U8)</f>
        <v>401</v>
      </c>
      <c r="J9" s="103">
        <f>('RA F'!U8)</f>
        <v>627</v>
      </c>
      <c r="K9" s="103">
        <f>('YA M'!U8)</f>
        <v>100</v>
      </c>
      <c r="L9" s="103">
        <f>('YA F'!U8)</f>
        <v>218</v>
      </c>
      <c r="M9" s="103">
        <f>('YB M'!U8)</f>
        <v>235</v>
      </c>
      <c r="N9" s="103">
        <f>('YB F'!U8)</f>
        <v>309</v>
      </c>
      <c r="O9" s="103">
        <f>('JU M'!U8)</f>
        <v>0</v>
      </c>
      <c r="P9" s="103">
        <f>('JU F'!U8)</f>
        <v>0</v>
      </c>
      <c r="Q9" s="104">
        <f>SUM(C9:P9)</f>
        <v>2402</v>
      </c>
      <c r="R9" s="105" t="s">
        <v>16</v>
      </c>
      <c r="S9" s="106">
        <f>SUM(C9:J9)</f>
        <v>1540</v>
      </c>
      <c r="T9" s="106">
        <f>SUM(K9:P9)</f>
        <v>862</v>
      </c>
    </row>
    <row r="10" spans="1:20" ht="20.100000000000001" customHeight="1" x14ac:dyDescent="0.25">
      <c r="A10" s="99">
        <v>1589</v>
      </c>
      <c r="B10" s="100" t="s">
        <v>159</v>
      </c>
      <c r="C10" s="101">
        <f>('MC M'!U9)</f>
        <v>24</v>
      </c>
      <c r="D10" s="101">
        <f>('MC F'!U9)</f>
        <v>24</v>
      </c>
      <c r="E10" s="102">
        <f>('CU M'!U9)</f>
        <v>132</v>
      </c>
      <c r="F10" s="103">
        <f>('CU F'!U9)</f>
        <v>0</v>
      </c>
      <c r="G10" s="103">
        <f>('ES M'!U9)</f>
        <v>79</v>
      </c>
      <c r="H10" s="103">
        <f>('ES F'!U9)</f>
        <v>20</v>
      </c>
      <c r="I10" s="103">
        <f>('RA M'!U9)</f>
        <v>194</v>
      </c>
      <c r="J10" s="103">
        <f>('RA F'!U9)</f>
        <v>59</v>
      </c>
      <c r="K10" s="103">
        <f>('YA M'!U9)</f>
        <v>188</v>
      </c>
      <c r="L10" s="103">
        <f>('YA F'!U9)</f>
        <v>36</v>
      </c>
      <c r="M10" s="103">
        <f>('YB M'!U9)</f>
        <v>391</v>
      </c>
      <c r="N10" s="103">
        <f>('YB F'!U9)</f>
        <v>24</v>
      </c>
      <c r="O10" s="103">
        <f>('JU M'!U9)</f>
        <v>0</v>
      </c>
      <c r="P10" s="103">
        <f>('JU F'!U9)</f>
        <v>0</v>
      </c>
      <c r="Q10" s="104">
        <f t="shared" si="0"/>
        <v>1171</v>
      </c>
      <c r="R10" s="105" t="s">
        <v>159</v>
      </c>
      <c r="S10" s="106">
        <f t="shared" si="1"/>
        <v>532</v>
      </c>
      <c r="T10" s="106">
        <f t="shared" si="2"/>
        <v>639</v>
      </c>
    </row>
    <row r="11" spans="1:20" ht="20.100000000000001" customHeight="1" x14ac:dyDescent="0.25">
      <c r="A11" s="99">
        <v>2074</v>
      </c>
      <c r="B11" s="100" t="s">
        <v>210</v>
      </c>
      <c r="C11" s="101">
        <f>('MC M'!U10)</f>
        <v>0</v>
      </c>
      <c r="D11" s="101">
        <f>('MC F'!U10)</f>
        <v>0</v>
      </c>
      <c r="E11" s="102">
        <f>('CU M'!U10)</f>
        <v>0</v>
      </c>
      <c r="F11" s="103">
        <f>('CU F'!U10)</f>
        <v>0</v>
      </c>
      <c r="G11" s="103">
        <f>('ES M'!U10)</f>
        <v>0</v>
      </c>
      <c r="H11" s="103">
        <f>('ES F'!U10)</f>
        <v>0</v>
      </c>
      <c r="I11" s="103">
        <f>('RA M'!U10)</f>
        <v>0</v>
      </c>
      <c r="J11" s="103">
        <f>('RA F'!U10)</f>
        <v>0</v>
      </c>
      <c r="K11" s="103">
        <f>('YA M'!U10)</f>
        <v>0</v>
      </c>
      <c r="L11" s="103">
        <f>('YA F'!U10)</f>
        <v>0</v>
      </c>
      <c r="M11" s="103">
        <f>('YB M'!U10)</f>
        <v>0</v>
      </c>
      <c r="N11" s="103">
        <f>('YB F'!U10)</f>
        <v>0</v>
      </c>
      <c r="O11" s="103">
        <f>('JU M'!U10)</f>
        <v>0</v>
      </c>
      <c r="P11" s="103">
        <f>('JU F'!U10)</f>
        <v>0</v>
      </c>
      <c r="Q11" s="104">
        <f t="shared" si="0"/>
        <v>0</v>
      </c>
      <c r="R11" s="162" t="s">
        <v>241</v>
      </c>
      <c r="S11" s="106">
        <f t="shared" si="1"/>
        <v>0</v>
      </c>
      <c r="T11" s="106">
        <f t="shared" si="2"/>
        <v>0</v>
      </c>
    </row>
    <row r="12" spans="1:20" ht="20.100000000000001" customHeight="1" x14ac:dyDescent="0.25">
      <c r="A12" s="99">
        <v>2328</v>
      </c>
      <c r="B12" s="100" t="s">
        <v>874</v>
      </c>
      <c r="C12" s="101">
        <f>('MC M'!U11)</f>
        <v>0</v>
      </c>
      <c r="D12" s="101">
        <f>('MC F'!U11)</f>
        <v>0</v>
      </c>
      <c r="E12" s="102">
        <f>('CU M'!U11)</f>
        <v>0</v>
      </c>
      <c r="F12" s="103">
        <f>('CU F'!U11)</f>
        <v>0</v>
      </c>
      <c r="G12" s="103">
        <f>('ES M'!U11)</f>
        <v>0</v>
      </c>
      <c r="H12" s="103">
        <f>('ES F'!U11)</f>
        <v>0</v>
      </c>
      <c r="I12" s="103">
        <f>('RA M'!U11)</f>
        <v>0</v>
      </c>
      <c r="J12" s="103">
        <f>('RA F'!U11)</f>
        <v>0</v>
      </c>
      <c r="K12" s="103">
        <f>('YA M'!U11)</f>
        <v>0</v>
      </c>
      <c r="L12" s="103">
        <f>('YA F'!U11)</f>
        <v>0</v>
      </c>
      <c r="M12" s="103">
        <f>('YB M'!U11)</f>
        <v>0</v>
      </c>
      <c r="N12" s="103">
        <f>('YB F'!U11)</f>
        <v>0</v>
      </c>
      <c r="O12" s="103">
        <f>('JU M'!U11)</f>
        <v>0</v>
      </c>
      <c r="P12" s="103">
        <f>('JU F'!U11)</f>
        <v>0</v>
      </c>
      <c r="Q12" s="104">
        <f t="shared" si="0"/>
        <v>0</v>
      </c>
      <c r="R12" s="105" t="s">
        <v>874</v>
      </c>
      <c r="S12" s="106">
        <f t="shared" si="1"/>
        <v>0</v>
      </c>
      <c r="T12" s="106">
        <f t="shared" si="2"/>
        <v>0</v>
      </c>
    </row>
    <row r="13" spans="1:20" ht="20.100000000000001" customHeight="1" x14ac:dyDescent="0.25">
      <c r="A13" s="99">
        <v>2140</v>
      </c>
      <c r="B13" s="100" t="s">
        <v>161</v>
      </c>
      <c r="C13" s="101">
        <f>('MC M'!U12)</f>
        <v>0</v>
      </c>
      <c r="D13" s="101">
        <f>('MC F'!U12)</f>
        <v>0</v>
      </c>
      <c r="E13" s="102">
        <f>('CU M'!U12)</f>
        <v>0</v>
      </c>
      <c r="F13" s="103">
        <f>('CU F'!U12)</f>
        <v>0</v>
      </c>
      <c r="G13" s="103">
        <f>('ES M'!U12)</f>
        <v>0</v>
      </c>
      <c r="H13" s="103">
        <f>('ES F'!U12)</f>
        <v>0</v>
      </c>
      <c r="I13" s="103">
        <f>('RA M'!U12)</f>
        <v>0</v>
      </c>
      <c r="J13" s="103">
        <f>('RA F'!U12)</f>
        <v>0</v>
      </c>
      <c r="K13" s="103">
        <f>('YA M'!U12)</f>
        <v>0</v>
      </c>
      <c r="L13" s="103">
        <f>('YA F'!U12)</f>
        <v>0</v>
      </c>
      <c r="M13" s="103">
        <f>('YB M'!U12)</f>
        <v>0</v>
      </c>
      <c r="N13" s="103">
        <f>('YB F'!U12)</f>
        <v>0</v>
      </c>
      <c r="O13" s="103">
        <f>('JU M'!U12)</f>
        <v>0</v>
      </c>
      <c r="P13" s="103">
        <f>('JU F'!U12)</f>
        <v>0</v>
      </c>
      <c r="Q13" s="104">
        <f t="shared" si="0"/>
        <v>0</v>
      </c>
      <c r="R13" s="105" t="s">
        <v>161</v>
      </c>
      <c r="S13" s="106">
        <f t="shared" si="1"/>
        <v>0</v>
      </c>
      <c r="T13" s="106">
        <f t="shared" si="2"/>
        <v>0</v>
      </c>
    </row>
    <row r="14" spans="1:20" ht="20.100000000000001" customHeight="1" x14ac:dyDescent="0.25">
      <c r="A14" s="99">
        <v>2319</v>
      </c>
      <c r="B14" s="100" t="s">
        <v>239</v>
      </c>
      <c r="C14" s="101">
        <f>('MC M'!U13)</f>
        <v>0</v>
      </c>
      <c r="D14" s="101">
        <f>('MC F'!U13)</f>
        <v>0</v>
      </c>
      <c r="E14" s="102">
        <f>('CU M'!U13)</f>
        <v>0</v>
      </c>
      <c r="F14" s="103">
        <f>('CU F'!U13)</f>
        <v>0</v>
      </c>
      <c r="G14" s="103">
        <f>('ES M'!U13)</f>
        <v>0</v>
      </c>
      <c r="H14" s="103">
        <f>('ES F'!U13)</f>
        <v>0</v>
      </c>
      <c r="I14" s="103">
        <f>('RA M'!U13)</f>
        <v>0</v>
      </c>
      <c r="J14" s="103">
        <f>('RA F'!U13)</f>
        <v>0</v>
      </c>
      <c r="K14" s="103">
        <f>('YA M'!U13)</f>
        <v>0</v>
      </c>
      <c r="L14" s="103">
        <f>('YA F'!U13)</f>
        <v>0</v>
      </c>
      <c r="M14" s="103">
        <f>('YB M'!U13)</f>
        <v>0</v>
      </c>
      <c r="N14" s="103">
        <f>('YB F'!U13)</f>
        <v>0</v>
      </c>
      <c r="O14" s="103">
        <f>('JU M'!U13)</f>
        <v>0</v>
      </c>
      <c r="P14" s="103">
        <v>0</v>
      </c>
      <c r="Q14" s="104">
        <f>SUM(C14:P14)</f>
        <v>0</v>
      </c>
      <c r="R14" s="105" t="s">
        <v>239</v>
      </c>
      <c r="S14" s="106">
        <f t="shared" si="1"/>
        <v>0</v>
      </c>
      <c r="T14" s="106">
        <f t="shared" si="2"/>
        <v>0</v>
      </c>
    </row>
    <row r="15" spans="1:20" ht="20.100000000000001" customHeight="1" x14ac:dyDescent="0.25">
      <c r="A15" s="99">
        <v>1843</v>
      </c>
      <c r="B15" s="100" t="s">
        <v>27</v>
      </c>
      <c r="C15" s="101">
        <f>('MC M'!U14)</f>
        <v>0</v>
      </c>
      <c r="D15" s="101">
        <f>('MC F'!U14)</f>
        <v>0</v>
      </c>
      <c r="E15" s="102">
        <f>('CU M'!U14)</f>
        <v>0</v>
      </c>
      <c r="F15" s="103">
        <f>('CU F'!U14)</f>
        <v>0</v>
      </c>
      <c r="G15" s="103">
        <f>('ES M'!U14)</f>
        <v>0</v>
      </c>
      <c r="H15" s="103">
        <f>('ES F'!U14)</f>
        <v>0</v>
      </c>
      <c r="I15" s="103">
        <f>('RA M'!U14)</f>
        <v>0</v>
      </c>
      <c r="J15" s="103">
        <f>('RA F'!U14)</f>
        <v>0</v>
      </c>
      <c r="K15" s="103">
        <f>('YA M'!U14)</f>
        <v>0</v>
      </c>
      <c r="L15" s="103">
        <f>('YA F'!U14)</f>
        <v>0</v>
      </c>
      <c r="M15" s="103">
        <f>('YB M'!U14)</f>
        <v>0</v>
      </c>
      <c r="N15" s="103">
        <f>('YB F'!U14)</f>
        <v>0</v>
      </c>
      <c r="O15" s="103">
        <f>('JU M'!U14)</f>
        <v>0</v>
      </c>
      <c r="P15" s="103">
        <f>('JU F'!U14)</f>
        <v>0</v>
      </c>
      <c r="Q15" s="104">
        <f t="shared" si="0"/>
        <v>0</v>
      </c>
      <c r="R15" s="105" t="s">
        <v>27</v>
      </c>
      <c r="S15" s="106">
        <f t="shared" si="1"/>
        <v>0</v>
      </c>
      <c r="T15" s="106">
        <f t="shared" si="2"/>
        <v>0</v>
      </c>
    </row>
    <row r="16" spans="1:20" ht="20.100000000000001" customHeight="1" x14ac:dyDescent="0.25">
      <c r="A16" s="99">
        <v>1317</v>
      </c>
      <c r="B16" s="100" t="s">
        <v>28</v>
      </c>
      <c r="C16" s="101">
        <f>('MC M'!U15)</f>
        <v>24</v>
      </c>
      <c r="D16" s="101">
        <f>('MC F'!U15)</f>
        <v>0</v>
      </c>
      <c r="E16" s="102">
        <f>('CU M'!U15)</f>
        <v>0</v>
      </c>
      <c r="F16" s="103">
        <f>('CU F'!U15)</f>
        <v>0</v>
      </c>
      <c r="G16" s="103">
        <f>('ES M'!U15)</f>
        <v>0</v>
      </c>
      <c r="H16" s="103">
        <f>('ES F'!U15)</f>
        <v>0</v>
      </c>
      <c r="I16" s="103">
        <f>('RA M'!U15)</f>
        <v>0</v>
      </c>
      <c r="J16" s="103">
        <f>('RA F'!U15)</f>
        <v>0</v>
      </c>
      <c r="K16" s="103">
        <f>('YA M'!U15)</f>
        <v>0</v>
      </c>
      <c r="L16" s="103">
        <f>('YA F'!U15)</f>
        <v>0</v>
      </c>
      <c r="M16" s="103">
        <f>('YB M'!U15)</f>
        <v>0</v>
      </c>
      <c r="N16" s="103">
        <f>('YB F'!U15)</f>
        <v>0</v>
      </c>
      <c r="O16" s="103">
        <f>('JU M'!U15)</f>
        <v>0</v>
      </c>
      <c r="P16" s="103">
        <f>('JU F'!U15)</f>
        <v>0</v>
      </c>
      <c r="Q16" s="104">
        <f t="shared" si="0"/>
        <v>24</v>
      </c>
      <c r="R16" s="105" t="s">
        <v>28</v>
      </c>
      <c r="S16" s="106">
        <f t="shared" si="1"/>
        <v>24</v>
      </c>
      <c r="T16" s="106">
        <f t="shared" si="2"/>
        <v>0</v>
      </c>
    </row>
    <row r="17" spans="1:20" ht="20.100000000000001" customHeight="1" x14ac:dyDescent="0.25">
      <c r="A17" s="99">
        <v>1636</v>
      </c>
      <c r="B17" s="100" t="s">
        <v>190</v>
      </c>
      <c r="C17" s="101">
        <f>('MC M'!U16)</f>
        <v>0</v>
      </c>
      <c r="D17" s="101">
        <f>('MC F'!U16)</f>
        <v>0</v>
      </c>
      <c r="E17" s="102">
        <f>('CU M'!U16)</f>
        <v>0</v>
      </c>
      <c r="F17" s="103">
        <f>('CU F'!U16)</f>
        <v>0</v>
      </c>
      <c r="G17" s="103">
        <f>('ES M'!U16)</f>
        <v>0</v>
      </c>
      <c r="H17" s="103">
        <f>('ES F'!U16)</f>
        <v>0</v>
      </c>
      <c r="I17" s="103">
        <f>('RA M'!U16)</f>
        <v>0</v>
      </c>
      <c r="J17" s="103">
        <f>('RA F'!U16)</f>
        <v>0</v>
      </c>
      <c r="K17" s="103">
        <f>('YA M'!U16)</f>
        <v>0</v>
      </c>
      <c r="L17" s="103">
        <f>('YA F'!U16)</f>
        <v>0</v>
      </c>
      <c r="M17" s="103">
        <f>('YB M'!U16)</f>
        <v>0</v>
      </c>
      <c r="N17" s="103">
        <f>('YB F'!U16)</f>
        <v>0</v>
      </c>
      <c r="O17" s="103">
        <f>('JU M'!U16)</f>
        <v>0</v>
      </c>
      <c r="P17" s="103">
        <f>('JU F'!U16)</f>
        <v>0</v>
      </c>
      <c r="Q17" s="104">
        <f t="shared" si="0"/>
        <v>0</v>
      </c>
      <c r="R17" s="162" t="s">
        <v>190</v>
      </c>
      <c r="S17" s="106">
        <f t="shared" si="1"/>
        <v>0</v>
      </c>
      <c r="T17" s="106">
        <f t="shared" si="2"/>
        <v>0</v>
      </c>
    </row>
    <row r="18" spans="1:20" ht="20.100000000000001" customHeight="1" x14ac:dyDescent="0.25">
      <c r="A18" s="99">
        <v>2521</v>
      </c>
      <c r="B18" s="100" t="s">
        <v>247</v>
      </c>
      <c r="C18" s="101">
        <f>('MC M'!U17)</f>
        <v>0</v>
      </c>
      <c r="D18" s="101">
        <f>('MC F'!U17)</f>
        <v>0</v>
      </c>
      <c r="E18" s="102">
        <f>('CU M'!U17)</f>
        <v>60</v>
      </c>
      <c r="F18" s="103">
        <f>('CU F'!U17)</f>
        <v>48</v>
      </c>
      <c r="G18" s="103">
        <f>('ES M'!U17)</f>
        <v>0</v>
      </c>
      <c r="H18" s="103">
        <f>('ES F'!U17)</f>
        <v>0</v>
      </c>
      <c r="I18" s="103">
        <f>('RA M'!U17)</f>
        <v>895</v>
      </c>
      <c r="J18" s="103">
        <f>('RA F'!U17)</f>
        <v>540</v>
      </c>
      <c r="K18" s="103">
        <f>('YA M'!U17)</f>
        <v>100</v>
      </c>
      <c r="L18" s="103">
        <f>('YA F'!U17)</f>
        <v>379</v>
      </c>
      <c r="M18" s="103">
        <f>('YB M'!U17)</f>
        <v>181</v>
      </c>
      <c r="N18" s="103">
        <f>('YB F'!U17)</f>
        <v>400</v>
      </c>
      <c r="O18" s="103">
        <f>('JU M'!U17)</f>
        <v>675</v>
      </c>
      <c r="P18" s="103">
        <f>('JU F'!U17)</f>
        <v>112</v>
      </c>
      <c r="Q18" s="104">
        <f t="shared" si="0"/>
        <v>3390</v>
      </c>
      <c r="R18" s="105" t="s">
        <v>247</v>
      </c>
      <c r="S18" s="106">
        <f t="shared" si="1"/>
        <v>1543</v>
      </c>
      <c r="T18" s="106">
        <f t="shared" si="2"/>
        <v>1847</v>
      </c>
    </row>
    <row r="19" spans="1:20" ht="20.100000000000001" customHeight="1" x14ac:dyDescent="0.25">
      <c r="A19" s="99">
        <v>2144</v>
      </c>
      <c r="B19" s="100" t="s">
        <v>338</v>
      </c>
      <c r="C19" s="101">
        <f>('MC M'!U18)</f>
        <v>120</v>
      </c>
      <c r="D19" s="101">
        <f>('MC F'!U18)</f>
        <v>0</v>
      </c>
      <c r="E19" s="102">
        <f>('CU M'!U18)</f>
        <v>240</v>
      </c>
      <c r="F19" s="103">
        <f>('CU F'!U18)</f>
        <v>84</v>
      </c>
      <c r="G19" s="103">
        <f>('ES M'!U18)</f>
        <v>595</v>
      </c>
      <c r="H19" s="103">
        <f>('ES F'!U18)</f>
        <v>898</v>
      </c>
      <c r="I19" s="103">
        <f>('RA M'!U18)</f>
        <v>315</v>
      </c>
      <c r="J19" s="103">
        <f>('RA F'!U18)</f>
        <v>525</v>
      </c>
      <c r="K19" s="103">
        <f>('YA M'!U18)</f>
        <v>45</v>
      </c>
      <c r="L19" s="103">
        <f>('YA F'!U18)</f>
        <v>573</v>
      </c>
      <c r="M19" s="103">
        <f>('YB M'!U18)</f>
        <v>258</v>
      </c>
      <c r="N19" s="103">
        <f>('YB F'!U18)</f>
        <v>0</v>
      </c>
      <c r="O19" s="103">
        <f>('JU M'!U18)</f>
        <v>0</v>
      </c>
      <c r="P19" s="103">
        <f>('JU F'!U18)</f>
        <v>0</v>
      </c>
      <c r="Q19" s="104">
        <f t="shared" si="0"/>
        <v>3653</v>
      </c>
      <c r="R19" s="105" t="s">
        <v>338</v>
      </c>
      <c r="S19" s="106">
        <f t="shared" si="1"/>
        <v>2777</v>
      </c>
      <c r="T19" s="106">
        <f t="shared" si="2"/>
        <v>876</v>
      </c>
    </row>
    <row r="20" spans="1:20" ht="20.100000000000001" customHeight="1" x14ac:dyDescent="0.25">
      <c r="A20" s="99">
        <v>2460</v>
      </c>
      <c r="B20" s="100" t="s">
        <v>152</v>
      </c>
      <c r="C20" s="101">
        <f>('MC M'!U19)</f>
        <v>0</v>
      </c>
      <c r="D20" s="101">
        <f>('MC F'!U19)</f>
        <v>0</v>
      </c>
      <c r="E20" s="102">
        <f>('CU M'!U19)</f>
        <v>0</v>
      </c>
      <c r="F20" s="103">
        <f>('CU F'!U19)</f>
        <v>0</v>
      </c>
      <c r="G20" s="103">
        <f>('ES M'!U19)</f>
        <v>0</v>
      </c>
      <c r="H20" s="103">
        <f>('ES F'!U19)</f>
        <v>0</v>
      </c>
      <c r="I20" s="103">
        <f>('RA M'!U19)</f>
        <v>0</v>
      </c>
      <c r="J20" s="103">
        <f>('RA F'!U19)</f>
        <v>0</v>
      </c>
      <c r="K20" s="103">
        <f>('YA M'!U19)</f>
        <v>0</v>
      </c>
      <c r="L20" s="103">
        <f>('YA F'!U19)</f>
        <v>0</v>
      </c>
      <c r="M20" s="103">
        <f>('YB M'!U19)</f>
        <v>0</v>
      </c>
      <c r="N20" s="103">
        <f>('YB F'!U19)</f>
        <v>0</v>
      </c>
      <c r="O20" s="103">
        <f>('JU M'!U19)</f>
        <v>0</v>
      </c>
      <c r="P20" s="103">
        <f>('JU F'!U19)</f>
        <v>0</v>
      </c>
      <c r="Q20" s="104">
        <f t="shared" si="0"/>
        <v>0</v>
      </c>
      <c r="R20" s="105" t="s">
        <v>152</v>
      </c>
      <c r="S20" s="106">
        <f t="shared" si="1"/>
        <v>0</v>
      </c>
      <c r="T20" s="106">
        <f t="shared" si="2"/>
        <v>0</v>
      </c>
    </row>
    <row r="21" spans="1:20" ht="20.100000000000001" customHeight="1" x14ac:dyDescent="0.25">
      <c r="A21" s="99">
        <v>1298</v>
      </c>
      <c r="B21" s="100" t="s">
        <v>35</v>
      </c>
      <c r="C21" s="101">
        <f>('MC M'!U20)</f>
        <v>0</v>
      </c>
      <c r="D21" s="101">
        <f>('MC F'!U20)</f>
        <v>0</v>
      </c>
      <c r="E21" s="102">
        <f>('CU M'!U20)</f>
        <v>0</v>
      </c>
      <c r="F21" s="103">
        <f>('CU F'!U20)</f>
        <v>0</v>
      </c>
      <c r="G21" s="103">
        <f>('ES M'!U20)</f>
        <v>0</v>
      </c>
      <c r="H21" s="103">
        <f>('ES F'!U20)</f>
        <v>280</v>
      </c>
      <c r="I21" s="103">
        <f>('RA M'!U20)</f>
        <v>165</v>
      </c>
      <c r="J21" s="103">
        <f>('RA F'!U20)</f>
        <v>33</v>
      </c>
      <c r="K21" s="103">
        <f>('YA M'!U20)</f>
        <v>404</v>
      </c>
      <c r="L21" s="103">
        <f>('YA F'!U20)</f>
        <v>380</v>
      </c>
      <c r="M21" s="103">
        <f>('YB M'!U20)</f>
        <v>201</v>
      </c>
      <c r="N21" s="103">
        <f>('YB F'!U20)</f>
        <v>90</v>
      </c>
      <c r="O21" s="103">
        <f>('JU M'!U20)</f>
        <v>327</v>
      </c>
      <c r="P21" s="103">
        <f>('JU F'!U20)</f>
        <v>70</v>
      </c>
      <c r="Q21" s="104">
        <f t="shared" si="0"/>
        <v>1950</v>
      </c>
      <c r="R21" s="105" t="s">
        <v>35</v>
      </c>
      <c r="S21" s="106">
        <f t="shared" si="1"/>
        <v>478</v>
      </c>
      <c r="T21" s="106">
        <f t="shared" si="2"/>
        <v>1472</v>
      </c>
    </row>
    <row r="22" spans="1:20" ht="20.100000000000001" customHeight="1" x14ac:dyDescent="0.25">
      <c r="A22" s="99">
        <v>2271</v>
      </c>
      <c r="B22" s="100" t="s">
        <v>120</v>
      </c>
      <c r="C22" s="101">
        <f>('MC M'!U21)</f>
        <v>60</v>
      </c>
      <c r="D22" s="101">
        <f>('MC F'!U21)</f>
        <v>0</v>
      </c>
      <c r="E22" s="102">
        <f>('CU M'!U21)</f>
        <v>60</v>
      </c>
      <c r="F22" s="103">
        <f>('CU F'!U21)</f>
        <v>0</v>
      </c>
      <c r="G22" s="103">
        <f>('ES M'!U21)</f>
        <v>125</v>
      </c>
      <c r="H22" s="103">
        <f>('ES F'!U21)</f>
        <v>43</v>
      </c>
      <c r="I22" s="103">
        <f>('RA M'!U21)</f>
        <v>347</v>
      </c>
      <c r="J22" s="103">
        <f>('RA F'!U21)</f>
        <v>96</v>
      </c>
      <c r="K22" s="103">
        <f>('YA M'!U21)</f>
        <v>695</v>
      </c>
      <c r="L22" s="103">
        <f>('YA F'!U21)</f>
        <v>162</v>
      </c>
      <c r="M22" s="103">
        <f>('YB M'!U21)</f>
        <v>240</v>
      </c>
      <c r="N22" s="103">
        <f>('YB F'!U21)</f>
        <v>19</v>
      </c>
      <c r="O22" s="103">
        <f>('JU M'!U21)</f>
        <v>150</v>
      </c>
      <c r="P22" s="103">
        <f>('JU F'!U21)</f>
        <v>0</v>
      </c>
      <c r="Q22" s="104">
        <f t="shared" si="0"/>
        <v>1997</v>
      </c>
      <c r="R22" s="105" t="s">
        <v>120</v>
      </c>
      <c r="S22" s="106">
        <f t="shared" si="1"/>
        <v>731</v>
      </c>
      <c r="T22" s="106">
        <f t="shared" si="2"/>
        <v>1266</v>
      </c>
    </row>
    <row r="23" spans="1:20" ht="20.100000000000001" customHeight="1" x14ac:dyDescent="0.25">
      <c r="A23" s="99">
        <v>2186</v>
      </c>
      <c r="B23" s="100" t="s">
        <v>122</v>
      </c>
      <c r="C23" s="101">
        <f>('MC M'!U22)</f>
        <v>60</v>
      </c>
      <c r="D23" s="101">
        <f>('MC F'!U22)</f>
        <v>0</v>
      </c>
      <c r="E23" s="102">
        <f>('CU M'!U22)</f>
        <v>0</v>
      </c>
      <c r="F23" s="103">
        <f>('CU F'!U22)</f>
        <v>48</v>
      </c>
      <c r="G23" s="103">
        <f>('ES M'!U22)</f>
        <v>22</v>
      </c>
      <c r="H23" s="103">
        <f>('ES F'!U22)</f>
        <v>485</v>
      </c>
      <c r="I23" s="103">
        <f>('RA M'!U22)</f>
        <v>25</v>
      </c>
      <c r="J23" s="103">
        <f>('RA F'!U22)</f>
        <v>0</v>
      </c>
      <c r="K23" s="103">
        <f>('YA M'!U22)</f>
        <v>41</v>
      </c>
      <c r="L23" s="103">
        <f>('YA F'!U22)</f>
        <v>45</v>
      </c>
      <c r="M23" s="103">
        <f>('YB M'!U22)</f>
        <v>77</v>
      </c>
      <c r="N23" s="103">
        <f>('YB F'!U22)</f>
        <v>0</v>
      </c>
      <c r="O23" s="103">
        <f>('JU M'!U22)</f>
        <v>111</v>
      </c>
      <c r="P23" s="103">
        <f>('JU F'!U22)</f>
        <v>0</v>
      </c>
      <c r="Q23" s="104">
        <f t="shared" si="0"/>
        <v>914</v>
      </c>
      <c r="R23" s="105" t="s">
        <v>122</v>
      </c>
      <c r="S23" s="106">
        <f t="shared" si="1"/>
        <v>640</v>
      </c>
      <c r="T23" s="106">
        <f t="shared" si="2"/>
        <v>274</v>
      </c>
    </row>
    <row r="24" spans="1:20" ht="20.100000000000001" customHeight="1" x14ac:dyDescent="0.25">
      <c r="A24" s="99">
        <v>1756</v>
      </c>
      <c r="B24" s="100" t="s">
        <v>37</v>
      </c>
      <c r="C24" s="101">
        <f>('MC M'!U23)</f>
        <v>0</v>
      </c>
      <c r="D24" s="101">
        <f>('MC F'!U23)</f>
        <v>0</v>
      </c>
      <c r="E24" s="102">
        <f>('CU M'!U23)</f>
        <v>0</v>
      </c>
      <c r="F24" s="103">
        <f>('CU F'!U23)</f>
        <v>0</v>
      </c>
      <c r="G24" s="103">
        <f>('ES M'!U23)</f>
        <v>0</v>
      </c>
      <c r="H24" s="103">
        <f>('ES F'!U23)</f>
        <v>0</v>
      </c>
      <c r="I24" s="103">
        <f>('RA M'!U23)</f>
        <v>0</v>
      </c>
      <c r="J24" s="103">
        <f>('RA F'!U23)</f>
        <v>0</v>
      </c>
      <c r="K24" s="103">
        <f>('YA M'!U23)</f>
        <v>0</v>
      </c>
      <c r="L24" s="103">
        <f>('YA F'!U23)</f>
        <v>0</v>
      </c>
      <c r="M24" s="103">
        <f>('YB M'!U23)</f>
        <v>0</v>
      </c>
      <c r="N24" s="103">
        <f>('YB F'!U23)</f>
        <v>0</v>
      </c>
      <c r="O24" s="103">
        <f>('JU M'!U23)</f>
        <v>0</v>
      </c>
      <c r="P24" s="103">
        <f>('JU F'!U23)</f>
        <v>0</v>
      </c>
      <c r="Q24" s="104">
        <f t="shared" si="0"/>
        <v>0</v>
      </c>
      <c r="R24" s="105" t="s">
        <v>37</v>
      </c>
      <c r="S24" s="106">
        <f t="shared" si="1"/>
        <v>0</v>
      </c>
      <c r="T24" s="106">
        <f t="shared" si="2"/>
        <v>0</v>
      </c>
    </row>
    <row r="25" spans="1:20" ht="20.100000000000001" customHeight="1" x14ac:dyDescent="0.25">
      <c r="A25" s="99">
        <v>1177</v>
      </c>
      <c r="B25" s="100" t="s">
        <v>38</v>
      </c>
      <c r="C25" s="101">
        <f>('MC M'!U24)</f>
        <v>0</v>
      </c>
      <c r="D25" s="101">
        <f>('MC F'!U24)</f>
        <v>0</v>
      </c>
      <c r="E25" s="102">
        <f>('CU M'!U24)</f>
        <v>0</v>
      </c>
      <c r="F25" s="103">
        <f>('CU F'!U24)</f>
        <v>0</v>
      </c>
      <c r="G25" s="103">
        <f>('ES M'!U24)</f>
        <v>0</v>
      </c>
      <c r="H25" s="103">
        <f>('ES F'!U24)</f>
        <v>0</v>
      </c>
      <c r="I25" s="103">
        <f>('RA M'!U24)</f>
        <v>0</v>
      </c>
      <c r="J25" s="103">
        <f>('RA F'!U24)</f>
        <v>0</v>
      </c>
      <c r="K25" s="103">
        <f>('YA M'!U24)</f>
        <v>0</v>
      </c>
      <c r="L25" s="103">
        <f>('YA F'!U24)</f>
        <v>0</v>
      </c>
      <c r="M25" s="103">
        <f>('YB M'!U24)</f>
        <v>0</v>
      </c>
      <c r="N25" s="103">
        <f>('YB F'!U24)</f>
        <v>0</v>
      </c>
      <c r="O25" s="103">
        <f>('JU M'!U24)</f>
        <v>0</v>
      </c>
      <c r="P25" s="103">
        <f>('JU F'!U24)</f>
        <v>0</v>
      </c>
      <c r="Q25" s="104">
        <f t="shared" si="0"/>
        <v>0</v>
      </c>
      <c r="R25" s="105" t="s">
        <v>38</v>
      </c>
      <c r="S25" s="106">
        <f t="shared" si="1"/>
        <v>0</v>
      </c>
      <c r="T25" s="106">
        <f t="shared" si="2"/>
        <v>0</v>
      </c>
    </row>
    <row r="26" spans="1:20" ht="20.100000000000001" customHeight="1" x14ac:dyDescent="0.25">
      <c r="A26" s="99">
        <v>1266</v>
      </c>
      <c r="B26" s="100" t="s">
        <v>39</v>
      </c>
      <c r="C26" s="101">
        <f>('MC M'!U25)</f>
        <v>0</v>
      </c>
      <c r="D26" s="101">
        <f>('MC F'!U25)</f>
        <v>0</v>
      </c>
      <c r="E26" s="102">
        <f>('CU M'!U25)</f>
        <v>0</v>
      </c>
      <c r="F26" s="103">
        <f>('CU F'!U25)</f>
        <v>0</v>
      </c>
      <c r="G26" s="103">
        <f>('ES M'!U25)</f>
        <v>0</v>
      </c>
      <c r="H26" s="103">
        <f>('ES F'!U25)</f>
        <v>0</v>
      </c>
      <c r="I26" s="103">
        <f>('RA M'!U25)</f>
        <v>0</v>
      </c>
      <c r="J26" s="103">
        <f>('RA F'!U25)</f>
        <v>0</v>
      </c>
      <c r="K26" s="103">
        <f>('YA M'!U25)</f>
        <v>0</v>
      </c>
      <c r="L26" s="103">
        <f>('YA F'!U25)</f>
        <v>0</v>
      </c>
      <c r="M26" s="103">
        <f>('YB M'!U25)</f>
        <v>0</v>
      </c>
      <c r="N26" s="103">
        <f>('YB F'!U25)</f>
        <v>0</v>
      </c>
      <c r="O26" s="103">
        <f>('JU M'!U25)</f>
        <v>0</v>
      </c>
      <c r="P26" s="103">
        <f>('JU F'!U25)</f>
        <v>0</v>
      </c>
      <c r="Q26" s="104">
        <f t="shared" si="0"/>
        <v>0</v>
      </c>
      <c r="R26" s="105" t="s">
        <v>39</v>
      </c>
      <c r="S26" s="106">
        <f t="shared" si="1"/>
        <v>0</v>
      </c>
      <c r="T26" s="106">
        <f t="shared" si="2"/>
        <v>0</v>
      </c>
    </row>
    <row r="27" spans="1:20" ht="20.100000000000001" customHeight="1" x14ac:dyDescent="0.25">
      <c r="A27" s="99">
        <v>1757</v>
      </c>
      <c r="B27" s="100" t="s">
        <v>40</v>
      </c>
      <c r="C27" s="101">
        <f>('MC M'!U26)</f>
        <v>0</v>
      </c>
      <c r="D27" s="101">
        <f>('MC F'!U26)</f>
        <v>0</v>
      </c>
      <c r="E27" s="102">
        <f>('CU M'!U26)</f>
        <v>0</v>
      </c>
      <c r="F27" s="103">
        <f>('CU F'!U26)</f>
        <v>0</v>
      </c>
      <c r="G27" s="103">
        <f>('ES M'!U26)</f>
        <v>0</v>
      </c>
      <c r="H27" s="103">
        <f>('ES F'!U26)</f>
        <v>0</v>
      </c>
      <c r="I27" s="103">
        <f>('RA M'!U26)</f>
        <v>0</v>
      </c>
      <c r="J27" s="103">
        <f>('RA F'!U26)</f>
        <v>0</v>
      </c>
      <c r="K27" s="103">
        <f>('YA M'!U26)</f>
        <v>0</v>
      </c>
      <c r="L27" s="103">
        <f>('YA F'!U26)</f>
        <v>0</v>
      </c>
      <c r="M27" s="103">
        <f>('YB M'!U26)</f>
        <v>0</v>
      </c>
      <c r="N27" s="103">
        <f>('YB F'!U26)</f>
        <v>0</v>
      </c>
      <c r="O27" s="103">
        <f>('JU M'!U26)</f>
        <v>0</v>
      </c>
      <c r="P27" s="103">
        <f>('JU F'!U26)</f>
        <v>0</v>
      </c>
      <c r="Q27" s="104">
        <f t="shared" si="0"/>
        <v>0</v>
      </c>
      <c r="R27" s="105" t="s">
        <v>40</v>
      </c>
      <c r="S27" s="106">
        <f t="shared" si="1"/>
        <v>0</v>
      </c>
      <c r="T27" s="106">
        <f t="shared" si="2"/>
        <v>0</v>
      </c>
    </row>
    <row r="28" spans="1:20" ht="20.100000000000001" customHeight="1" x14ac:dyDescent="0.25">
      <c r="A28" s="99">
        <v>1760</v>
      </c>
      <c r="B28" s="100" t="s">
        <v>41</v>
      </c>
      <c r="C28" s="101">
        <f>('MC M'!U27)</f>
        <v>0</v>
      </c>
      <c r="D28" s="101">
        <f>('MC F'!U27)</f>
        <v>0</v>
      </c>
      <c r="E28" s="102">
        <f>('CU M'!U27)</f>
        <v>0</v>
      </c>
      <c r="F28" s="103">
        <f>('CU F'!U27)</f>
        <v>0</v>
      </c>
      <c r="G28" s="103">
        <f>('ES M'!U27)</f>
        <v>0</v>
      </c>
      <c r="H28" s="103">
        <f>('ES F'!U27)</f>
        <v>0</v>
      </c>
      <c r="I28" s="103">
        <f>('RA M'!U27)</f>
        <v>0</v>
      </c>
      <c r="J28" s="103">
        <f>('RA F'!U27)</f>
        <v>0</v>
      </c>
      <c r="K28" s="103">
        <f>('YA M'!U27)</f>
        <v>0</v>
      </c>
      <c r="L28" s="103">
        <f>('YA F'!U27)</f>
        <v>0</v>
      </c>
      <c r="M28" s="103">
        <f>('YB M'!U27)</f>
        <v>0</v>
      </c>
      <c r="N28" s="103">
        <f>('YB F'!U27)</f>
        <v>0</v>
      </c>
      <c r="O28" s="103">
        <f>('JU M'!U27)</f>
        <v>0</v>
      </c>
      <c r="P28" s="103">
        <f>('JU F'!U27)</f>
        <v>0</v>
      </c>
      <c r="Q28" s="104">
        <f t="shared" si="0"/>
        <v>0</v>
      </c>
      <c r="R28" s="105" t="s">
        <v>41</v>
      </c>
      <c r="S28" s="106">
        <f t="shared" si="1"/>
        <v>0</v>
      </c>
      <c r="T28" s="106">
        <f t="shared" si="2"/>
        <v>0</v>
      </c>
    </row>
    <row r="29" spans="1:20" ht="20.100000000000001" customHeight="1" x14ac:dyDescent="0.25">
      <c r="A29" s="99">
        <v>1174</v>
      </c>
      <c r="B29" s="100" t="s">
        <v>121</v>
      </c>
      <c r="C29" s="101">
        <f>('MC M'!U28)</f>
        <v>0</v>
      </c>
      <c r="D29" s="101">
        <f>('MC F'!U28)</f>
        <v>36</v>
      </c>
      <c r="E29" s="102">
        <f>('CU M'!U28)</f>
        <v>60</v>
      </c>
      <c r="F29" s="103">
        <f>('CU F'!U28)</f>
        <v>156</v>
      </c>
      <c r="G29" s="103">
        <f>('ES M'!U28)</f>
        <v>100</v>
      </c>
      <c r="H29" s="103">
        <f>('ES F'!U28)</f>
        <v>53</v>
      </c>
      <c r="I29" s="103">
        <f>('RA M'!U28)</f>
        <v>53</v>
      </c>
      <c r="J29" s="103">
        <f>('RA F'!U28)</f>
        <v>15</v>
      </c>
      <c r="K29" s="103">
        <f>('YA M'!U28)</f>
        <v>0</v>
      </c>
      <c r="L29" s="103">
        <f>('YA F'!U28)</f>
        <v>0</v>
      </c>
      <c r="M29" s="103">
        <f>('YB M'!U28)</f>
        <v>0</v>
      </c>
      <c r="N29" s="103">
        <f>('YB F'!U28)</f>
        <v>0</v>
      </c>
      <c r="O29" s="103">
        <f>('JU M'!U28)</f>
        <v>0</v>
      </c>
      <c r="P29" s="103">
        <f>('JU F'!U28)</f>
        <v>0</v>
      </c>
      <c r="Q29" s="104">
        <f t="shared" si="0"/>
        <v>473</v>
      </c>
      <c r="R29" s="105" t="s">
        <v>121</v>
      </c>
      <c r="S29" s="106">
        <f t="shared" si="1"/>
        <v>473</v>
      </c>
      <c r="T29" s="106">
        <f t="shared" si="2"/>
        <v>0</v>
      </c>
    </row>
    <row r="30" spans="1:20" ht="20.100000000000001" customHeight="1" x14ac:dyDescent="0.25">
      <c r="A30" s="99">
        <v>1731</v>
      </c>
      <c r="B30" s="100" t="s">
        <v>43</v>
      </c>
      <c r="C30" s="101">
        <f>('MC M'!U29)</f>
        <v>0</v>
      </c>
      <c r="D30" s="101">
        <f>('MC F'!U29)</f>
        <v>0</v>
      </c>
      <c r="E30" s="102">
        <f>('CU M'!U29)</f>
        <v>0</v>
      </c>
      <c r="F30" s="103">
        <f>('CU F'!U29)</f>
        <v>0</v>
      </c>
      <c r="G30" s="103">
        <f>('ES M'!U29)</f>
        <v>0</v>
      </c>
      <c r="H30" s="103">
        <f>('ES F'!U29)</f>
        <v>0</v>
      </c>
      <c r="I30" s="103">
        <f>('RA M'!U29)</f>
        <v>0</v>
      </c>
      <c r="J30" s="103">
        <f>('RA F'!U29)</f>
        <v>0</v>
      </c>
      <c r="K30" s="103">
        <f>('YA M'!U29)</f>
        <v>0</v>
      </c>
      <c r="L30" s="103">
        <f>('YA F'!U29)</f>
        <v>0</v>
      </c>
      <c r="M30" s="103">
        <f>('YB M'!U29)</f>
        <v>0</v>
      </c>
      <c r="N30" s="103">
        <f>('YB F'!U29)</f>
        <v>0</v>
      </c>
      <c r="O30" s="103">
        <f>('JU M'!U29)</f>
        <v>0</v>
      </c>
      <c r="P30" s="103">
        <f>('JU F'!U29)</f>
        <v>0</v>
      </c>
      <c r="Q30" s="104">
        <f t="shared" si="0"/>
        <v>0</v>
      </c>
      <c r="R30" s="105" t="s">
        <v>43</v>
      </c>
      <c r="S30" s="106">
        <f t="shared" si="1"/>
        <v>0</v>
      </c>
      <c r="T30" s="106">
        <f t="shared" si="2"/>
        <v>0</v>
      </c>
    </row>
    <row r="31" spans="1:20" ht="20.100000000000001" customHeight="1" x14ac:dyDescent="0.25">
      <c r="A31" s="99">
        <v>1773</v>
      </c>
      <c r="B31" s="100" t="s">
        <v>71</v>
      </c>
      <c r="C31" s="101">
        <f>('MC M'!U30)</f>
        <v>0</v>
      </c>
      <c r="D31" s="101">
        <f>('MC F'!U30)</f>
        <v>0</v>
      </c>
      <c r="E31" s="102">
        <f>('CU M'!U30)</f>
        <v>84</v>
      </c>
      <c r="F31" s="103">
        <f>('CU F'!U30)</f>
        <v>0</v>
      </c>
      <c r="G31" s="103">
        <f>('ES M'!U30)</f>
        <v>87</v>
      </c>
      <c r="H31" s="103">
        <f>('ES F'!U30)</f>
        <v>0</v>
      </c>
      <c r="I31" s="103">
        <f>('RA M'!U30)</f>
        <v>25</v>
      </c>
      <c r="J31" s="103">
        <f>('RA F'!U30)</f>
        <v>84</v>
      </c>
      <c r="K31" s="103">
        <f>('YA M'!U30)</f>
        <v>0</v>
      </c>
      <c r="L31" s="103">
        <f>('YA F'!U30)</f>
        <v>25</v>
      </c>
      <c r="M31" s="103">
        <f>('YB M'!U30)</f>
        <v>0</v>
      </c>
      <c r="N31" s="103">
        <f>('YB F'!U30)</f>
        <v>13</v>
      </c>
      <c r="O31" s="103">
        <f>('JU M'!U30)</f>
        <v>0</v>
      </c>
      <c r="P31" s="103">
        <f>('JU F'!U30)</f>
        <v>0</v>
      </c>
      <c r="Q31" s="104">
        <f t="shared" si="0"/>
        <v>318</v>
      </c>
      <c r="R31" s="105" t="s">
        <v>71</v>
      </c>
      <c r="S31" s="106">
        <f t="shared" si="1"/>
        <v>280</v>
      </c>
      <c r="T31" s="106">
        <f t="shared" si="2"/>
        <v>38</v>
      </c>
    </row>
    <row r="32" spans="1:20" ht="20.100000000000001" customHeight="1" x14ac:dyDescent="0.25">
      <c r="A32" s="99">
        <v>1347</v>
      </c>
      <c r="B32" s="100" t="s">
        <v>45</v>
      </c>
      <c r="C32" s="101">
        <f>('MC M'!U31)</f>
        <v>0</v>
      </c>
      <c r="D32" s="101">
        <f>('MC F'!U31)</f>
        <v>0</v>
      </c>
      <c r="E32" s="102">
        <f>('CU M'!U31)</f>
        <v>0</v>
      </c>
      <c r="F32" s="103">
        <f>('CU F'!U31)</f>
        <v>0</v>
      </c>
      <c r="G32" s="103">
        <f>('ES M'!U31)</f>
        <v>0</v>
      </c>
      <c r="H32" s="103">
        <f>('ES F'!U31)</f>
        <v>0</v>
      </c>
      <c r="I32" s="103">
        <f>('RA M'!U31)</f>
        <v>0</v>
      </c>
      <c r="J32" s="103">
        <f>('RA F'!U31)</f>
        <v>0</v>
      </c>
      <c r="K32" s="103">
        <f>('YA M'!U31)</f>
        <v>0</v>
      </c>
      <c r="L32" s="103">
        <f>('YA F'!U31)</f>
        <v>0</v>
      </c>
      <c r="M32" s="103">
        <f>('YB M'!U31)</f>
        <v>0</v>
      </c>
      <c r="N32" s="103">
        <f>('YB F'!U31)</f>
        <v>0</v>
      </c>
      <c r="O32" s="103">
        <f>('JU M'!U31)</f>
        <v>0</v>
      </c>
      <c r="P32" s="103">
        <f>('JU F'!U31)</f>
        <v>0</v>
      </c>
      <c r="Q32" s="104">
        <f t="shared" si="0"/>
        <v>0</v>
      </c>
      <c r="R32" s="105" t="s">
        <v>45</v>
      </c>
      <c r="S32" s="106">
        <f t="shared" si="1"/>
        <v>0</v>
      </c>
      <c r="T32" s="106">
        <f t="shared" si="2"/>
        <v>0</v>
      </c>
    </row>
    <row r="33" spans="1:20" ht="20.100000000000001" customHeight="1" x14ac:dyDescent="0.25">
      <c r="A33" s="99">
        <v>1889</v>
      </c>
      <c r="B33" s="100" t="s">
        <v>115</v>
      </c>
      <c r="C33" s="101">
        <f>('MC M'!U32)</f>
        <v>0</v>
      </c>
      <c r="D33" s="101">
        <f>('MC F'!U32)</f>
        <v>0</v>
      </c>
      <c r="E33" s="102">
        <f>('CU M'!U32)</f>
        <v>0</v>
      </c>
      <c r="F33" s="103">
        <f>('CU F'!U32)</f>
        <v>0</v>
      </c>
      <c r="G33" s="103">
        <f>('ES M'!U32)</f>
        <v>0</v>
      </c>
      <c r="H33" s="103">
        <f>('ES F'!U32)</f>
        <v>0</v>
      </c>
      <c r="I33" s="103">
        <f>('RA M'!U32)</f>
        <v>0</v>
      </c>
      <c r="J33" s="103">
        <f>('RA F'!U32)</f>
        <v>0</v>
      </c>
      <c r="K33" s="103">
        <f>('YA M'!U32)</f>
        <v>0</v>
      </c>
      <c r="L33" s="103">
        <f>('YA F'!U32)</f>
        <v>0</v>
      </c>
      <c r="M33" s="103">
        <f>('YB M'!U32)</f>
        <v>0</v>
      </c>
      <c r="N33" s="103">
        <f>('YB F'!U32)</f>
        <v>0</v>
      </c>
      <c r="O33" s="103">
        <f>('JU M'!U32)</f>
        <v>0</v>
      </c>
      <c r="P33" s="103">
        <f>('JU F'!U32)</f>
        <v>0</v>
      </c>
      <c r="Q33" s="104">
        <f t="shared" si="0"/>
        <v>0</v>
      </c>
      <c r="R33" s="105" t="s">
        <v>115</v>
      </c>
      <c r="S33" s="106">
        <f t="shared" si="1"/>
        <v>0</v>
      </c>
      <c r="T33" s="106">
        <f t="shared" si="2"/>
        <v>0</v>
      </c>
    </row>
    <row r="34" spans="1:20" ht="20.100000000000001" customHeight="1" x14ac:dyDescent="0.25">
      <c r="A34" s="99">
        <v>1883</v>
      </c>
      <c r="B34" s="100" t="s">
        <v>47</v>
      </c>
      <c r="C34" s="101">
        <f>('MC M'!U33)</f>
        <v>0</v>
      </c>
      <c r="D34" s="101">
        <f>('MC F'!U33)</f>
        <v>0</v>
      </c>
      <c r="E34" s="102">
        <f>('CU M'!U33)</f>
        <v>0</v>
      </c>
      <c r="F34" s="103">
        <f>('CU F'!U33)</f>
        <v>0</v>
      </c>
      <c r="G34" s="103">
        <f>('ES M'!U33)</f>
        <v>0</v>
      </c>
      <c r="H34" s="103">
        <f>('ES F'!U33)</f>
        <v>0</v>
      </c>
      <c r="I34" s="103">
        <f>('RA M'!U33)</f>
        <v>0</v>
      </c>
      <c r="J34" s="103">
        <f>('RA F'!U33)</f>
        <v>0</v>
      </c>
      <c r="K34" s="103">
        <f>('YA M'!U33)</f>
        <v>0</v>
      </c>
      <c r="L34" s="103">
        <f>('YA F'!U33)</f>
        <v>0</v>
      </c>
      <c r="M34" s="103">
        <f>('YB M'!U33)</f>
        <v>0</v>
      </c>
      <c r="N34" s="103">
        <f>('YB F'!U33)</f>
        <v>0</v>
      </c>
      <c r="O34" s="103">
        <f>('JU M'!U33)</f>
        <v>0</v>
      </c>
      <c r="P34" s="103">
        <f>('JU F'!U33)</f>
        <v>0</v>
      </c>
      <c r="Q34" s="104">
        <f t="shared" si="0"/>
        <v>0</v>
      </c>
      <c r="R34" s="105" t="s">
        <v>47</v>
      </c>
      <c r="S34" s="106">
        <f t="shared" si="1"/>
        <v>0</v>
      </c>
      <c r="T34" s="106">
        <f t="shared" si="2"/>
        <v>0</v>
      </c>
    </row>
    <row r="35" spans="1:20" ht="20.100000000000001" customHeight="1" x14ac:dyDescent="0.25">
      <c r="A35" s="99">
        <v>2072</v>
      </c>
      <c r="B35" s="100" t="s">
        <v>334</v>
      </c>
      <c r="C35" s="101">
        <f>('MC M'!U34)</f>
        <v>0</v>
      </c>
      <c r="D35" s="101">
        <f>('MC F'!U34)</f>
        <v>60</v>
      </c>
      <c r="E35" s="102">
        <f>('CU M'!U34)</f>
        <v>36</v>
      </c>
      <c r="F35" s="103">
        <f>('CU F'!U34)</f>
        <v>0</v>
      </c>
      <c r="G35" s="103">
        <f>('ES M'!U34)</f>
        <v>330</v>
      </c>
      <c r="H35" s="103">
        <f>('ES F'!U34)</f>
        <v>157</v>
      </c>
      <c r="I35" s="103">
        <f>('RA M'!U34)</f>
        <v>56</v>
      </c>
      <c r="J35" s="103">
        <f>('RA F'!U34)</f>
        <v>0</v>
      </c>
      <c r="K35" s="103">
        <f>('YA M'!U34)</f>
        <v>51</v>
      </c>
      <c r="L35" s="103">
        <f>('YA F'!U34)</f>
        <v>113</v>
      </c>
      <c r="M35" s="103">
        <f>('YB M'!U34)</f>
        <v>0</v>
      </c>
      <c r="N35" s="103">
        <f>('YB F'!U34)</f>
        <v>0</v>
      </c>
      <c r="O35" s="103">
        <f>('JU M'!U34)</f>
        <v>0</v>
      </c>
      <c r="P35" s="103">
        <f>('JU F'!U34)</f>
        <v>0</v>
      </c>
      <c r="Q35" s="104">
        <f t="shared" si="0"/>
        <v>803</v>
      </c>
      <c r="R35" s="105" t="s">
        <v>334</v>
      </c>
      <c r="S35" s="106">
        <f t="shared" si="1"/>
        <v>639</v>
      </c>
      <c r="T35" s="106">
        <f t="shared" si="2"/>
        <v>164</v>
      </c>
    </row>
    <row r="36" spans="1:20" ht="20.100000000000001" customHeight="1" x14ac:dyDescent="0.25">
      <c r="A36" s="99">
        <v>1615</v>
      </c>
      <c r="B36" s="100" t="s">
        <v>110</v>
      </c>
      <c r="C36" s="101">
        <f>('MC M'!U35)</f>
        <v>0</v>
      </c>
      <c r="D36" s="101">
        <f>('MC F'!U35)</f>
        <v>0</v>
      </c>
      <c r="E36" s="102">
        <f>('CU M'!U35)</f>
        <v>0</v>
      </c>
      <c r="F36" s="103">
        <f>('CU F'!U35)</f>
        <v>0</v>
      </c>
      <c r="G36" s="103">
        <f>('ES M'!U35)</f>
        <v>0</v>
      </c>
      <c r="H36" s="103">
        <f>('ES F'!U35)</f>
        <v>0</v>
      </c>
      <c r="I36" s="103">
        <f>('RA M'!U35)</f>
        <v>0</v>
      </c>
      <c r="J36" s="103">
        <f>('RA F'!U35)</f>
        <v>0</v>
      </c>
      <c r="K36" s="103">
        <f>('YA M'!U35)</f>
        <v>0</v>
      </c>
      <c r="L36" s="103">
        <f>('YA F'!U35)</f>
        <v>0</v>
      </c>
      <c r="M36" s="103">
        <f>('YB M'!U35)</f>
        <v>0</v>
      </c>
      <c r="N36" s="103">
        <f>('YB F'!U35)</f>
        <v>0</v>
      </c>
      <c r="O36" s="103">
        <f>('JU M'!U35)</f>
        <v>0</v>
      </c>
      <c r="P36" s="103">
        <f>('JU F'!U35)</f>
        <v>0</v>
      </c>
      <c r="Q36" s="104">
        <f t="shared" ref="Q36:Q64" si="3">SUM(C36:P36)</f>
        <v>0</v>
      </c>
      <c r="R36" s="105" t="s">
        <v>110</v>
      </c>
      <c r="S36" s="106">
        <f t="shared" ref="S36:S64" si="4">SUM(C36:J36)</f>
        <v>0</v>
      </c>
      <c r="T36" s="106">
        <f t="shared" ref="T36:T64" si="5">SUM(K36:P36)</f>
        <v>0</v>
      </c>
    </row>
    <row r="37" spans="1:20" ht="20.100000000000001" customHeight="1" x14ac:dyDescent="0.25">
      <c r="A37" s="99">
        <v>48</v>
      </c>
      <c r="B37" s="100" t="s">
        <v>335</v>
      </c>
      <c r="C37" s="101">
        <f>('MC M'!U36)</f>
        <v>0</v>
      </c>
      <c r="D37" s="101">
        <f>('MC F'!U36)</f>
        <v>0</v>
      </c>
      <c r="E37" s="102">
        <f>('CU M'!U36)</f>
        <v>0</v>
      </c>
      <c r="F37" s="103">
        <f>('CU F'!U36)</f>
        <v>0</v>
      </c>
      <c r="G37" s="103">
        <f>('ES M'!U36)</f>
        <v>0</v>
      </c>
      <c r="H37" s="103">
        <f>('ES F'!U36)</f>
        <v>0</v>
      </c>
      <c r="I37" s="103">
        <f>('RA M'!U36)</f>
        <v>0</v>
      </c>
      <c r="J37" s="103">
        <f>('RA F'!U36)</f>
        <v>0</v>
      </c>
      <c r="K37" s="103">
        <f>('YA M'!U36)</f>
        <v>0</v>
      </c>
      <c r="L37" s="103">
        <f>('YA F'!U36)</f>
        <v>0</v>
      </c>
      <c r="M37" s="103">
        <f>('YB M'!U36)</f>
        <v>0</v>
      </c>
      <c r="N37" s="103">
        <f>('YB F'!U36)</f>
        <v>0</v>
      </c>
      <c r="O37" s="103">
        <f>('JU M'!U36)</f>
        <v>0</v>
      </c>
      <c r="P37" s="103">
        <f>('JU F'!U36)</f>
        <v>0</v>
      </c>
      <c r="Q37" s="104">
        <f t="shared" si="3"/>
        <v>0</v>
      </c>
      <c r="R37" s="105" t="s">
        <v>336</v>
      </c>
      <c r="S37" s="106">
        <f t="shared" si="4"/>
        <v>0</v>
      </c>
      <c r="T37" s="106">
        <f t="shared" si="5"/>
        <v>0</v>
      </c>
    </row>
    <row r="38" spans="1:20" ht="20.100000000000001" customHeight="1" x14ac:dyDescent="0.25">
      <c r="A38" s="99">
        <v>1353</v>
      </c>
      <c r="B38" s="100" t="s">
        <v>112</v>
      </c>
      <c r="C38" s="101">
        <f>('MC M'!U37)</f>
        <v>0</v>
      </c>
      <c r="D38" s="101">
        <f>('MC F'!U37)</f>
        <v>0</v>
      </c>
      <c r="E38" s="102">
        <f>('CU M'!U37)</f>
        <v>0</v>
      </c>
      <c r="F38" s="103">
        <f>('CU F'!U37)</f>
        <v>0</v>
      </c>
      <c r="G38" s="103">
        <f>('ES M'!U37)</f>
        <v>0</v>
      </c>
      <c r="H38" s="103">
        <f>('ES F'!U37)</f>
        <v>0</v>
      </c>
      <c r="I38" s="103">
        <f>('RA M'!U37)</f>
        <v>0</v>
      </c>
      <c r="J38" s="103">
        <f>('RA F'!U37)</f>
        <v>0</v>
      </c>
      <c r="K38" s="103">
        <f>('YA M'!U37)</f>
        <v>0</v>
      </c>
      <c r="L38" s="103">
        <f>('YA F'!U37)</f>
        <v>0</v>
      </c>
      <c r="M38" s="103">
        <f>('YB M'!U37)</f>
        <v>0</v>
      </c>
      <c r="N38" s="103">
        <f>('YB F'!U37)</f>
        <v>0</v>
      </c>
      <c r="O38" s="103">
        <f>('JU M'!U37)</f>
        <v>0</v>
      </c>
      <c r="P38" s="103">
        <f>('JU F'!U37)</f>
        <v>0</v>
      </c>
      <c r="Q38" s="104">
        <f t="shared" si="3"/>
        <v>0</v>
      </c>
      <c r="R38" s="105" t="s">
        <v>112</v>
      </c>
      <c r="S38" s="106">
        <f t="shared" si="4"/>
        <v>0</v>
      </c>
      <c r="T38" s="106">
        <f t="shared" si="5"/>
        <v>0</v>
      </c>
    </row>
    <row r="39" spans="1:20" ht="20.100000000000001" customHeight="1" x14ac:dyDescent="0.25">
      <c r="A39" s="99">
        <v>1665</v>
      </c>
      <c r="B39" s="100" t="s">
        <v>113</v>
      </c>
      <c r="C39" s="101">
        <f>('MC M'!U38)</f>
        <v>0</v>
      </c>
      <c r="D39" s="101">
        <f>('MC F'!U38)</f>
        <v>0</v>
      </c>
      <c r="E39" s="102">
        <f>('CU M'!U38)</f>
        <v>0</v>
      </c>
      <c r="F39" s="103">
        <f>('CU F'!U38)</f>
        <v>0</v>
      </c>
      <c r="G39" s="103">
        <f>('ES M'!U38)</f>
        <v>0</v>
      </c>
      <c r="H39" s="103">
        <f>('ES F'!U38)</f>
        <v>0</v>
      </c>
      <c r="I39" s="103">
        <f>('RA M'!U38)</f>
        <v>0</v>
      </c>
      <c r="J39" s="103">
        <f>('RA F'!U38)</f>
        <v>0</v>
      </c>
      <c r="K39" s="103">
        <f>('YA M'!U38)</f>
        <v>0</v>
      </c>
      <c r="L39" s="103">
        <f>('YA F'!U38)</f>
        <v>0</v>
      </c>
      <c r="M39" s="103">
        <f>('YB M'!U38)</f>
        <v>0</v>
      </c>
      <c r="N39" s="103">
        <f>('YB F'!U38)</f>
        <v>0</v>
      </c>
      <c r="O39" s="103">
        <f>('JU M'!U38)</f>
        <v>0</v>
      </c>
      <c r="P39" s="103">
        <f>('JU F'!U38)</f>
        <v>0</v>
      </c>
      <c r="Q39" s="104">
        <f t="shared" si="3"/>
        <v>0</v>
      </c>
      <c r="R39" s="105" t="s">
        <v>113</v>
      </c>
      <c r="S39" s="106">
        <f t="shared" si="4"/>
        <v>0</v>
      </c>
      <c r="T39" s="106">
        <f t="shared" si="5"/>
        <v>0</v>
      </c>
    </row>
    <row r="40" spans="1:20" ht="20.100000000000001" customHeight="1" x14ac:dyDescent="0.25">
      <c r="A40" s="99">
        <v>2015</v>
      </c>
      <c r="B40" s="100" t="s">
        <v>217</v>
      </c>
      <c r="C40" s="101">
        <f>('MC M'!U39)</f>
        <v>0</v>
      </c>
      <c r="D40" s="101">
        <f>('MC F'!U39)</f>
        <v>0</v>
      </c>
      <c r="E40" s="102">
        <f>('CU M'!U39)</f>
        <v>0</v>
      </c>
      <c r="F40" s="103">
        <f>('CU F'!U39)</f>
        <v>0</v>
      </c>
      <c r="G40" s="103">
        <f>('ES M'!U39)</f>
        <v>0</v>
      </c>
      <c r="H40" s="103">
        <f>('ES F'!U39)</f>
        <v>0</v>
      </c>
      <c r="I40" s="103">
        <f>('RA M'!U39)</f>
        <v>0</v>
      </c>
      <c r="J40" s="103">
        <f>('RA F'!U39)</f>
        <v>0</v>
      </c>
      <c r="K40" s="103">
        <f>('YA M'!U39)</f>
        <v>0</v>
      </c>
      <c r="L40" s="103">
        <f>('YA F'!U39)</f>
        <v>0</v>
      </c>
      <c r="M40" s="103">
        <f>('YB M'!U39)</f>
        <v>0</v>
      </c>
      <c r="N40" s="103">
        <f>('YB F'!U39)</f>
        <v>0</v>
      </c>
      <c r="O40" s="103">
        <f>('JU M'!U39)</f>
        <v>0</v>
      </c>
      <c r="P40" s="103">
        <f>('JU F'!U39)</f>
        <v>0</v>
      </c>
      <c r="Q40" s="104">
        <f t="shared" si="3"/>
        <v>0</v>
      </c>
      <c r="R40" s="105" t="s">
        <v>217</v>
      </c>
      <c r="S40" s="106">
        <f t="shared" si="4"/>
        <v>0</v>
      </c>
      <c r="T40" s="106">
        <f t="shared" si="5"/>
        <v>0</v>
      </c>
    </row>
    <row r="41" spans="1:20" ht="20.100000000000001" customHeight="1" x14ac:dyDescent="0.25">
      <c r="A41" s="99"/>
      <c r="B41" s="100"/>
      <c r="C41" s="101">
        <f>('MC M'!U40)</f>
        <v>0</v>
      </c>
      <c r="D41" s="101">
        <f>('MC F'!U40)</f>
        <v>0</v>
      </c>
      <c r="E41" s="102">
        <f>('CU M'!U40)</f>
        <v>0</v>
      </c>
      <c r="F41" s="103">
        <f>('CU F'!U40)</f>
        <v>0</v>
      </c>
      <c r="G41" s="103">
        <f>('ES M'!U40)</f>
        <v>0</v>
      </c>
      <c r="H41" s="103">
        <f>('ES F'!U40)</f>
        <v>0</v>
      </c>
      <c r="I41" s="103">
        <f>('RA M'!U40)</f>
        <v>0</v>
      </c>
      <c r="J41" s="103">
        <f>('RA F'!U40)</f>
        <v>0</v>
      </c>
      <c r="K41" s="103">
        <f>('YA M'!U40)</f>
        <v>0</v>
      </c>
      <c r="L41" s="103">
        <f>('YA F'!U40)</f>
        <v>0</v>
      </c>
      <c r="M41" s="103">
        <f>('YB M'!U40)</f>
        <v>0</v>
      </c>
      <c r="N41" s="103">
        <f>('YB F'!U40)</f>
        <v>0</v>
      </c>
      <c r="O41" s="103">
        <f>('JU M'!U40)</f>
        <v>0</v>
      </c>
      <c r="P41" s="103">
        <f>('JU F'!U40)</f>
        <v>0</v>
      </c>
      <c r="Q41" s="104">
        <f t="shared" si="3"/>
        <v>0</v>
      </c>
      <c r="R41" s="105"/>
      <c r="S41" s="106">
        <f t="shared" si="4"/>
        <v>0</v>
      </c>
      <c r="T41" s="106">
        <f t="shared" si="5"/>
        <v>0</v>
      </c>
    </row>
    <row r="42" spans="1:20" ht="20.100000000000001" customHeight="1" x14ac:dyDescent="0.25">
      <c r="A42" s="99"/>
      <c r="B42" s="100"/>
      <c r="C42" s="101">
        <f>('MC M'!U41)</f>
        <v>0</v>
      </c>
      <c r="D42" s="101">
        <f>('MC F'!U41)</f>
        <v>0</v>
      </c>
      <c r="E42" s="102">
        <f>('CU M'!U41)</f>
        <v>0</v>
      </c>
      <c r="F42" s="103">
        <f>('CU F'!U41)</f>
        <v>0</v>
      </c>
      <c r="G42" s="103">
        <f>('ES M'!U41)</f>
        <v>0</v>
      </c>
      <c r="H42" s="103">
        <f>('ES F'!U41)</f>
        <v>0</v>
      </c>
      <c r="I42" s="103">
        <f>('RA M'!U41)</f>
        <v>0</v>
      </c>
      <c r="J42" s="103">
        <f>('RA F'!U41)</f>
        <v>0</v>
      </c>
      <c r="K42" s="103">
        <f>('YA M'!U41)</f>
        <v>0</v>
      </c>
      <c r="L42" s="103">
        <f>('YA F'!U41)</f>
        <v>0</v>
      </c>
      <c r="M42" s="103">
        <f>('YB M'!U41)</f>
        <v>0</v>
      </c>
      <c r="N42" s="103">
        <f>('YB F'!U41)</f>
        <v>0</v>
      </c>
      <c r="O42" s="103">
        <f>('JU M'!U41)</f>
        <v>0</v>
      </c>
      <c r="P42" s="103">
        <f>('JU F'!U41)</f>
        <v>0</v>
      </c>
      <c r="Q42" s="104">
        <f t="shared" si="3"/>
        <v>0</v>
      </c>
      <c r="R42" s="105"/>
      <c r="S42" s="106">
        <f t="shared" si="4"/>
        <v>0</v>
      </c>
      <c r="T42" s="106">
        <f t="shared" si="5"/>
        <v>0</v>
      </c>
    </row>
    <row r="43" spans="1:20" ht="20.100000000000001" customHeight="1" x14ac:dyDescent="0.25">
      <c r="A43" s="99"/>
      <c r="B43" s="100"/>
      <c r="C43" s="101">
        <f>('MC M'!U42)</f>
        <v>0</v>
      </c>
      <c r="D43" s="101">
        <f>('MC F'!U42)</f>
        <v>0</v>
      </c>
      <c r="E43" s="102">
        <f>('CU M'!U42)</f>
        <v>0</v>
      </c>
      <c r="F43" s="103">
        <f>('CU F'!U42)</f>
        <v>0</v>
      </c>
      <c r="G43" s="103">
        <f>('ES M'!U42)</f>
        <v>0</v>
      </c>
      <c r="H43" s="103">
        <f>('ES F'!U42)</f>
        <v>0</v>
      </c>
      <c r="I43" s="103">
        <f>('RA M'!U42)</f>
        <v>0</v>
      </c>
      <c r="J43" s="103">
        <f>('RA F'!U42)</f>
        <v>0</v>
      </c>
      <c r="K43" s="103">
        <f>('YA M'!U42)</f>
        <v>0</v>
      </c>
      <c r="L43" s="103">
        <f>('YA F'!U42)</f>
        <v>0</v>
      </c>
      <c r="M43" s="103">
        <f>('YB M'!U42)</f>
        <v>0</v>
      </c>
      <c r="N43" s="103">
        <f>('YB F'!U42)</f>
        <v>0</v>
      </c>
      <c r="O43" s="103">
        <f>('JU M'!U42)</f>
        <v>0</v>
      </c>
      <c r="P43" s="103">
        <f>('JU F'!U42)</f>
        <v>0</v>
      </c>
      <c r="Q43" s="104">
        <f t="shared" si="3"/>
        <v>0</v>
      </c>
      <c r="R43" s="105"/>
      <c r="S43" s="106">
        <f t="shared" si="4"/>
        <v>0</v>
      </c>
      <c r="T43" s="106">
        <f t="shared" si="5"/>
        <v>0</v>
      </c>
    </row>
    <row r="44" spans="1:20" ht="20.100000000000001" customHeight="1" x14ac:dyDescent="0.25">
      <c r="A44" s="99"/>
      <c r="B44" s="100"/>
      <c r="C44" s="101">
        <f>('MC M'!U43)</f>
        <v>0</v>
      </c>
      <c r="D44" s="101">
        <f>('MC F'!U43)</f>
        <v>0</v>
      </c>
      <c r="E44" s="102">
        <f>('CU M'!U43)</f>
        <v>0</v>
      </c>
      <c r="F44" s="103">
        <f>('CU F'!U43)</f>
        <v>0</v>
      </c>
      <c r="G44" s="103">
        <f>('ES M'!U43)</f>
        <v>0</v>
      </c>
      <c r="H44" s="103">
        <f>('ES F'!U43)</f>
        <v>0</v>
      </c>
      <c r="I44" s="103">
        <f>('RA M'!U43)</f>
        <v>0</v>
      </c>
      <c r="J44" s="103">
        <f>('RA F'!U43)</f>
        <v>0</v>
      </c>
      <c r="K44" s="103">
        <f>('YA M'!U43)</f>
        <v>0</v>
      </c>
      <c r="L44" s="103">
        <f>('YA F'!U43)</f>
        <v>0</v>
      </c>
      <c r="M44" s="103">
        <f>('YB M'!U43)</f>
        <v>0</v>
      </c>
      <c r="N44" s="103">
        <f>('YB F'!U43)</f>
        <v>0</v>
      </c>
      <c r="O44" s="103">
        <f>('JU M'!U43)</f>
        <v>0</v>
      </c>
      <c r="P44" s="103">
        <f>('JU F'!U43)</f>
        <v>0</v>
      </c>
      <c r="Q44" s="104">
        <f t="shared" si="3"/>
        <v>0</v>
      </c>
      <c r="R44" s="105"/>
      <c r="S44" s="106">
        <f t="shared" si="4"/>
        <v>0</v>
      </c>
      <c r="T44" s="106">
        <f t="shared" si="5"/>
        <v>0</v>
      </c>
    </row>
    <row r="45" spans="1:20" ht="20.100000000000001" customHeight="1" x14ac:dyDescent="0.25">
      <c r="A45" s="99">
        <v>2199</v>
      </c>
      <c r="B45" s="100" t="s">
        <v>106</v>
      </c>
      <c r="C45" s="101">
        <f>('MC M'!U44)</f>
        <v>0</v>
      </c>
      <c r="D45" s="101">
        <f>('MC F'!U44)</f>
        <v>0</v>
      </c>
      <c r="E45" s="102">
        <f>('CU M'!U44)</f>
        <v>0</v>
      </c>
      <c r="F45" s="103">
        <f>('CU F'!U44)</f>
        <v>0</v>
      </c>
      <c r="G45" s="103">
        <f>('ES M'!U44)</f>
        <v>0</v>
      </c>
      <c r="H45" s="103">
        <f>('ES F'!U44)</f>
        <v>0</v>
      </c>
      <c r="I45" s="103">
        <f>('RA M'!U44)</f>
        <v>0</v>
      </c>
      <c r="J45" s="103">
        <f>('RA F'!U44)</f>
        <v>0</v>
      </c>
      <c r="K45" s="103">
        <f>('YA M'!U44)</f>
        <v>0</v>
      </c>
      <c r="L45" s="103">
        <f>('YA F'!U44)</f>
        <v>0</v>
      </c>
      <c r="M45" s="103">
        <f>('YB M'!U44)</f>
        <v>0</v>
      </c>
      <c r="N45" s="103">
        <f>('YB F'!U44)</f>
        <v>0</v>
      </c>
      <c r="O45" s="103">
        <f>('JU M'!U44)</f>
        <v>0</v>
      </c>
      <c r="P45" s="103">
        <f>('JU F'!U44)</f>
        <v>0</v>
      </c>
      <c r="Q45" s="104">
        <f t="shared" si="3"/>
        <v>0</v>
      </c>
      <c r="R45" s="105" t="s">
        <v>106</v>
      </c>
      <c r="S45" s="106">
        <f t="shared" si="4"/>
        <v>0</v>
      </c>
      <c r="T45" s="106">
        <f t="shared" si="5"/>
        <v>0</v>
      </c>
    </row>
    <row r="46" spans="1:20" ht="20.100000000000001" customHeight="1" x14ac:dyDescent="0.25">
      <c r="A46" s="99">
        <v>1908</v>
      </c>
      <c r="B46" s="100" t="s">
        <v>55</v>
      </c>
      <c r="C46" s="101">
        <f>('MC M'!U45)</f>
        <v>0</v>
      </c>
      <c r="D46" s="101">
        <f>('MC F'!U45)</f>
        <v>0</v>
      </c>
      <c r="E46" s="102">
        <f>('CU M'!U45)</f>
        <v>0</v>
      </c>
      <c r="F46" s="103">
        <f>('CU F'!U45)</f>
        <v>0</v>
      </c>
      <c r="G46" s="103">
        <f>('ES M'!U45)</f>
        <v>0</v>
      </c>
      <c r="H46" s="103">
        <f>('ES F'!U45)</f>
        <v>0</v>
      </c>
      <c r="I46" s="103">
        <f>('RA M'!U45)</f>
        <v>0</v>
      </c>
      <c r="J46" s="103">
        <f>('RA F'!U45)</f>
        <v>0</v>
      </c>
      <c r="K46" s="103">
        <f>('YA M'!U45)</f>
        <v>0</v>
      </c>
      <c r="L46" s="103">
        <f>('YA F'!U45)</f>
        <v>0</v>
      </c>
      <c r="M46" s="103">
        <f>('YB M'!U45)</f>
        <v>0</v>
      </c>
      <c r="N46" s="103">
        <f>('YB F'!U45)</f>
        <v>0</v>
      </c>
      <c r="O46" s="103">
        <f>('JU M'!U45)</f>
        <v>0</v>
      </c>
      <c r="P46" s="103">
        <f>('JU F'!U45)</f>
        <v>0</v>
      </c>
      <c r="Q46" s="104">
        <f t="shared" si="3"/>
        <v>0</v>
      </c>
      <c r="R46" s="105" t="s">
        <v>55</v>
      </c>
      <c r="S46" s="106">
        <f t="shared" si="4"/>
        <v>0</v>
      </c>
      <c r="T46" s="106">
        <f t="shared" si="5"/>
        <v>0</v>
      </c>
    </row>
    <row r="47" spans="1:20" ht="20.100000000000001" customHeight="1" x14ac:dyDescent="0.25">
      <c r="A47" s="99">
        <v>2057</v>
      </c>
      <c r="B47" s="100" t="s">
        <v>158</v>
      </c>
      <c r="C47" s="101">
        <f>('MC M'!U46)</f>
        <v>0</v>
      </c>
      <c r="D47" s="101">
        <f>('MC F'!U46)</f>
        <v>36</v>
      </c>
      <c r="E47" s="102">
        <f>('CU M'!U46)</f>
        <v>0</v>
      </c>
      <c r="F47" s="103">
        <f>('CU F'!U46)</f>
        <v>72</v>
      </c>
      <c r="G47" s="103">
        <f>('ES M'!U46)</f>
        <v>155</v>
      </c>
      <c r="H47" s="103">
        <f>('ES F'!U46)</f>
        <v>68</v>
      </c>
      <c r="I47" s="103">
        <f>('RA M'!U46)</f>
        <v>36</v>
      </c>
      <c r="J47" s="103">
        <f>('RA F'!U46)</f>
        <v>35</v>
      </c>
      <c r="K47" s="103">
        <f>('YA M'!U46)</f>
        <v>40</v>
      </c>
      <c r="L47" s="103">
        <f>('YA F'!U46)</f>
        <v>22</v>
      </c>
      <c r="M47" s="103">
        <f>('YB M'!U46)</f>
        <v>0</v>
      </c>
      <c r="N47" s="103">
        <f>('YB F'!U46)</f>
        <v>55</v>
      </c>
      <c r="O47" s="103">
        <f>('JU M'!U46)</f>
        <v>0</v>
      </c>
      <c r="P47" s="103">
        <f>('JU F'!U46)</f>
        <v>39</v>
      </c>
      <c r="Q47" s="104">
        <f t="shared" si="3"/>
        <v>558</v>
      </c>
      <c r="R47" s="105" t="s">
        <v>158</v>
      </c>
      <c r="S47" s="106">
        <f t="shared" si="4"/>
        <v>402</v>
      </c>
      <c r="T47" s="106">
        <f t="shared" si="5"/>
        <v>156</v>
      </c>
    </row>
    <row r="48" spans="1:20" ht="20.100000000000001" customHeight="1" x14ac:dyDescent="0.25">
      <c r="A48" s="99">
        <v>2069</v>
      </c>
      <c r="B48" s="100" t="s">
        <v>57</v>
      </c>
      <c r="C48" s="101">
        <f>('MC M'!U47)</f>
        <v>0</v>
      </c>
      <c r="D48" s="101">
        <f>('MC F'!U47)</f>
        <v>0</v>
      </c>
      <c r="E48" s="102">
        <f>('CU M'!U47)</f>
        <v>0</v>
      </c>
      <c r="F48" s="103">
        <f>('CU F'!U47)</f>
        <v>0</v>
      </c>
      <c r="G48" s="103">
        <f>('ES M'!U47)</f>
        <v>0</v>
      </c>
      <c r="H48" s="103">
        <f>('ES F'!U47)</f>
        <v>0</v>
      </c>
      <c r="I48" s="103">
        <f>('RA M'!U47)</f>
        <v>0</v>
      </c>
      <c r="J48" s="103">
        <f>('RA F'!U47)</f>
        <v>0</v>
      </c>
      <c r="K48" s="103">
        <f>('YA M'!U47)</f>
        <v>0</v>
      </c>
      <c r="L48" s="103">
        <f>('YA F'!U47)</f>
        <v>0</v>
      </c>
      <c r="M48" s="103">
        <f>('YB M'!U47)</f>
        <v>0</v>
      </c>
      <c r="N48" s="103">
        <f>('YB F'!U47)</f>
        <v>0</v>
      </c>
      <c r="O48" s="103">
        <f>('JU M'!U47)</f>
        <v>0</v>
      </c>
      <c r="P48" s="103">
        <f>('JU F'!U47)</f>
        <v>0</v>
      </c>
      <c r="Q48" s="104">
        <f t="shared" si="3"/>
        <v>0</v>
      </c>
      <c r="R48" s="105" t="s">
        <v>57</v>
      </c>
      <c r="S48" s="106">
        <f t="shared" si="4"/>
        <v>0</v>
      </c>
      <c r="T48" s="106">
        <f t="shared" si="5"/>
        <v>0</v>
      </c>
    </row>
    <row r="49" spans="1:20" ht="20.100000000000001" customHeight="1" x14ac:dyDescent="0.25">
      <c r="A49" s="99">
        <v>1887</v>
      </c>
      <c r="B49" s="100" t="s">
        <v>123</v>
      </c>
      <c r="C49" s="101">
        <f>('MC M'!U48)</f>
        <v>0</v>
      </c>
      <c r="D49" s="101">
        <f>('MC F'!U48)</f>
        <v>0</v>
      </c>
      <c r="E49" s="102">
        <f>('CU M'!U48)</f>
        <v>0</v>
      </c>
      <c r="F49" s="103">
        <f>('CU F'!U48)</f>
        <v>0</v>
      </c>
      <c r="G49" s="103">
        <f>('ES M'!U48)</f>
        <v>0</v>
      </c>
      <c r="H49" s="103">
        <f>('ES F'!U48)</f>
        <v>0</v>
      </c>
      <c r="I49" s="103">
        <f>('RA M'!U48)</f>
        <v>0</v>
      </c>
      <c r="J49" s="103">
        <f>('RA F'!U48)</f>
        <v>0</v>
      </c>
      <c r="K49" s="103">
        <f>('YA M'!U48)</f>
        <v>0</v>
      </c>
      <c r="L49" s="103">
        <f>('YA F'!U48)</f>
        <v>0</v>
      </c>
      <c r="M49" s="103">
        <f>('YB M'!U48)</f>
        <v>0</v>
      </c>
      <c r="N49" s="103">
        <f>('YB F'!U48)</f>
        <v>0</v>
      </c>
      <c r="O49" s="103">
        <f>('JU M'!U48)</f>
        <v>0</v>
      </c>
      <c r="P49" s="103">
        <f>('JU F'!U48)</f>
        <v>0</v>
      </c>
      <c r="Q49" s="104">
        <f t="shared" si="3"/>
        <v>0</v>
      </c>
      <c r="R49" s="105" t="s">
        <v>123</v>
      </c>
      <c r="S49" s="106">
        <f t="shared" si="4"/>
        <v>0</v>
      </c>
      <c r="T49" s="106">
        <f t="shared" si="5"/>
        <v>0</v>
      </c>
    </row>
    <row r="50" spans="1:20" ht="20.100000000000001" customHeight="1" x14ac:dyDescent="0.25">
      <c r="A50" s="99">
        <v>2029</v>
      </c>
      <c r="B50" s="100" t="s">
        <v>59</v>
      </c>
      <c r="C50" s="101">
        <f>('MC M'!U49)</f>
        <v>0</v>
      </c>
      <c r="D50" s="101">
        <f>('MC F'!U49)</f>
        <v>0</v>
      </c>
      <c r="E50" s="102">
        <f>('CU M'!U49)</f>
        <v>0</v>
      </c>
      <c r="F50" s="103">
        <f>('CU F'!U49)</f>
        <v>0</v>
      </c>
      <c r="G50" s="103">
        <f>('ES M'!U49)</f>
        <v>0</v>
      </c>
      <c r="H50" s="103">
        <f>('ES F'!U49)</f>
        <v>0</v>
      </c>
      <c r="I50" s="103">
        <f>('RA M'!U49)</f>
        <v>0</v>
      </c>
      <c r="J50" s="103">
        <f>('RA F'!U49)</f>
        <v>0</v>
      </c>
      <c r="K50" s="103">
        <f>('YA M'!U49)</f>
        <v>0</v>
      </c>
      <c r="L50" s="103">
        <f>('YA F'!U49)</f>
        <v>0</v>
      </c>
      <c r="M50" s="103">
        <f>('YB M'!U49)</f>
        <v>0</v>
      </c>
      <c r="N50" s="103">
        <f>('YB F'!U49)</f>
        <v>0</v>
      </c>
      <c r="O50" s="103">
        <f>('JU M'!U49)</f>
        <v>0</v>
      </c>
      <c r="P50" s="103">
        <f>('JU F'!U49)</f>
        <v>0</v>
      </c>
      <c r="Q50" s="104">
        <f t="shared" si="3"/>
        <v>0</v>
      </c>
      <c r="R50" s="105" t="s">
        <v>59</v>
      </c>
      <c r="S50" s="106">
        <f t="shared" si="4"/>
        <v>0</v>
      </c>
      <c r="T50" s="106">
        <f t="shared" si="5"/>
        <v>0</v>
      </c>
    </row>
    <row r="51" spans="1:20" ht="20.100000000000001" customHeight="1" x14ac:dyDescent="0.25">
      <c r="A51" s="99">
        <v>2027</v>
      </c>
      <c r="B51" s="100" t="s">
        <v>20</v>
      </c>
      <c r="C51" s="101">
        <f>('MC M'!U50)</f>
        <v>0</v>
      </c>
      <c r="D51" s="101">
        <f>('MC F'!U50)</f>
        <v>0</v>
      </c>
      <c r="E51" s="102">
        <f>('CU M'!U50)</f>
        <v>84</v>
      </c>
      <c r="F51" s="103">
        <f>('CU F'!U50)</f>
        <v>0</v>
      </c>
      <c r="G51" s="103">
        <f>('ES M'!U50)</f>
        <v>10</v>
      </c>
      <c r="H51" s="103">
        <f>('ES F'!U50)</f>
        <v>16</v>
      </c>
      <c r="I51" s="103">
        <f>('RA M'!U50)</f>
        <v>430</v>
      </c>
      <c r="J51" s="103">
        <f>('RA F'!U50)</f>
        <v>322</v>
      </c>
      <c r="K51" s="103">
        <f>('YA M'!U50)</f>
        <v>10</v>
      </c>
      <c r="L51" s="103">
        <f>('YA F'!U50)</f>
        <v>20</v>
      </c>
      <c r="M51" s="103">
        <f>('YB M'!U50)</f>
        <v>39</v>
      </c>
      <c r="N51" s="103">
        <f>('YB F'!U50)</f>
        <v>160</v>
      </c>
      <c r="O51" s="103">
        <f>('JU M'!U50)</f>
        <v>0</v>
      </c>
      <c r="P51" s="103">
        <f>('JU F'!U50)</f>
        <v>0</v>
      </c>
      <c r="Q51" s="104">
        <f t="shared" si="3"/>
        <v>1091</v>
      </c>
      <c r="R51" s="105" t="s">
        <v>20</v>
      </c>
      <c r="S51" s="106">
        <f t="shared" si="4"/>
        <v>862</v>
      </c>
      <c r="T51" s="106">
        <f t="shared" si="5"/>
        <v>229</v>
      </c>
    </row>
    <row r="52" spans="1:20" ht="20.100000000000001" customHeight="1" x14ac:dyDescent="0.25">
      <c r="A52" s="99">
        <v>1862</v>
      </c>
      <c r="B52" s="100" t="s">
        <v>60</v>
      </c>
      <c r="C52" s="101">
        <f>('MC M'!U51)</f>
        <v>0</v>
      </c>
      <c r="D52" s="101">
        <f>('MC F'!U51)</f>
        <v>0</v>
      </c>
      <c r="E52" s="102">
        <f>('CU M'!U51)</f>
        <v>0</v>
      </c>
      <c r="F52" s="103">
        <f>('CU F'!U51)</f>
        <v>0</v>
      </c>
      <c r="G52" s="103">
        <f>('ES M'!U51)</f>
        <v>0</v>
      </c>
      <c r="H52" s="103">
        <f>('ES F'!U51)</f>
        <v>0</v>
      </c>
      <c r="I52" s="103">
        <f>('RA M'!U51)</f>
        <v>0</v>
      </c>
      <c r="J52" s="103">
        <f>('RA F'!U51)</f>
        <v>0</v>
      </c>
      <c r="K52" s="103">
        <f>('YA M'!U52)</f>
        <v>0</v>
      </c>
      <c r="L52" s="103">
        <f>('YA F'!U51)</f>
        <v>0</v>
      </c>
      <c r="M52" s="103">
        <f>('YB M'!U51)</f>
        <v>0</v>
      </c>
      <c r="N52" s="103">
        <f>('YB F'!U51)</f>
        <v>0</v>
      </c>
      <c r="O52" s="103">
        <f>('JU M'!U51)</f>
        <v>0</v>
      </c>
      <c r="P52" s="103">
        <f>('JU F'!U51)</f>
        <v>0</v>
      </c>
      <c r="Q52" s="104">
        <f t="shared" si="3"/>
        <v>0</v>
      </c>
      <c r="R52" s="105" t="s">
        <v>60</v>
      </c>
      <c r="S52" s="106">
        <f t="shared" si="4"/>
        <v>0</v>
      </c>
      <c r="T52" s="106">
        <f t="shared" si="5"/>
        <v>0</v>
      </c>
    </row>
    <row r="53" spans="1:20" ht="20.100000000000001" customHeight="1" x14ac:dyDescent="0.25">
      <c r="A53" s="99">
        <v>1132</v>
      </c>
      <c r="B53" s="100" t="s">
        <v>61</v>
      </c>
      <c r="C53" s="101">
        <f>('MC M'!U52)</f>
        <v>0</v>
      </c>
      <c r="D53" s="101">
        <f>('MC F'!U52)</f>
        <v>0</v>
      </c>
      <c r="E53" s="102">
        <f>('CU M'!U52)</f>
        <v>0</v>
      </c>
      <c r="F53" s="103">
        <f>('CU F'!U52)</f>
        <v>0</v>
      </c>
      <c r="G53" s="103">
        <f>('ES M'!U52)</f>
        <v>0</v>
      </c>
      <c r="H53" s="103">
        <f>('ES F'!U52)</f>
        <v>0</v>
      </c>
      <c r="I53" s="103">
        <f>('RA M'!U52)</f>
        <v>0</v>
      </c>
      <c r="J53" s="103">
        <f>('RA F'!U52)</f>
        <v>0</v>
      </c>
      <c r="K53" s="103">
        <f>('YA M'!U53)</f>
        <v>0</v>
      </c>
      <c r="L53" s="103">
        <f>('YA F'!U52)</f>
        <v>0</v>
      </c>
      <c r="M53" s="103">
        <f>('YB M'!U52)</f>
        <v>0</v>
      </c>
      <c r="N53" s="103">
        <f>('YB F'!U52)</f>
        <v>0</v>
      </c>
      <c r="O53" s="103">
        <f>('JU M'!U52)</f>
        <v>0</v>
      </c>
      <c r="P53" s="103">
        <f>('JU F'!U52)</f>
        <v>0</v>
      </c>
      <c r="Q53" s="104">
        <f t="shared" si="3"/>
        <v>0</v>
      </c>
      <c r="R53" s="105" t="s">
        <v>61</v>
      </c>
      <c r="S53" s="106">
        <f t="shared" si="4"/>
        <v>0</v>
      </c>
      <c r="T53" s="106">
        <f t="shared" si="5"/>
        <v>0</v>
      </c>
    </row>
    <row r="54" spans="1:20" ht="20.100000000000001" customHeight="1" x14ac:dyDescent="0.25">
      <c r="A54" s="99">
        <v>1988</v>
      </c>
      <c r="B54" s="100" t="s">
        <v>62</v>
      </c>
      <c r="C54" s="101">
        <f>('MC M'!U53)</f>
        <v>0</v>
      </c>
      <c r="D54" s="101">
        <f>('MC F'!U53)</f>
        <v>0</v>
      </c>
      <c r="E54" s="102">
        <f>('CU M'!U53)</f>
        <v>0</v>
      </c>
      <c r="F54" s="103">
        <f>('CU F'!U53)</f>
        <v>0</v>
      </c>
      <c r="G54" s="103">
        <f>('ES M'!U53)</f>
        <v>0</v>
      </c>
      <c r="H54" s="103">
        <f>('ES F'!U53)</f>
        <v>0</v>
      </c>
      <c r="I54" s="103">
        <f>('RA M'!U53)</f>
        <v>0</v>
      </c>
      <c r="J54" s="103">
        <f>('RA F'!U53)</f>
        <v>0</v>
      </c>
      <c r="K54" s="103">
        <f>('YA M'!U54)</f>
        <v>0</v>
      </c>
      <c r="L54" s="103">
        <f>('YA F'!U53)</f>
        <v>0</v>
      </c>
      <c r="M54" s="103">
        <f>('YB M'!U53)</f>
        <v>0</v>
      </c>
      <c r="N54" s="103">
        <f>('YB F'!U53)</f>
        <v>0</v>
      </c>
      <c r="O54" s="103">
        <f>('JU M'!U53)</f>
        <v>0</v>
      </c>
      <c r="P54" s="103">
        <f>('JU F'!U53)</f>
        <v>0</v>
      </c>
      <c r="Q54" s="104">
        <f t="shared" si="3"/>
        <v>0</v>
      </c>
      <c r="R54" s="105" t="s">
        <v>62</v>
      </c>
      <c r="S54" s="106">
        <f t="shared" si="4"/>
        <v>0</v>
      </c>
      <c r="T54" s="106">
        <f t="shared" si="5"/>
        <v>0</v>
      </c>
    </row>
    <row r="55" spans="1:20" ht="20.100000000000001" customHeight="1" x14ac:dyDescent="0.25">
      <c r="A55" s="99">
        <v>1172</v>
      </c>
      <c r="B55" s="100" t="s">
        <v>215</v>
      </c>
      <c r="C55" s="101">
        <f>('MC M'!U54)</f>
        <v>0</v>
      </c>
      <c r="D55" s="101">
        <f>('MC F'!U54)</f>
        <v>0</v>
      </c>
      <c r="E55" s="102">
        <f>('CU M'!U54)</f>
        <v>0</v>
      </c>
      <c r="F55" s="103">
        <f>('CU F'!U54)</f>
        <v>36</v>
      </c>
      <c r="G55" s="103">
        <f>('ES M'!U54)</f>
        <v>0</v>
      </c>
      <c r="H55" s="103">
        <f>('ES F'!U54)</f>
        <v>215</v>
      </c>
      <c r="I55" s="103">
        <f>('RA M'!U54)</f>
        <v>15</v>
      </c>
      <c r="J55" s="103">
        <f>('RA F'!U54)</f>
        <v>0</v>
      </c>
      <c r="K55" s="103">
        <f>('YA M'!U55)</f>
        <v>0</v>
      </c>
      <c r="L55" s="103">
        <f>('YA F'!U54)</f>
        <v>16</v>
      </c>
      <c r="M55" s="103">
        <f>('YB M'!U54)</f>
        <v>0</v>
      </c>
      <c r="N55" s="103">
        <f>('YB F'!U54)</f>
        <v>0</v>
      </c>
      <c r="O55" s="103">
        <f>('JU M'!U54)</f>
        <v>0</v>
      </c>
      <c r="P55" s="103">
        <f>('JU F'!U54)</f>
        <v>0</v>
      </c>
      <c r="Q55" s="104">
        <f t="shared" si="3"/>
        <v>282</v>
      </c>
      <c r="R55" s="105" t="s">
        <v>215</v>
      </c>
      <c r="S55" s="106">
        <f t="shared" si="4"/>
        <v>266</v>
      </c>
      <c r="T55" s="106">
        <f t="shared" si="5"/>
        <v>16</v>
      </c>
    </row>
    <row r="56" spans="1:20" ht="20.100000000000001" customHeight="1" x14ac:dyDescent="0.25">
      <c r="A56" s="99">
        <v>2142</v>
      </c>
      <c r="B56" s="100" t="s">
        <v>846</v>
      </c>
      <c r="C56" s="101">
        <f>('MC M'!U55)</f>
        <v>0</v>
      </c>
      <c r="D56" s="101">
        <f>('MC F'!U55)</f>
        <v>0</v>
      </c>
      <c r="E56" s="102">
        <f>('CU M'!U55)</f>
        <v>0</v>
      </c>
      <c r="F56" s="103">
        <f>('CU F'!U55)</f>
        <v>0</v>
      </c>
      <c r="G56" s="103">
        <f>('ES M'!U55)</f>
        <v>0</v>
      </c>
      <c r="H56" s="103">
        <f>('ES F'!U55)</f>
        <v>0</v>
      </c>
      <c r="I56" s="103">
        <f>('RA M'!U55)</f>
        <v>0</v>
      </c>
      <c r="J56" s="103">
        <f>('RA F'!U55)</f>
        <v>0</v>
      </c>
      <c r="K56" s="103">
        <f>('YA M'!U56)</f>
        <v>47</v>
      </c>
      <c r="L56" s="103">
        <f>('YA F'!U55)</f>
        <v>0</v>
      </c>
      <c r="M56" s="103">
        <f>('YB M'!U55)</f>
        <v>0</v>
      </c>
      <c r="N56" s="103">
        <f>('YB F'!U55)</f>
        <v>0</v>
      </c>
      <c r="O56" s="103">
        <f>('JU M'!U55)</f>
        <v>0</v>
      </c>
      <c r="P56" s="103">
        <f>('JU F'!U55)</f>
        <v>0</v>
      </c>
      <c r="Q56" s="104">
        <f t="shared" si="3"/>
        <v>47</v>
      </c>
      <c r="R56" s="105" t="s">
        <v>846</v>
      </c>
      <c r="S56" s="106">
        <f t="shared" si="4"/>
        <v>0</v>
      </c>
      <c r="T56" s="106">
        <f t="shared" si="5"/>
        <v>47</v>
      </c>
    </row>
    <row r="57" spans="1:20" ht="20.100000000000001" customHeight="1" x14ac:dyDescent="0.25">
      <c r="A57" s="99">
        <v>2513</v>
      </c>
      <c r="B57" s="100" t="s">
        <v>861</v>
      </c>
      <c r="C57" s="101">
        <f>('MC M'!U56)</f>
        <v>0</v>
      </c>
      <c r="D57" s="101">
        <f>('MC F'!U56)</f>
        <v>0</v>
      </c>
      <c r="E57" s="102">
        <f>('CU M'!U56)</f>
        <v>0</v>
      </c>
      <c r="F57" s="103">
        <f>('CU F'!U56)</f>
        <v>0</v>
      </c>
      <c r="G57" s="103">
        <f>('ES M'!U56)</f>
        <v>0</v>
      </c>
      <c r="H57" s="103">
        <f>('ES F'!U56)</f>
        <v>0</v>
      </c>
      <c r="I57" s="103">
        <f>('RA M'!U56)</f>
        <v>0</v>
      </c>
      <c r="J57" s="103">
        <f>('RA F'!U56)</f>
        <v>0</v>
      </c>
      <c r="K57" s="103">
        <f>('YA M'!U57)</f>
        <v>0</v>
      </c>
      <c r="L57" s="103">
        <f>('YA F'!U56)</f>
        <v>0</v>
      </c>
      <c r="M57" s="103">
        <f>('YB M'!U56)</f>
        <v>0</v>
      </c>
      <c r="N57" s="103">
        <f>('YB F'!U56)</f>
        <v>0</v>
      </c>
      <c r="O57" s="103">
        <f>('JU M'!U56)</f>
        <v>0</v>
      </c>
      <c r="P57" s="103">
        <f>('JU F'!U56)</f>
        <v>0</v>
      </c>
      <c r="Q57" s="104">
        <f t="shared" si="3"/>
        <v>0</v>
      </c>
      <c r="R57" s="105" t="s">
        <v>861</v>
      </c>
      <c r="S57" s="106">
        <f t="shared" si="4"/>
        <v>0</v>
      </c>
      <c r="T57" s="106">
        <f t="shared" si="5"/>
        <v>0</v>
      </c>
    </row>
    <row r="58" spans="1:20" ht="20.100000000000001" customHeight="1" x14ac:dyDescent="0.25">
      <c r="A58" s="99">
        <v>1990</v>
      </c>
      <c r="B58" s="100" t="s">
        <v>26</v>
      </c>
      <c r="C58" s="101">
        <f>('MC M'!U57)</f>
        <v>0</v>
      </c>
      <c r="D58" s="101">
        <f>('MC F'!U57)</f>
        <v>0</v>
      </c>
      <c r="E58" s="102">
        <f>('CU M'!U57)</f>
        <v>0</v>
      </c>
      <c r="F58" s="103">
        <f>('CU F'!U57)</f>
        <v>0</v>
      </c>
      <c r="G58" s="103">
        <f>('ES M'!U57)</f>
        <v>0</v>
      </c>
      <c r="H58" s="103">
        <f>('ES F'!U57)</f>
        <v>0</v>
      </c>
      <c r="I58" s="103">
        <f>('RA M'!U57)</f>
        <v>0</v>
      </c>
      <c r="J58" s="103">
        <f>('RA F'!U57)</f>
        <v>0</v>
      </c>
      <c r="K58" s="103">
        <f>('YA M'!U58)</f>
        <v>0</v>
      </c>
      <c r="L58" s="103">
        <f>('YA F'!U57)</f>
        <v>0</v>
      </c>
      <c r="M58" s="103">
        <f>('YB M'!U57)</f>
        <v>0</v>
      </c>
      <c r="N58" s="103">
        <f>('YB F'!U57)</f>
        <v>0</v>
      </c>
      <c r="O58" s="103">
        <f>('JU M'!U57)</f>
        <v>0</v>
      </c>
      <c r="P58" s="103">
        <f>('JU F'!U57)</f>
        <v>0</v>
      </c>
      <c r="Q58" s="104">
        <f t="shared" si="3"/>
        <v>0</v>
      </c>
      <c r="R58" s="105" t="s">
        <v>26</v>
      </c>
      <c r="S58" s="106">
        <f t="shared" si="4"/>
        <v>0</v>
      </c>
      <c r="T58" s="106">
        <f t="shared" si="5"/>
        <v>0</v>
      </c>
    </row>
    <row r="59" spans="1:20" ht="20.100000000000001" customHeight="1" x14ac:dyDescent="0.25">
      <c r="A59" s="99">
        <v>2068</v>
      </c>
      <c r="B59" s="100" t="s">
        <v>64</v>
      </c>
      <c r="C59" s="101">
        <f>('MC M'!U58)</f>
        <v>0</v>
      </c>
      <c r="D59" s="101">
        <f>('MC F'!U58)</f>
        <v>0</v>
      </c>
      <c r="E59" s="102">
        <f>('CU M'!U58)</f>
        <v>0</v>
      </c>
      <c r="F59" s="103">
        <f>('CU F'!U58)</f>
        <v>0</v>
      </c>
      <c r="G59" s="103">
        <f>('ES M'!U58)</f>
        <v>0</v>
      </c>
      <c r="H59" s="103">
        <f>('ES F'!U58)</f>
        <v>0</v>
      </c>
      <c r="I59" s="103">
        <f>('RA M'!U58)</f>
        <v>0</v>
      </c>
      <c r="J59" s="103">
        <f>('RA F'!U58)</f>
        <v>0</v>
      </c>
      <c r="K59" s="103">
        <f>('YA M'!U59)</f>
        <v>0</v>
      </c>
      <c r="L59" s="103">
        <f>('YA F'!U58)</f>
        <v>0</v>
      </c>
      <c r="M59" s="103">
        <f>('YB M'!U58)</f>
        <v>0</v>
      </c>
      <c r="N59" s="103">
        <f>('YB F'!U58)</f>
        <v>0</v>
      </c>
      <c r="O59" s="103">
        <f>('JU M'!U58)</f>
        <v>0</v>
      </c>
      <c r="P59" s="103">
        <f>('JU F'!U58)</f>
        <v>0</v>
      </c>
      <c r="Q59" s="104">
        <f t="shared" si="3"/>
        <v>0</v>
      </c>
      <c r="R59" s="105" t="s">
        <v>64</v>
      </c>
      <c r="S59" s="106">
        <f t="shared" si="4"/>
        <v>0</v>
      </c>
      <c r="T59" s="106">
        <f t="shared" si="5"/>
        <v>0</v>
      </c>
    </row>
    <row r="60" spans="1:20" ht="20.100000000000001" customHeight="1" x14ac:dyDescent="0.25">
      <c r="A60" s="99">
        <v>2075</v>
      </c>
      <c r="B60" s="100" t="s">
        <v>118</v>
      </c>
      <c r="C60" s="101">
        <f>('MC M'!U59)</f>
        <v>0</v>
      </c>
      <c r="D60" s="101">
        <f>('MC F'!U59)</f>
        <v>0</v>
      </c>
      <c r="E60" s="102">
        <f>('CU M'!U59)</f>
        <v>0</v>
      </c>
      <c r="F60" s="103">
        <f>('CU F'!U59)</f>
        <v>0</v>
      </c>
      <c r="G60" s="103">
        <f>('ES M'!U59)</f>
        <v>0</v>
      </c>
      <c r="H60" s="103">
        <f>('ES F'!U59)</f>
        <v>0</v>
      </c>
      <c r="I60" s="103">
        <f>('RA M'!U59)</f>
        <v>0</v>
      </c>
      <c r="J60" s="103">
        <f>('RA F'!U59)</f>
        <v>0</v>
      </c>
      <c r="K60" s="103">
        <f>('YA M'!U60)</f>
        <v>0</v>
      </c>
      <c r="L60" s="103">
        <f>('YA F'!U59)</f>
        <v>0</v>
      </c>
      <c r="M60" s="103">
        <f>('YB M'!U59)</f>
        <v>0</v>
      </c>
      <c r="N60" s="103">
        <f>('YB F'!U59)</f>
        <v>0</v>
      </c>
      <c r="O60" s="103">
        <f>('JU M'!U59)</f>
        <v>0</v>
      </c>
      <c r="P60" s="103">
        <f>('JU F'!U59)</f>
        <v>0</v>
      </c>
      <c r="Q60" s="104">
        <f t="shared" si="3"/>
        <v>0</v>
      </c>
      <c r="R60" s="105" t="s">
        <v>118</v>
      </c>
      <c r="S60" s="106">
        <f t="shared" si="4"/>
        <v>0</v>
      </c>
      <c r="T60" s="106">
        <f t="shared" si="5"/>
        <v>0</v>
      </c>
    </row>
    <row r="61" spans="1:20" ht="20.100000000000001" customHeight="1" x14ac:dyDescent="0.25">
      <c r="A61" s="99">
        <v>2076</v>
      </c>
      <c r="B61" s="100" t="s">
        <v>117</v>
      </c>
      <c r="C61" s="101">
        <f>('MC M'!U60)</f>
        <v>0</v>
      </c>
      <c r="D61" s="101">
        <f>('MC F'!U60)</f>
        <v>0</v>
      </c>
      <c r="E61" s="102">
        <f>('CU M'!U60)</f>
        <v>0</v>
      </c>
      <c r="F61" s="103">
        <f>('CU F'!U60)</f>
        <v>0</v>
      </c>
      <c r="G61" s="103">
        <f>('ES M'!U60)</f>
        <v>0</v>
      </c>
      <c r="H61" s="103">
        <f>('ES F'!U60)</f>
        <v>0</v>
      </c>
      <c r="I61" s="103">
        <f>('RA M'!U60)</f>
        <v>0</v>
      </c>
      <c r="J61" s="103">
        <f>('RA F'!U60)</f>
        <v>0</v>
      </c>
      <c r="K61" s="103">
        <f>('YA M'!U61)</f>
        <v>0</v>
      </c>
      <c r="L61" s="103">
        <f>('YA F'!U60)</f>
        <v>0</v>
      </c>
      <c r="M61" s="103">
        <f>('YB M'!U60)</f>
        <v>0</v>
      </c>
      <c r="N61" s="103">
        <f>('YB F'!U60)</f>
        <v>0</v>
      </c>
      <c r="O61" s="103">
        <f>('JU M'!U60)</f>
        <v>0</v>
      </c>
      <c r="P61" s="103">
        <f>('JU F'!U60)</f>
        <v>0</v>
      </c>
      <c r="Q61" s="104">
        <f t="shared" si="3"/>
        <v>0</v>
      </c>
      <c r="R61" s="105" t="s">
        <v>117</v>
      </c>
      <c r="S61" s="106">
        <f t="shared" si="4"/>
        <v>0</v>
      </c>
      <c r="T61" s="106">
        <f t="shared" si="5"/>
        <v>0</v>
      </c>
    </row>
    <row r="62" spans="1:20" ht="20.100000000000001" customHeight="1" x14ac:dyDescent="0.25">
      <c r="A62" s="99">
        <v>2161</v>
      </c>
      <c r="B62" s="100" t="s">
        <v>66</v>
      </c>
      <c r="C62" s="101">
        <f>('MC M'!U61)</f>
        <v>0</v>
      </c>
      <c r="D62" s="101">
        <f>('MC F'!U61)</f>
        <v>0</v>
      </c>
      <c r="E62" s="102">
        <f>('CU M'!U61)</f>
        <v>0</v>
      </c>
      <c r="F62" s="103">
        <f>('CU F'!U61)</f>
        <v>0</v>
      </c>
      <c r="G62" s="103">
        <f>('ES M'!U61)</f>
        <v>0</v>
      </c>
      <c r="H62" s="103">
        <f>('ES F'!U61)</f>
        <v>0</v>
      </c>
      <c r="I62" s="103">
        <f>('RA M'!U61)</f>
        <v>0</v>
      </c>
      <c r="J62" s="103">
        <f>('RA F'!U61)</f>
        <v>0</v>
      </c>
      <c r="K62" s="103">
        <f>('YA M'!U62)</f>
        <v>0</v>
      </c>
      <c r="L62" s="103">
        <f>('YA F'!U61)</f>
        <v>0</v>
      </c>
      <c r="M62" s="103">
        <f>('YB M'!U61)</f>
        <v>0</v>
      </c>
      <c r="N62" s="103">
        <f>('YB F'!U61)</f>
        <v>0</v>
      </c>
      <c r="O62" s="103">
        <f>('JU M'!U61)</f>
        <v>0</v>
      </c>
      <c r="P62" s="103">
        <f>('JU F'!U61)</f>
        <v>0</v>
      </c>
      <c r="Q62" s="104">
        <f t="shared" si="3"/>
        <v>0</v>
      </c>
      <c r="R62" s="105" t="s">
        <v>66</v>
      </c>
      <c r="S62" s="106">
        <f t="shared" si="4"/>
        <v>0</v>
      </c>
      <c r="T62" s="106">
        <f t="shared" si="5"/>
        <v>0</v>
      </c>
    </row>
    <row r="63" spans="1:20" ht="20.100000000000001" customHeight="1" x14ac:dyDescent="0.25">
      <c r="A63" s="99">
        <v>1216</v>
      </c>
      <c r="B63" s="100" t="s">
        <v>108</v>
      </c>
      <c r="C63" s="101">
        <f>('MC M'!U62)</f>
        <v>0</v>
      </c>
      <c r="D63" s="101">
        <f>('MC F'!U62)</f>
        <v>0</v>
      </c>
      <c r="E63" s="102">
        <f>('CU M'!U62)</f>
        <v>0</v>
      </c>
      <c r="F63" s="103">
        <f>('CU F'!U62)</f>
        <v>0</v>
      </c>
      <c r="G63" s="103">
        <f>('ES M'!U62)</f>
        <v>0</v>
      </c>
      <c r="H63" s="103">
        <f>('ES F'!U62)</f>
        <v>0</v>
      </c>
      <c r="I63" s="103">
        <f>('RA M'!U62)</f>
        <v>0</v>
      </c>
      <c r="J63" s="103">
        <f>('RA F'!U62)</f>
        <v>0</v>
      </c>
      <c r="K63" s="103">
        <f>('YA M'!U63)</f>
        <v>0</v>
      </c>
      <c r="L63" s="103">
        <f>('YA F'!U62)</f>
        <v>0</v>
      </c>
      <c r="M63" s="103">
        <f>('YB M'!U62)</f>
        <v>0</v>
      </c>
      <c r="N63" s="103">
        <f>('YB F'!U62)</f>
        <v>0</v>
      </c>
      <c r="O63" s="103">
        <f>('JU M'!U62)</f>
        <v>0</v>
      </c>
      <c r="P63" s="103">
        <f>('JU F'!U62)</f>
        <v>0</v>
      </c>
      <c r="Q63" s="104">
        <f t="shared" si="3"/>
        <v>0</v>
      </c>
      <c r="R63" s="105" t="s">
        <v>108</v>
      </c>
      <c r="S63" s="106">
        <f t="shared" si="4"/>
        <v>0</v>
      </c>
      <c r="T63" s="106">
        <f t="shared" si="5"/>
        <v>0</v>
      </c>
    </row>
    <row r="64" spans="1:20" ht="20.100000000000001" customHeight="1" thickBot="1" x14ac:dyDescent="0.3">
      <c r="A64" s="99">
        <v>2113</v>
      </c>
      <c r="B64" s="100" t="s">
        <v>67</v>
      </c>
      <c r="C64" s="101">
        <f>('MC M'!U63)</f>
        <v>0</v>
      </c>
      <c r="D64" s="101">
        <f>('MC F'!U63)</f>
        <v>0</v>
      </c>
      <c r="E64" s="102">
        <f>('CU M'!U63)</f>
        <v>0</v>
      </c>
      <c r="F64" s="103">
        <f>('CU F'!U63)</f>
        <v>0</v>
      </c>
      <c r="G64" s="103">
        <f>('ES M'!U63)</f>
        <v>0</v>
      </c>
      <c r="H64" s="103">
        <f>('ES F'!U63)</f>
        <v>0</v>
      </c>
      <c r="I64" s="103">
        <f>('RA M'!U63)</f>
        <v>0</v>
      </c>
      <c r="J64" s="103">
        <f>('RA F'!U63)</f>
        <v>0</v>
      </c>
      <c r="K64" s="103">
        <f>('YA M'!U64)</f>
        <v>0</v>
      </c>
      <c r="L64" s="103">
        <f>('YA F'!U63)</f>
        <v>0</v>
      </c>
      <c r="M64" s="103">
        <f>('YB M'!U63)</f>
        <v>0</v>
      </c>
      <c r="N64" s="103">
        <f>('YB F'!U63)</f>
        <v>0</v>
      </c>
      <c r="O64" s="103">
        <f>('JU M'!U63)</f>
        <v>0</v>
      </c>
      <c r="P64" s="103">
        <f>('JU F'!U63)</f>
        <v>0</v>
      </c>
      <c r="Q64" s="104">
        <f t="shared" si="3"/>
        <v>0</v>
      </c>
      <c r="R64" s="105" t="s">
        <v>67</v>
      </c>
      <c r="S64" s="106">
        <f t="shared" si="4"/>
        <v>0</v>
      </c>
      <c r="T64" s="106">
        <f t="shared" si="5"/>
        <v>0</v>
      </c>
    </row>
    <row r="65" spans="1:20" ht="19.5" customHeight="1" thickBot="1" x14ac:dyDescent="0.3">
      <c r="A65" s="161">
        <v>1896</v>
      </c>
      <c r="B65" s="100" t="s">
        <v>116</v>
      </c>
      <c r="C65" s="101">
        <f>('MC M'!U64)</f>
        <v>0</v>
      </c>
      <c r="D65" s="101">
        <f>('MC F'!U64)</f>
        <v>0</v>
      </c>
      <c r="E65" s="102">
        <f>('CU M'!U64)</f>
        <v>0</v>
      </c>
      <c r="F65" s="103">
        <f>('CU F'!U64)</f>
        <v>0</v>
      </c>
      <c r="G65" s="103">
        <f>('ES M'!U64)</f>
        <v>0</v>
      </c>
      <c r="H65" s="103">
        <f>('ES F'!U64)</f>
        <v>0</v>
      </c>
      <c r="I65" s="103">
        <f>('RA M'!U64)</f>
        <v>0</v>
      </c>
      <c r="J65" s="103">
        <f>('RA F'!U64)</f>
        <v>0</v>
      </c>
      <c r="K65" s="103">
        <f>('YA M'!U65)</f>
        <v>0</v>
      </c>
      <c r="L65" s="103">
        <f>('YA F'!U64)</f>
        <v>0</v>
      </c>
      <c r="M65" s="103">
        <f>('YB M'!U64)</f>
        <v>0</v>
      </c>
      <c r="N65" s="103">
        <f>('YB F'!U64)</f>
        <v>0</v>
      </c>
      <c r="O65" s="103">
        <f>('JU M'!U64)</f>
        <v>0</v>
      </c>
      <c r="P65" s="103">
        <f>('JU F'!U64)</f>
        <v>0</v>
      </c>
      <c r="Q65" s="104">
        <f t="shared" ref="Q65" si="6">SUM(C65:P65)</f>
        <v>0</v>
      </c>
      <c r="R65" s="137" t="s">
        <v>116</v>
      </c>
      <c r="S65" s="106">
        <f t="shared" ref="S65" si="7">SUM(C65:J65)</f>
        <v>0</v>
      </c>
      <c r="T65" s="106">
        <f t="shared" ref="T65" si="8">SUM(K65:P65)</f>
        <v>0</v>
      </c>
    </row>
    <row r="66" spans="1:20" ht="19.149999999999999" customHeight="1" x14ac:dyDescent="0.2">
      <c r="A66" s="48"/>
      <c r="B66" s="107"/>
      <c r="C66" s="108">
        <f>SUM(C4:C65)</f>
        <v>372</v>
      </c>
      <c r="D66" s="108">
        <f t="shared" ref="D66:P66" si="9">SUM(D4:D65)</f>
        <v>252</v>
      </c>
      <c r="E66" s="108">
        <f t="shared" si="9"/>
        <v>1128</v>
      </c>
      <c r="F66" s="108">
        <f t="shared" si="9"/>
        <v>804</v>
      </c>
      <c r="G66" s="108">
        <f t="shared" si="9"/>
        <v>2865</v>
      </c>
      <c r="H66" s="108">
        <f t="shared" si="9"/>
        <v>2728</v>
      </c>
      <c r="I66" s="108">
        <f t="shared" si="9"/>
        <v>3085</v>
      </c>
      <c r="J66" s="108">
        <f t="shared" si="9"/>
        <v>2854</v>
      </c>
      <c r="K66" s="108">
        <f t="shared" si="9"/>
        <v>3051</v>
      </c>
      <c r="L66" s="108">
        <f t="shared" si="9"/>
        <v>2910</v>
      </c>
      <c r="M66" s="108">
        <f t="shared" si="9"/>
        <v>2123</v>
      </c>
      <c r="N66" s="108">
        <f t="shared" si="9"/>
        <v>1070</v>
      </c>
      <c r="O66" s="108">
        <f t="shared" si="9"/>
        <v>1281</v>
      </c>
      <c r="P66" s="108">
        <f t="shared" si="9"/>
        <v>221</v>
      </c>
      <c r="Q66" s="140">
        <f>SUM(Q4:Q65)</f>
        <v>24744</v>
      </c>
      <c r="S66" s="6"/>
      <c r="T66" s="6"/>
    </row>
    <row r="67" spans="1:20" ht="16.149999999999999" customHeight="1" thickBot="1" x14ac:dyDescent="0.25">
      <c r="A67" s="6"/>
      <c r="B67" s="92"/>
      <c r="C67" s="110" t="s">
        <v>85</v>
      </c>
      <c r="D67" s="110" t="s">
        <v>102</v>
      </c>
      <c r="E67" s="110" t="s">
        <v>87</v>
      </c>
      <c r="F67" s="110" t="s">
        <v>88</v>
      </c>
      <c r="G67" s="110" t="s">
        <v>89</v>
      </c>
      <c r="H67" s="110" t="s">
        <v>90</v>
      </c>
      <c r="I67" s="110" t="s">
        <v>91</v>
      </c>
      <c r="J67" s="110" t="s">
        <v>92</v>
      </c>
      <c r="K67" s="110" t="s">
        <v>93</v>
      </c>
      <c r="L67" s="110" t="s">
        <v>94</v>
      </c>
      <c r="M67" s="110" t="s">
        <v>95</v>
      </c>
      <c r="N67" s="110" t="s">
        <v>96</v>
      </c>
      <c r="O67" s="110" t="s">
        <v>97</v>
      </c>
      <c r="P67" s="110" t="s">
        <v>98</v>
      </c>
      <c r="Q67" s="111">
        <f>SUM(C66:P66)</f>
        <v>24744</v>
      </c>
      <c r="R67" s="6"/>
      <c r="S67" s="6"/>
      <c r="T67" s="6"/>
    </row>
    <row r="68" spans="1:20" ht="15.6" customHeight="1" x14ac:dyDescent="0.2">
      <c r="A68" s="6"/>
      <c r="B68" s="6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6"/>
      <c r="R68" s="6"/>
      <c r="S68" s="6"/>
      <c r="T68" s="6"/>
    </row>
    <row r="69" spans="1:20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5.6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8.95" customHeight="1" thickBo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136"/>
      <c r="T72" s="112"/>
    </row>
    <row r="73" spans="1:20" ht="20.100000000000001" customHeight="1" x14ac:dyDescent="0.2">
      <c r="A73" s="114"/>
      <c r="B73" s="115"/>
      <c r="C73" s="113"/>
      <c r="D73" s="6"/>
      <c r="E73" s="6"/>
      <c r="F73" s="240"/>
      <c r="G73" s="241"/>
      <c r="H73" s="241"/>
      <c r="I73" s="6"/>
      <c r="J73" s="6"/>
      <c r="K73" s="6"/>
      <c r="L73" s="6"/>
      <c r="M73" s="6"/>
      <c r="N73" s="6"/>
      <c r="O73" s="6"/>
      <c r="P73" s="6"/>
      <c r="Q73" s="6"/>
      <c r="R73" s="114"/>
      <c r="S73" s="116"/>
      <c r="T73" s="6"/>
    </row>
    <row r="74" spans="1:20" ht="20.100000000000001" customHeight="1" x14ac:dyDescent="0.2">
      <c r="A74" s="52"/>
      <c r="B74" s="117"/>
      <c r="C74" s="113"/>
      <c r="D74" s="6"/>
      <c r="E74" s="6"/>
      <c r="F74" s="240"/>
      <c r="G74" s="241"/>
      <c r="H74" s="241"/>
      <c r="I74" s="6"/>
      <c r="J74" s="6"/>
      <c r="K74" s="6"/>
      <c r="L74" s="6"/>
      <c r="M74" s="6"/>
      <c r="N74" s="6"/>
      <c r="O74" s="6"/>
      <c r="P74" s="6"/>
      <c r="Q74" s="6"/>
      <c r="R74" s="52"/>
      <c r="S74" s="54"/>
      <c r="T74" s="6"/>
    </row>
    <row r="75" spans="1:20" ht="20.100000000000001" customHeight="1" x14ac:dyDescent="0.2">
      <c r="A75" s="52"/>
      <c r="B75" s="117"/>
      <c r="C75" s="113"/>
      <c r="D75" s="6"/>
      <c r="E75" s="6"/>
      <c r="F75" s="240"/>
      <c r="G75" s="241"/>
      <c r="H75" s="241"/>
      <c r="I75" s="6"/>
      <c r="J75" s="6"/>
      <c r="K75" s="6"/>
      <c r="L75" s="6"/>
      <c r="M75" s="6"/>
      <c r="N75" s="6"/>
      <c r="O75" s="6"/>
      <c r="P75" s="6"/>
      <c r="Q75" s="6"/>
      <c r="R75" s="52"/>
      <c r="S75" s="54"/>
      <c r="T75" s="6"/>
    </row>
    <row r="76" spans="1:20" ht="20.100000000000001" customHeight="1" x14ac:dyDescent="0.2">
      <c r="A76" s="52"/>
      <c r="B76" s="117"/>
      <c r="C76" s="113"/>
      <c r="D76" s="6"/>
      <c r="E76" s="6"/>
      <c r="F76" s="240"/>
      <c r="G76" s="241"/>
      <c r="H76" s="241"/>
      <c r="I76" s="6"/>
      <c r="J76" s="6"/>
      <c r="K76" s="6"/>
      <c r="L76" s="6"/>
      <c r="M76" s="6"/>
      <c r="N76" s="6"/>
      <c r="O76" s="6"/>
      <c r="P76" s="6"/>
      <c r="Q76" s="6"/>
      <c r="R76" s="52"/>
      <c r="S76" s="54"/>
      <c r="T76" s="6"/>
    </row>
    <row r="77" spans="1:20" ht="20.100000000000001" customHeight="1" x14ac:dyDescent="0.2">
      <c r="A77" s="52"/>
      <c r="B77" s="117"/>
      <c r="C77" s="113"/>
      <c r="D77" s="6"/>
      <c r="E77" s="6"/>
      <c r="F77" s="240"/>
      <c r="G77" s="241"/>
      <c r="H77" s="241"/>
      <c r="I77" s="6"/>
      <c r="J77" s="6"/>
      <c r="K77" s="6"/>
      <c r="L77" s="6"/>
      <c r="M77" s="6"/>
      <c r="N77" s="6"/>
      <c r="O77" s="6"/>
      <c r="P77" s="6"/>
      <c r="Q77" s="6"/>
      <c r="R77" s="52"/>
      <c r="S77" s="54"/>
      <c r="T77" s="6"/>
    </row>
    <row r="78" spans="1:20" ht="20.100000000000001" customHeight="1" x14ac:dyDescent="0.2">
      <c r="A78" s="52"/>
      <c r="B78" s="117"/>
      <c r="C78" s="113"/>
      <c r="D78" s="6"/>
      <c r="E78" s="6"/>
      <c r="F78" s="240"/>
      <c r="G78" s="241"/>
      <c r="H78" s="241"/>
      <c r="I78" s="6"/>
      <c r="J78" s="6"/>
      <c r="K78" s="6"/>
      <c r="L78" s="6"/>
      <c r="M78" s="6"/>
      <c r="N78" s="6"/>
      <c r="O78" s="6"/>
      <c r="P78" s="6"/>
      <c r="Q78" s="6"/>
      <c r="R78" s="52"/>
      <c r="S78" s="54"/>
      <c r="T78" s="6"/>
    </row>
    <row r="79" spans="1:20" ht="20.100000000000001" customHeight="1" x14ac:dyDescent="0.2">
      <c r="A79" s="52"/>
      <c r="B79" s="117"/>
      <c r="C79" s="113"/>
      <c r="D79" s="6"/>
      <c r="E79" s="6"/>
      <c r="F79" s="240"/>
      <c r="G79" s="241"/>
      <c r="H79" s="241"/>
      <c r="I79" s="6"/>
      <c r="J79" s="6"/>
      <c r="K79" s="6"/>
      <c r="L79" s="6"/>
      <c r="M79" s="6"/>
      <c r="N79" s="6"/>
      <c r="O79" s="6"/>
      <c r="P79" s="6"/>
      <c r="Q79" s="6"/>
      <c r="R79" s="52"/>
      <c r="S79" s="54"/>
      <c r="T79" s="6"/>
    </row>
    <row r="80" spans="1:20" ht="20.100000000000001" customHeight="1" x14ac:dyDescent="0.2">
      <c r="A80" s="52"/>
      <c r="B80" s="117"/>
      <c r="C80" s="113"/>
      <c r="D80" s="6"/>
      <c r="E80" s="6"/>
      <c r="F80" s="240"/>
      <c r="G80" s="241"/>
      <c r="H80" s="241"/>
      <c r="I80" s="6"/>
      <c r="J80" s="6"/>
      <c r="K80" s="6"/>
      <c r="L80" s="6"/>
      <c r="M80" s="6"/>
      <c r="N80" s="6"/>
      <c r="O80" s="6"/>
      <c r="P80" s="6"/>
      <c r="Q80" s="6"/>
      <c r="R80" s="52"/>
      <c r="S80" s="54"/>
      <c r="T80" s="6"/>
    </row>
    <row r="81" spans="1:20" ht="20.100000000000001" customHeight="1" x14ac:dyDescent="0.2">
      <c r="A81" s="52"/>
      <c r="B81" s="117"/>
      <c r="C81" s="113"/>
      <c r="D81" s="6"/>
      <c r="E81" s="6"/>
      <c r="F81" s="240"/>
      <c r="G81" s="241"/>
      <c r="H81" s="241"/>
      <c r="I81" s="6"/>
      <c r="J81" s="6"/>
      <c r="K81" s="6"/>
      <c r="L81" s="6"/>
      <c r="M81" s="6"/>
      <c r="N81" s="6"/>
      <c r="O81" s="6"/>
      <c r="P81" s="6"/>
      <c r="Q81" s="6"/>
      <c r="R81" s="52"/>
      <c r="S81" s="54"/>
      <c r="T81" s="6"/>
    </row>
    <row r="82" spans="1:20" ht="20.100000000000001" customHeight="1" x14ac:dyDescent="0.2">
      <c r="A82" s="52"/>
      <c r="B82" s="117"/>
      <c r="C82" s="113"/>
      <c r="D82" s="6"/>
      <c r="E82" s="6"/>
      <c r="F82" s="240"/>
      <c r="G82" s="241"/>
      <c r="H82" s="241"/>
      <c r="I82" s="6"/>
      <c r="J82" s="6"/>
      <c r="K82" s="6"/>
      <c r="L82" s="6"/>
      <c r="M82" s="6"/>
      <c r="N82" s="6"/>
      <c r="O82" s="6"/>
      <c r="P82" s="6"/>
      <c r="Q82" s="6"/>
      <c r="R82" s="52"/>
      <c r="S82" s="54"/>
      <c r="T82" s="6"/>
    </row>
    <row r="83" spans="1:20" ht="20.100000000000001" customHeight="1" x14ac:dyDescent="0.2">
      <c r="A83" s="52"/>
      <c r="B83" s="117"/>
      <c r="C83" s="113"/>
      <c r="D83" s="6"/>
      <c r="E83" s="6"/>
      <c r="F83" s="240"/>
      <c r="G83" s="241"/>
      <c r="H83" s="241"/>
      <c r="I83" s="6"/>
      <c r="J83" s="6"/>
      <c r="K83" s="6"/>
      <c r="L83" s="6"/>
      <c r="M83" s="6"/>
      <c r="N83" s="6"/>
      <c r="O83" s="6"/>
      <c r="P83" s="6"/>
      <c r="Q83" s="6"/>
      <c r="R83" s="52"/>
      <c r="S83" s="54"/>
      <c r="T83" s="6"/>
    </row>
    <row r="84" spans="1:20" ht="20.100000000000001" customHeight="1" x14ac:dyDescent="0.2">
      <c r="A84" s="52"/>
      <c r="B84" s="117"/>
      <c r="C84" s="113"/>
      <c r="D84" s="6"/>
      <c r="E84" s="6"/>
      <c r="F84" s="240"/>
      <c r="G84" s="241"/>
      <c r="H84" s="241"/>
      <c r="I84" s="6"/>
      <c r="J84" s="6"/>
      <c r="K84" s="6"/>
      <c r="L84" s="6"/>
      <c r="M84" s="6"/>
      <c r="N84" s="6"/>
      <c r="O84" s="6"/>
      <c r="P84" s="6"/>
      <c r="Q84" s="6"/>
      <c r="R84" s="52"/>
      <c r="S84" s="54"/>
      <c r="T84" s="6"/>
    </row>
    <row r="85" spans="1:20" ht="20.100000000000001" customHeight="1" x14ac:dyDescent="0.2">
      <c r="A85" s="52"/>
      <c r="B85" s="117"/>
      <c r="C85" s="113"/>
      <c r="D85" s="6"/>
      <c r="E85" s="6"/>
      <c r="F85" s="240"/>
      <c r="G85" s="241"/>
      <c r="H85" s="241"/>
      <c r="I85" s="6"/>
      <c r="J85" s="6"/>
      <c r="K85" s="6"/>
      <c r="L85" s="6"/>
      <c r="M85" s="6"/>
      <c r="N85" s="6"/>
      <c r="O85" s="6"/>
      <c r="P85" s="6"/>
      <c r="Q85" s="6"/>
      <c r="R85" s="52"/>
      <c r="S85" s="54"/>
      <c r="T85" s="6"/>
    </row>
    <row r="86" spans="1:20" ht="20.100000000000001" customHeight="1" x14ac:dyDescent="0.2">
      <c r="A86" s="52"/>
      <c r="B86" s="117"/>
      <c r="C86" s="113"/>
      <c r="D86" s="6"/>
      <c r="E86" s="6"/>
      <c r="F86" s="240"/>
      <c r="G86" s="241"/>
      <c r="H86" s="241"/>
      <c r="I86" s="6"/>
      <c r="J86" s="6"/>
      <c r="K86" s="6"/>
      <c r="L86" s="6"/>
      <c r="M86" s="6"/>
      <c r="N86" s="6"/>
      <c r="O86" s="6"/>
      <c r="P86" s="6"/>
      <c r="Q86" s="6"/>
      <c r="R86" s="52"/>
      <c r="S86" s="54"/>
      <c r="T86" s="6"/>
    </row>
    <row r="87" spans="1:20" ht="20.100000000000001" customHeight="1" x14ac:dyDescent="0.2">
      <c r="A87" s="52"/>
      <c r="B87" s="117"/>
      <c r="C87" s="113"/>
      <c r="D87" s="6"/>
      <c r="E87" s="6"/>
      <c r="F87" s="240"/>
      <c r="G87" s="241"/>
      <c r="H87" s="241"/>
      <c r="I87" s="6"/>
      <c r="J87" s="6"/>
      <c r="K87" s="6"/>
      <c r="L87" s="6"/>
      <c r="M87" s="6"/>
      <c r="N87" s="6"/>
      <c r="O87" s="6"/>
      <c r="P87" s="6"/>
      <c r="Q87" s="6"/>
      <c r="R87" s="52"/>
      <c r="S87" s="54"/>
      <c r="T87" s="6"/>
    </row>
    <row r="88" spans="1:20" ht="20.100000000000001" customHeight="1" x14ac:dyDescent="0.2">
      <c r="A88" s="52"/>
      <c r="B88" s="117"/>
      <c r="C88" s="113"/>
      <c r="D88" s="6"/>
      <c r="E88" s="6"/>
      <c r="F88" s="240"/>
      <c r="G88" s="241"/>
      <c r="H88" s="241"/>
      <c r="I88" s="6"/>
      <c r="J88" s="6"/>
      <c r="K88" s="6"/>
      <c r="L88" s="6"/>
      <c r="M88" s="6"/>
      <c r="N88" s="6"/>
      <c r="O88" s="6"/>
      <c r="P88" s="6"/>
      <c r="Q88" s="6"/>
      <c r="R88" s="52"/>
      <c r="S88" s="54"/>
      <c r="T88" s="6"/>
    </row>
    <row r="89" spans="1:20" ht="20.100000000000001" customHeight="1" x14ac:dyDescent="0.2">
      <c r="A89" s="52"/>
      <c r="B89" s="117"/>
      <c r="C89" s="113"/>
      <c r="D89" s="6"/>
      <c r="E89" s="6"/>
      <c r="F89" s="240"/>
      <c r="G89" s="241"/>
      <c r="H89" s="241"/>
      <c r="I89" s="6"/>
      <c r="J89" s="6"/>
      <c r="K89" s="6"/>
      <c r="L89" s="6"/>
      <c r="M89" s="6"/>
      <c r="N89" s="6"/>
      <c r="O89" s="6"/>
      <c r="P89" s="6"/>
      <c r="Q89" s="6"/>
      <c r="R89" s="52"/>
      <c r="S89" s="54"/>
      <c r="T89" s="6"/>
    </row>
    <row r="90" spans="1:20" ht="20.100000000000001" customHeight="1" x14ac:dyDescent="0.2">
      <c r="A90" s="52"/>
      <c r="B90" s="117"/>
      <c r="C90" s="113"/>
      <c r="D90" s="6"/>
      <c r="E90" s="6"/>
      <c r="F90" s="240"/>
      <c r="G90" s="241"/>
      <c r="H90" s="241"/>
      <c r="I90" s="6"/>
      <c r="J90" s="6"/>
      <c r="K90" s="6"/>
      <c r="L90" s="6"/>
      <c r="M90" s="6"/>
      <c r="N90" s="6"/>
      <c r="O90" s="6"/>
      <c r="P90" s="6"/>
      <c r="Q90" s="6"/>
      <c r="R90" s="52"/>
      <c r="S90" s="54"/>
      <c r="T90" s="6"/>
    </row>
    <row r="91" spans="1:20" ht="20.100000000000001" customHeight="1" x14ac:dyDescent="0.2">
      <c r="A91" s="52"/>
      <c r="B91" s="117"/>
      <c r="C91" s="113"/>
      <c r="D91" s="6"/>
      <c r="E91" s="6"/>
      <c r="F91" s="240"/>
      <c r="G91" s="241"/>
      <c r="H91" s="241"/>
      <c r="I91" s="6"/>
      <c r="J91" s="6"/>
      <c r="K91" s="6"/>
      <c r="L91" s="6"/>
      <c r="M91" s="6"/>
      <c r="N91" s="6"/>
      <c r="O91" s="6"/>
      <c r="P91" s="6"/>
      <c r="Q91" s="6"/>
      <c r="R91" s="52"/>
      <c r="S91" s="54"/>
      <c r="T91" s="6"/>
    </row>
    <row r="92" spans="1:20" ht="20.100000000000001" customHeight="1" x14ac:dyDescent="0.2">
      <c r="A92" s="52"/>
      <c r="B92" s="117"/>
      <c r="C92" s="113"/>
      <c r="D92" s="6"/>
      <c r="E92" s="6"/>
      <c r="F92" s="240"/>
      <c r="G92" s="241"/>
      <c r="H92" s="241"/>
      <c r="I92" s="6"/>
      <c r="J92" s="6"/>
      <c r="K92" s="6"/>
      <c r="L92" s="6"/>
      <c r="M92" s="6"/>
      <c r="N92" s="6"/>
      <c r="O92" s="6"/>
      <c r="P92" s="6"/>
      <c r="Q92" s="6"/>
      <c r="R92" s="52"/>
      <c r="S92" s="54"/>
      <c r="T92" s="6"/>
    </row>
    <row r="93" spans="1:20" ht="20.100000000000001" customHeight="1" x14ac:dyDescent="0.2">
      <c r="A93" s="52"/>
      <c r="B93" s="117"/>
      <c r="C93" s="113"/>
      <c r="D93" s="6"/>
      <c r="E93" s="6"/>
      <c r="F93" s="240"/>
      <c r="G93" s="241"/>
      <c r="H93" s="241"/>
      <c r="I93" s="6"/>
      <c r="J93" s="6"/>
      <c r="K93" s="6"/>
      <c r="L93" s="6"/>
      <c r="M93" s="6"/>
      <c r="N93" s="6"/>
      <c r="O93" s="6"/>
      <c r="P93" s="6"/>
      <c r="Q93" s="6"/>
      <c r="R93" s="52"/>
      <c r="S93" s="54"/>
      <c r="T93" s="6"/>
    </row>
    <row r="94" spans="1:20" ht="20.100000000000001" customHeight="1" x14ac:dyDescent="0.2">
      <c r="A94" s="52"/>
      <c r="B94" s="117"/>
      <c r="C94" s="113"/>
      <c r="D94" s="6"/>
      <c r="E94" s="6"/>
      <c r="F94" s="240"/>
      <c r="G94" s="241"/>
      <c r="H94" s="241"/>
      <c r="I94" s="6"/>
      <c r="J94" s="6"/>
      <c r="K94" s="6"/>
      <c r="L94" s="6"/>
      <c r="M94" s="6"/>
      <c r="N94" s="6"/>
      <c r="O94" s="6"/>
      <c r="P94" s="6"/>
      <c r="Q94" s="6"/>
      <c r="R94" s="52"/>
      <c r="S94" s="54"/>
      <c r="T94" s="6"/>
    </row>
    <row r="95" spans="1:20" ht="20.100000000000001" customHeight="1" x14ac:dyDescent="0.2">
      <c r="A95" s="52"/>
      <c r="B95" s="117"/>
      <c r="C95" s="113"/>
      <c r="D95" s="6"/>
      <c r="E95" s="6"/>
      <c r="F95" s="240"/>
      <c r="G95" s="241"/>
      <c r="H95" s="241"/>
      <c r="I95" s="6"/>
      <c r="J95" s="6"/>
      <c r="K95" s="6"/>
      <c r="L95" s="6"/>
      <c r="M95" s="6"/>
      <c r="N95" s="6"/>
      <c r="O95" s="6"/>
      <c r="P95" s="6"/>
      <c r="Q95" s="6"/>
      <c r="R95" s="52"/>
      <c r="S95" s="54"/>
      <c r="T95" s="6"/>
    </row>
    <row r="96" spans="1:20" ht="20.100000000000001" customHeight="1" x14ac:dyDescent="0.2">
      <c r="A96" s="52"/>
      <c r="B96" s="117"/>
      <c r="C96" s="113"/>
      <c r="D96" s="6"/>
      <c r="E96" s="6"/>
      <c r="F96" s="240"/>
      <c r="G96" s="241"/>
      <c r="H96" s="241"/>
      <c r="I96" s="6"/>
      <c r="J96" s="6"/>
      <c r="K96" s="6"/>
      <c r="L96" s="6"/>
      <c r="M96" s="6"/>
      <c r="N96" s="6"/>
      <c r="O96" s="6"/>
      <c r="P96" s="6"/>
      <c r="Q96" s="6"/>
      <c r="R96" s="52"/>
      <c r="S96" s="54"/>
      <c r="T96" s="6"/>
    </row>
    <row r="97" spans="1:20" ht="20.100000000000001" customHeight="1" x14ac:dyDescent="0.2">
      <c r="A97" s="52"/>
      <c r="B97" s="117"/>
      <c r="C97" s="113"/>
      <c r="D97" s="6"/>
      <c r="E97" s="6"/>
      <c r="F97" s="240"/>
      <c r="G97" s="241"/>
      <c r="H97" s="241"/>
      <c r="I97" s="6"/>
      <c r="J97" s="6"/>
      <c r="K97" s="6"/>
      <c r="L97" s="6"/>
      <c r="M97" s="6"/>
      <c r="N97" s="6"/>
      <c r="O97" s="6"/>
      <c r="P97" s="6"/>
      <c r="Q97" s="6"/>
      <c r="R97" s="52"/>
      <c r="S97" s="54"/>
      <c r="T97" s="6"/>
    </row>
    <row r="98" spans="1:20" ht="20.100000000000001" customHeight="1" x14ac:dyDescent="0.2">
      <c r="A98" s="52"/>
      <c r="B98" s="117"/>
      <c r="C98" s="113"/>
      <c r="D98" s="6"/>
      <c r="E98" s="6"/>
      <c r="F98" s="240"/>
      <c r="G98" s="241"/>
      <c r="H98" s="241"/>
      <c r="I98" s="6"/>
      <c r="J98" s="6"/>
      <c r="K98" s="6"/>
      <c r="L98" s="6"/>
      <c r="M98" s="6"/>
      <c r="N98" s="6"/>
      <c r="O98" s="6"/>
      <c r="P98" s="6"/>
      <c r="Q98" s="6"/>
      <c r="R98" s="52"/>
      <c r="S98" s="54"/>
      <c r="T98" s="6"/>
    </row>
    <row r="99" spans="1:20" ht="20.100000000000001" customHeight="1" x14ac:dyDescent="0.2">
      <c r="A99" s="52"/>
      <c r="B99" s="117"/>
      <c r="C99" s="113"/>
      <c r="D99" s="6"/>
      <c r="E99" s="6"/>
      <c r="F99" s="240"/>
      <c r="G99" s="241"/>
      <c r="H99" s="241"/>
      <c r="I99" s="6"/>
      <c r="J99" s="6"/>
      <c r="K99" s="6"/>
      <c r="L99" s="6"/>
      <c r="M99" s="6"/>
      <c r="N99" s="6"/>
      <c r="O99" s="6"/>
      <c r="P99" s="6"/>
      <c r="Q99" s="6"/>
      <c r="R99" s="52"/>
      <c r="S99" s="54"/>
      <c r="T99" s="6"/>
    </row>
    <row r="100" spans="1:20" ht="20.100000000000001" customHeight="1" x14ac:dyDescent="0.2">
      <c r="A100" s="52"/>
      <c r="B100" s="117"/>
      <c r="C100" s="113"/>
      <c r="D100" s="6"/>
      <c r="E100" s="6"/>
      <c r="F100" s="240"/>
      <c r="G100" s="241"/>
      <c r="H100" s="241"/>
      <c r="I100" s="6"/>
      <c r="J100" s="6"/>
      <c r="K100" s="6"/>
      <c r="L100" s="6"/>
      <c r="M100" s="6"/>
      <c r="N100" s="6"/>
      <c r="O100" s="6"/>
      <c r="P100" s="6"/>
      <c r="Q100" s="6"/>
      <c r="R100" s="52"/>
      <c r="S100" s="54"/>
      <c r="T100" s="6"/>
    </row>
    <row r="101" spans="1:20" ht="20.100000000000001" customHeight="1" x14ac:dyDescent="0.2">
      <c r="A101" s="52"/>
      <c r="B101" s="117"/>
      <c r="C101" s="113"/>
      <c r="D101" s="6"/>
      <c r="E101" s="6"/>
      <c r="F101" s="240"/>
      <c r="G101" s="241"/>
      <c r="H101" s="241"/>
      <c r="I101" s="6"/>
      <c r="J101" s="6"/>
      <c r="K101" s="6"/>
      <c r="L101" s="6"/>
      <c r="M101" s="6"/>
      <c r="N101" s="6"/>
      <c r="O101" s="6"/>
      <c r="P101" s="6"/>
      <c r="Q101" s="6"/>
      <c r="R101" s="52"/>
      <c r="S101" s="54"/>
      <c r="T101" s="6"/>
    </row>
    <row r="102" spans="1:20" ht="20.100000000000001" customHeight="1" x14ac:dyDescent="0.2">
      <c r="A102" s="52"/>
      <c r="B102" s="117"/>
      <c r="C102" s="113"/>
      <c r="D102" s="6"/>
      <c r="E102" s="6"/>
      <c r="F102" s="240"/>
      <c r="G102" s="241"/>
      <c r="H102" s="241"/>
      <c r="I102" s="6"/>
      <c r="J102" s="6"/>
      <c r="K102" s="6"/>
      <c r="L102" s="6"/>
      <c r="M102" s="6"/>
      <c r="N102" s="6"/>
      <c r="O102" s="6"/>
      <c r="P102" s="6"/>
      <c r="Q102" s="6"/>
      <c r="R102" s="52"/>
      <c r="S102" s="54"/>
      <c r="T102" s="6"/>
    </row>
    <row r="103" spans="1:20" ht="20.100000000000001" customHeight="1" x14ac:dyDescent="0.2">
      <c r="A103" s="52"/>
      <c r="B103" s="117"/>
      <c r="C103" s="113"/>
      <c r="D103" s="6"/>
      <c r="E103" s="6"/>
      <c r="F103" s="240"/>
      <c r="G103" s="241"/>
      <c r="H103" s="241"/>
      <c r="I103" s="6"/>
      <c r="J103" s="6"/>
      <c r="K103" s="6"/>
      <c r="L103" s="6"/>
      <c r="M103" s="6"/>
      <c r="N103" s="6"/>
      <c r="O103" s="6"/>
      <c r="P103" s="6"/>
      <c r="Q103" s="6"/>
      <c r="R103" s="52"/>
      <c r="S103" s="54"/>
      <c r="T103" s="6"/>
    </row>
    <row r="104" spans="1:20" ht="20.100000000000001" customHeight="1" x14ac:dyDescent="0.2">
      <c r="A104" s="52"/>
      <c r="B104" s="117"/>
      <c r="C104" s="113"/>
      <c r="D104" s="6"/>
      <c r="E104" s="6"/>
      <c r="F104" s="240"/>
      <c r="G104" s="241"/>
      <c r="H104" s="241"/>
      <c r="I104" s="6"/>
      <c r="J104" s="6"/>
      <c r="K104" s="6"/>
      <c r="L104" s="6"/>
      <c r="M104" s="6"/>
      <c r="N104" s="6"/>
      <c r="O104" s="6"/>
      <c r="P104" s="6"/>
      <c r="Q104" s="6"/>
      <c r="R104" s="52"/>
      <c r="S104" s="54"/>
      <c r="T104" s="6"/>
    </row>
    <row r="105" spans="1:20" ht="20.100000000000001" customHeight="1" x14ac:dyDescent="0.2">
      <c r="A105" s="52"/>
      <c r="B105" s="117"/>
      <c r="C105" s="113"/>
      <c r="D105" s="6"/>
      <c r="E105" s="6"/>
      <c r="F105" s="240"/>
      <c r="G105" s="241"/>
      <c r="H105" s="241"/>
      <c r="I105" s="6"/>
      <c r="J105" s="6"/>
      <c r="K105" s="6"/>
      <c r="L105" s="6"/>
      <c r="M105" s="6"/>
      <c r="N105" s="6"/>
      <c r="O105" s="6"/>
      <c r="P105" s="6"/>
      <c r="Q105" s="6"/>
      <c r="R105" s="52"/>
      <c r="S105" s="54"/>
      <c r="T105" s="6"/>
    </row>
    <row r="106" spans="1:20" ht="20.100000000000001" customHeight="1" x14ac:dyDescent="0.2">
      <c r="A106" s="52"/>
      <c r="B106" s="117"/>
      <c r="C106" s="113"/>
      <c r="D106" s="6"/>
      <c r="E106" s="6"/>
      <c r="F106" s="240"/>
      <c r="G106" s="241"/>
      <c r="H106" s="241"/>
      <c r="I106" s="6"/>
      <c r="J106" s="6"/>
      <c r="K106" s="6"/>
      <c r="L106" s="6"/>
      <c r="M106" s="6"/>
      <c r="N106" s="6"/>
      <c r="O106" s="6"/>
      <c r="P106" s="6"/>
      <c r="Q106" s="6"/>
      <c r="R106" s="52"/>
      <c r="S106" s="54"/>
      <c r="T106" s="6"/>
    </row>
    <row r="107" spans="1:20" ht="20.100000000000001" customHeight="1" x14ac:dyDescent="0.2">
      <c r="A107" s="52"/>
      <c r="B107" s="117"/>
      <c r="C107" s="113"/>
      <c r="D107" s="6"/>
      <c r="E107" s="6"/>
      <c r="F107" s="240"/>
      <c r="G107" s="241"/>
      <c r="H107" s="241"/>
      <c r="I107" s="6"/>
      <c r="J107" s="6"/>
      <c r="K107" s="6"/>
      <c r="L107" s="6"/>
      <c r="M107" s="6"/>
      <c r="N107" s="6"/>
      <c r="O107" s="6"/>
      <c r="P107" s="6"/>
      <c r="Q107" s="6"/>
      <c r="R107" s="52"/>
      <c r="S107" s="54"/>
      <c r="T107" s="6"/>
    </row>
    <row r="108" spans="1:20" ht="20.100000000000001" customHeight="1" x14ac:dyDescent="0.2">
      <c r="A108" s="52"/>
      <c r="B108" s="117"/>
      <c r="C108" s="113"/>
      <c r="D108" s="6"/>
      <c r="E108" s="6"/>
      <c r="F108" s="240"/>
      <c r="G108" s="241"/>
      <c r="H108" s="241"/>
      <c r="I108" s="6"/>
      <c r="J108" s="6"/>
      <c r="K108" s="6"/>
      <c r="L108" s="6"/>
      <c r="M108" s="6"/>
      <c r="N108" s="6"/>
      <c r="O108" s="6"/>
      <c r="P108" s="6"/>
      <c r="Q108" s="6"/>
      <c r="R108" s="52"/>
      <c r="S108" s="54"/>
      <c r="T108" s="6"/>
    </row>
    <row r="109" spans="1:20" ht="20.100000000000001" customHeight="1" x14ac:dyDescent="0.2">
      <c r="A109" s="52"/>
      <c r="B109" s="117"/>
      <c r="C109" s="113"/>
      <c r="D109" s="6"/>
      <c r="E109" s="6"/>
      <c r="F109" s="240"/>
      <c r="G109" s="241"/>
      <c r="H109" s="241"/>
      <c r="I109" s="6"/>
      <c r="J109" s="6"/>
      <c r="K109" s="6"/>
      <c r="L109" s="6"/>
      <c r="M109" s="6"/>
      <c r="N109" s="6"/>
      <c r="O109" s="6"/>
      <c r="P109" s="6"/>
      <c r="Q109" s="6"/>
      <c r="R109" s="52"/>
      <c r="S109" s="54"/>
      <c r="T109" s="6"/>
    </row>
    <row r="110" spans="1:20" ht="20.100000000000001" customHeight="1" x14ac:dyDescent="0.2">
      <c r="A110" s="52"/>
      <c r="B110" s="117"/>
      <c r="C110" s="113"/>
      <c r="D110" s="6"/>
      <c r="E110" s="6"/>
      <c r="F110" s="240"/>
      <c r="G110" s="241"/>
      <c r="H110" s="241"/>
      <c r="I110" s="6"/>
      <c r="J110" s="6"/>
      <c r="K110" s="6"/>
      <c r="L110" s="6"/>
      <c r="M110" s="6"/>
      <c r="N110" s="6"/>
      <c r="O110" s="6"/>
      <c r="P110" s="6"/>
      <c r="Q110" s="6"/>
      <c r="R110" s="52"/>
      <c r="S110" s="54"/>
      <c r="T110" s="6"/>
    </row>
    <row r="111" spans="1:20" ht="20.100000000000001" customHeight="1" x14ac:dyDescent="0.2">
      <c r="A111" s="52"/>
      <c r="B111" s="117"/>
      <c r="C111" s="113"/>
      <c r="D111" s="6"/>
      <c r="E111" s="6"/>
      <c r="F111" s="240"/>
      <c r="G111" s="241"/>
      <c r="H111" s="241"/>
      <c r="I111" s="6"/>
      <c r="J111" s="6"/>
      <c r="K111" s="6"/>
      <c r="L111" s="6"/>
      <c r="M111" s="6"/>
      <c r="N111" s="6"/>
      <c r="O111" s="6"/>
      <c r="P111" s="6"/>
      <c r="Q111" s="6"/>
      <c r="R111" s="52"/>
      <c r="S111" s="54"/>
      <c r="T111" s="6"/>
    </row>
    <row r="112" spans="1:20" ht="20.100000000000001" customHeight="1" x14ac:dyDescent="0.2">
      <c r="A112" s="52"/>
      <c r="B112" s="117"/>
      <c r="C112" s="113"/>
      <c r="D112" s="6"/>
      <c r="E112" s="6"/>
      <c r="F112" s="240"/>
      <c r="G112" s="241"/>
      <c r="H112" s="241"/>
      <c r="I112" s="6"/>
      <c r="J112" s="6"/>
      <c r="K112" s="6"/>
      <c r="L112" s="6"/>
      <c r="M112" s="6"/>
      <c r="N112" s="6"/>
      <c r="O112" s="6"/>
      <c r="P112" s="6"/>
      <c r="Q112" s="6"/>
      <c r="R112" s="52"/>
      <c r="S112" s="54"/>
      <c r="T112" s="6"/>
    </row>
    <row r="113" spans="1:20" ht="20.100000000000001" customHeight="1" x14ac:dyDescent="0.2">
      <c r="A113" s="52"/>
      <c r="B113" s="117"/>
      <c r="C113" s="113"/>
      <c r="D113" s="6"/>
      <c r="E113" s="6"/>
      <c r="F113" s="240"/>
      <c r="G113" s="241"/>
      <c r="H113" s="241"/>
      <c r="I113" s="6"/>
      <c r="J113" s="6"/>
      <c r="K113" s="6"/>
      <c r="L113" s="6"/>
      <c r="M113" s="6"/>
      <c r="N113" s="6"/>
      <c r="O113" s="6"/>
      <c r="P113" s="6"/>
      <c r="Q113" s="6"/>
      <c r="R113" s="52"/>
      <c r="S113" s="54"/>
      <c r="T113" s="6"/>
    </row>
    <row r="114" spans="1:20" ht="20.100000000000001" customHeight="1" x14ac:dyDescent="0.2">
      <c r="A114" s="52"/>
      <c r="B114" s="117"/>
      <c r="C114" s="113"/>
      <c r="D114" s="6"/>
      <c r="E114" s="6"/>
      <c r="F114" s="240"/>
      <c r="G114" s="241"/>
      <c r="H114" s="241"/>
      <c r="I114" s="6"/>
      <c r="J114" s="6"/>
      <c r="K114" s="6"/>
      <c r="L114" s="6"/>
      <c r="M114" s="6"/>
      <c r="N114" s="6"/>
      <c r="O114" s="6"/>
      <c r="P114" s="6"/>
      <c r="Q114" s="6"/>
      <c r="R114" s="52"/>
      <c r="S114" s="54"/>
      <c r="T114" s="6"/>
    </row>
    <row r="115" spans="1:20" ht="20.100000000000001" customHeight="1" x14ac:dyDescent="0.2">
      <c r="A115" s="52"/>
      <c r="B115" s="117"/>
      <c r="C115" s="113"/>
      <c r="D115" s="6"/>
      <c r="E115" s="6"/>
      <c r="F115" s="240"/>
      <c r="G115" s="241"/>
      <c r="H115" s="241"/>
      <c r="I115" s="6"/>
      <c r="J115" s="6"/>
      <c r="K115" s="6"/>
      <c r="L115" s="6"/>
      <c r="M115" s="6"/>
      <c r="N115" s="6"/>
      <c r="O115" s="6"/>
      <c r="P115" s="6"/>
      <c r="Q115" s="6"/>
      <c r="R115" s="52"/>
      <c r="S115" s="54"/>
      <c r="T115" s="6"/>
    </row>
    <row r="116" spans="1:20" ht="20.100000000000001" customHeight="1" x14ac:dyDescent="0.2">
      <c r="A116" s="52"/>
      <c r="B116" s="117"/>
      <c r="C116" s="113"/>
      <c r="D116" s="6"/>
      <c r="E116" s="6"/>
      <c r="F116" s="240"/>
      <c r="G116" s="241"/>
      <c r="H116" s="241"/>
      <c r="I116" s="6"/>
      <c r="J116" s="6"/>
      <c r="K116" s="6"/>
      <c r="L116" s="6"/>
      <c r="M116" s="6"/>
      <c r="N116" s="6"/>
      <c r="O116" s="6"/>
      <c r="P116" s="6"/>
      <c r="Q116" s="6"/>
      <c r="R116" s="52"/>
      <c r="S116" s="54"/>
      <c r="T116" s="6"/>
    </row>
    <row r="117" spans="1:20" ht="20.100000000000001" customHeight="1" x14ac:dyDescent="0.2">
      <c r="A117" s="52"/>
      <c r="B117" s="117"/>
      <c r="C117" s="113"/>
      <c r="D117" s="6"/>
      <c r="E117" s="6"/>
      <c r="F117" s="240"/>
      <c r="G117" s="241"/>
      <c r="H117" s="241"/>
      <c r="I117" s="6"/>
      <c r="J117" s="6"/>
      <c r="K117" s="6"/>
      <c r="L117" s="6"/>
      <c r="M117" s="6"/>
      <c r="N117" s="6"/>
      <c r="O117" s="6"/>
      <c r="P117" s="6"/>
      <c r="Q117" s="6"/>
      <c r="R117" s="52"/>
      <c r="S117" s="54"/>
      <c r="T117" s="6"/>
    </row>
    <row r="118" spans="1:20" ht="20.100000000000001" customHeight="1" x14ac:dyDescent="0.2">
      <c r="A118" s="52"/>
      <c r="B118" s="117"/>
      <c r="C118" s="113"/>
      <c r="D118" s="6"/>
      <c r="E118" s="6"/>
      <c r="F118" s="240"/>
      <c r="G118" s="241"/>
      <c r="H118" s="241"/>
      <c r="I118" s="6"/>
      <c r="J118" s="6"/>
      <c r="K118" s="6"/>
      <c r="L118" s="6"/>
      <c r="M118" s="6"/>
      <c r="N118" s="6"/>
      <c r="O118" s="6"/>
      <c r="P118" s="6"/>
      <c r="Q118" s="6"/>
      <c r="R118" s="52"/>
      <c r="S118" s="54"/>
      <c r="T118" s="6"/>
    </row>
    <row r="119" spans="1:20" ht="20.100000000000001" customHeight="1" x14ac:dyDescent="0.2">
      <c r="A119" s="52"/>
      <c r="B119" s="117"/>
      <c r="C119" s="113"/>
      <c r="D119" s="6"/>
      <c r="E119" s="6"/>
      <c r="F119" s="240"/>
      <c r="G119" s="241"/>
      <c r="H119" s="241"/>
      <c r="I119" s="6"/>
      <c r="J119" s="6"/>
      <c r="K119" s="6"/>
      <c r="L119" s="6"/>
      <c r="M119" s="6"/>
      <c r="N119" s="6"/>
      <c r="O119" s="6"/>
      <c r="P119" s="6"/>
      <c r="Q119" s="6"/>
      <c r="R119" s="52"/>
      <c r="S119" s="54"/>
      <c r="T119" s="6"/>
    </row>
    <row r="120" spans="1:20" ht="20.100000000000001" customHeight="1" x14ac:dyDescent="0.2">
      <c r="A120" s="52"/>
      <c r="B120" s="117"/>
      <c r="C120" s="113"/>
      <c r="D120" s="6"/>
      <c r="E120" s="6"/>
      <c r="F120" s="240"/>
      <c r="G120" s="241"/>
      <c r="H120" s="241"/>
      <c r="I120" s="6"/>
      <c r="J120" s="6"/>
      <c r="K120" s="6"/>
      <c r="L120" s="6"/>
      <c r="M120" s="6"/>
      <c r="N120" s="6"/>
      <c r="O120" s="6"/>
      <c r="P120" s="6"/>
      <c r="Q120" s="6"/>
      <c r="R120" s="52"/>
      <c r="S120" s="54"/>
      <c r="T120" s="6"/>
    </row>
    <row r="121" spans="1:20" ht="20.100000000000001" customHeight="1" x14ac:dyDescent="0.2">
      <c r="A121" s="52"/>
      <c r="B121" s="117"/>
      <c r="C121" s="113"/>
      <c r="D121" s="6"/>
      <c r="E121" s="6"/>
      <c r="F121" s="240"/>
      <c r="G121" s="241"/>
      <c r="H121" s="241"/>
      <c r="I121" s="6"/>
      <c r="J121" s="6"/>
      <c r="K121" s="6"/>
      <c r="L121" s="6"/>
      <c r="M121" s="6"/>
      <c r="N121" s="6"/>
      <c r="O121" s="6"/>
      <c r="P121" s="6"/>
      <c r="Q121" s="6"/>
      <c r="R121" s="52"/>
      <c r="S121" s="54"/>
      <c r="T121" s="6"/>
    </row>
    <row r="122" spans="1:20" ht="20.100000000000001" customHeight="1" x14ac:dyDescent="0.2">
      <c r="A122" s="52"/>
      <c r="B122" s="117"/>
      <c r="C122" s="113"/>
      <c r="D122" s="6"/>
      <c r="E122" s="6"/>
      <c r="F122" s="240"/>
      <c r="G122" s="241"/>
      <c r="H122" s="241"/>
      <c r="I122" s="6"/>
      <c r="J122" s="6"/>
      <c r="K122" s="6"/>
      <c r="L122" s="6"/>
      <c r="M122" s="6"/>
      <c r="N122" s="6"/>
      <c r="O122" s="6"/>
      <c r="P122" s="6"/>
      <c r="Q122" s="6"/>
      <c r="R122" s="52"/>
      <c r="S122" s="54"/>
      <c r="T122" s="6"/>
    </row>
    <row r="123" spans="1:20" ht="20.100000000000001" customHeight="1" x14ac:dyDescent="0.2">
      <c r="A123" s="52"/>
      <c r="B123" s="117"/>
      <c r="C123" s="113"/>
      <c r="D123" s="6"/>
      <c r="E123" s="6"/>
      <c r="F123" s="240"/>
      <c r="G123" s="241"/>
      <c r="H123" s="241"/>
      <c r="I123" s="6"/>
      <c r="J123" s="6"/>
      <c r="K123" s="6"/>
      <c r="L123" s="6"/>
      <c r="M123" s="6"/>
      <c r="N123" s="6"/>
      <c r="O123" s="6"/>
      <c r="P123" s="6"/>
      <c r="Q123" s="6"/>
      <c r="R123" s="52"/>
      <c r="S123" s="54"/>
      <c r="T123" s="6"/>
    </row>
    <row r="124" spans="1:20" ht="20.100000000000001" customHeight="1" x14ac:dyDescent="0.2">
      <c r="A124" s="52"/>
      <c r="B124" s="117"/>
      <c r="C124" s="113"/>
      <c r="D124" s="6"/>
      <c r="E124" s="6"/>
      <c r="F124" s="240"/>
      <c r="G124" s="241"/>
      <c r="H124" s="241"/>
      <c r="I124" s="6"/>
      <c r="J124" s="6"/>
      <c r="K124" s="6"/>
      <c r="L124" s="6"/>
      <c r="M124" s="6"/>
      <c r="N124" s="6"/>
      <c r="O124" s="6"/>
      <c r="P124" s="6"/>
      <c r="Q124" s="6"/>
      <c r="R124" s="52"/>
      <c r="S124" s="54"/>
      <c r="T124" s="6"/>
    </row>
    <row r="125" spans="1:20" ht="20.100000000000001" customHeight="1" x14ac:dyDescent="0.2">
      <c r="A125" s="52"/>
      <c r="B125" s="117"/>
      <c r="C125" s="113"/>
      <c r="D125" s="6"/>
      <c r="E125" s="6"/>
      <c r="F125" s="240"/>
      <c r="G125" s="241"/>
      <c r="H125" s="241"/>
      <c r="I125" s="6"/>
      <c r="J125" s="6"/>
      <c r="K125" s="6"/>
      <c r="L125" s="6"/>
      <c r="M125" s="6"/>
      <c r="N125" s="6"/>
      <c r="O125" s="6"/>
      <c r="P125" s="6"/>
      <c r="Q125" s="6"/>
      <c r="R125" s="52"/>
      <c r="S125" s="54"/>
      <c r="T125" s="6"/>
    </row>
    <row r="126" spans="1:20" ht="20.100000000000001" customHeight="1" x14ac:dyDescent="0.2">
      <c r="A126" s="52"/>
      <c r="B126" s="117"/>
      <c r="C126" s="113"/>
      <c r="D126" s="6"/>
      <c r="E126" s="6"/>
      <c r="F126" s="240"/>
      <c r="G126" s="241"/>
      <c r="H126" s="241"/>
      <c r="I126" s="6"/>
      <c r="J126" s="6"/>
      <c r="K126" s="6"/>
      <c r="L126" s="6"/>
      <c r="M126" s="6"/>
      <c r="N126" s="6"/>
      <c r="O126" s="6"/>
      <c r="P126" s="6"/>
      <c r="Q126" s="6"/>
      <c r="R126" s="52"/>
      <c r="S126" s="54"/>
      <c r="T126" s="6"/>
    </row>
    <row r="127" spans="1:20" ht="20.100000000000001" customHeight="1" x14ac:dyDescent="0.2">
      <c r="A127" s="52"/>
      <c r="B127" s="117"/>
      <c r="C127" s="113"/>
      <c r="D127" s="6"/>
      <c r="E127" s="6"/>
      <c r="F127" s="240"/>
      <c r="G127" s="241"/>
      <c r="H127" s="241"/>
      <c r="I127" s="6"/>
      <c r="J127" s="6"/>
      <c r="K127" s="6"/>
      <c r="L127" s="6"/>
      <c r="M127" s="6"/>
      <c r="N127" s="6"/>
      <c r="O127" s="6"/>
      <c r="P127" s="6"/>
      <c r="Q127" s="6"/>
      <c r="R127" s="52"/>
      <c r="S127" s="54"/>
      <c r="T127" s="6"/>
    </row>
    <row r="128" spans="1:20" ht="20.100000000000001" customHeight="1" x14ac:dyDescent="0.2">
      <c r="A128" s="52"/>
      <c r="B128" s="117"/>
      <c r="C128" s="113"/>
      <c r="D128" s="6"/>
      <c r="E128" s="6"/>
      <c r="F128" s="240"/>
      <c r="G128" s="241"/>
      <c r="H128" s="241"/>
      <c r="I128" s="6"/>
      <c r="J128" s="6"/>
      <c r="K128" s="6"/>
      <c r="L128" s="6"/>
      <c r="M128" s="6"/>
      <c r="N128" s="6"/>
      <c r="O128" s="6"/>
      <c r="P128" s="6"/>
      <c r="Q128" s="6"/>
      <c r="R128" s="52"/>
      <c r="S128" s="54"/>
      <c r="T128" s="6"/>
    </row>
    <row r="129" spans="1:20" ht="20.100000000000001" customHeight="1" x14ac:dyDescent="0.2">
      <c r="A129" s="52"/>
      <c r="B129" s="117"/>
      <c r="C129" s="113"/>
      <c r="D129" s="6"/>
      <c r="E129" s="6"/>
      <c r="F129" s="240"/>
      <c r="G129" s="241"/>
      <c r="H129" s="241"/>
      <c r="I129" s="6"/>
      <c r="J129" s="6"/>
      <c r="K129" s="6"/>
      <c r="L129" s="6"/>
      <c r="M129" s="6"/>
      <c r="N129" s="6"/>
      <c r="O129" s="6"/>
      <c r="P129" s="6"/>
      <c r="Q129" s="6"/>
      <c r="R129" s="52"/>
      <c r="S129" s="54"/>
      <c r="T129" s="6"/>
    </row>
    <row r="130" spans="1:20" ht="20.100000000000001" customHeight="1" x14ac:dyDescent="0.2">
      <c r="A130" s="52"/>
      <c r="B130" s="117"/>
      <c r="C130" s="113"/>
      <c r="D130" s="6"/>
      <c r="E130" s="6"/>
      <c r="F130" s="240"/>
      <c r="G130" s="241"/>
      <c r="H130" s="241"/>
      <c r="I130" s="6"/>
      <c r="J130" s="6"/>
      <c r="K130" s="6"/>
      <c r="L130" s="6"/>
      <c r="M130" s="6"/>
      <c r="N130" s="6"/>
      <c r="O130" s="6"/>
      <c r="P130" s="6"/>
      <c r="Q130" s="6"/>
      <c r="R130" s="52"/>
      <c r="S130" s="54"/>
      <c r="T130" s="6"/>
    </row>
    <row r="131" spans="1:20" ht="20.100000000000001" customHeight="1" x14ac:dyDescent="0.2">
      <c r="A131" s="52"/>
      <c r="B131" s="117"/>
      <c r="C131" s="113"/>
      <c r="D131" s="6"/>
      <c r="E131" s="6"/>
      <c r="F131" s="240"/>
      <c r="G131" s="241"/>
      <c r="H131" s="241"/>
      <c r="I131" s="6"/>
      <c r="J131" s="6"/>
      <c r="K131" s="6"/>
      <c r="L131" s="6"/>
      <c r="M131" s="6"/>
      <c r="N131" s="6"/>
      <c r="O131" s="6"/>
      <c r="P131" s="6"/>
      <c r="Q131" s="6"/>
      <c r="R131" s="52"/>
      <c r="S131" s="54"/>
      <c r="T131" s="6"/>
    </row>
    <row r="132" spans="1:20" ht="20.100000000000001" customHeight="1" x14ac:dyDescent="0.2">
      <c r="A132" s="52"/>
      <c r="B132" s="117"/>
      <c r="C132" s="113"/>
      <c r="D132" s="6"/>
      <c r="E132" s="6"/>
      <c r="F132" s="240"/>
      <c r="G132" s="241"/>
      <c r="H132" s="241"/>
      <c r="I132" s="6"/>
      <c r="J132" s="6"/>
      <c r="K132" s="6"/>
      <c r="L132" s="6"/>
      <c r="M132" s="6"/>
      <c r="N132" s="6"/>
      <c r="O132" s="6"/>
      <c r="P132" s="6"/>
      <c r="Q132" s="6"/>
      <c r="R132" s="52"/>
      <c r="S132" s="54"/>
      <c r="T132" s="6"/>
    </row>
    <row r="133" spans="1:20" ht="20.100000000000001" customHeight="1" x14ac:dyDescent="0.2">
      <c r="A133" s="52"/>
      <c r="B133" s="117"/>
      <c r="C133" s="113"/>
      <c r="D133" s="6"/>
      <c r="E133" s="6"/>
      <c r="F133" s="240"/>
      <c r="G133" s="241"/>
      <c r="H133" s="241"/>
      <c r="I133" s="6"/>
      <c r="J133" s="6"/>
      <c r="K133" s="6"/>
      <c r="L133" s="6"/>
      <c r="M133" s="6"/>
      <c r="N133" s="6"/>
      <c r="O133" s="6"/>
      <c r="P133" s="6"/>
      <c r="Q133" s="6"/>
      <c r="R133" s="52"/>
      <c r="S133" s="54"/>
      <c r="T133" s="6"/>
    </row>
    <row r="134" spans="1:20" ht="18.600000000000001" customHeight="1" x14ac:dyDescent="0.2">
      <c r="A134" s="55"/>
      <c r="B134" s="118"/>
      <c r="C134" s="113"/>
      <c r="D134" s="6"/>
      <c r="E134" s="6"/>
      <c r="F134" s="240"/>
      <c r="G134" s="241"/>
      <c r="H134" s="241"/>
      <c r="I134" s="6"/>
      <c r="J134" s="6"/>
      <c r="K134" s="6"/>
      <c r="L134" s="6"/>
      <c r="M134" s="6"/>
      <c r="N134" s="6"/>
      <c r="O134" s="6"/>
      <c r="P134" s="6"/>
      <c r="Q134" s="6"/>
      <c r="R134" s="55"/>
      <c r="S134" s="57"/>
    </row>
  </sheetData>
  <mergeCells count="62">
    <mergeCell ref="F113:H113"/>
    <mergeCell ref="F116:H116"/>
    <mergeCell ref="F119:H119"/>
    <mergeCell ref="F120:H120"/>
    <mergeCell ref="F126:H126"/>
    <mergeCell ref="F117:H117"/>
    <mergeCell ref="F114:H114"/>
    <mergeCell ref="F128:H128"/>
    <mergeCell ref="F124:H124"/>
    <mergeCell ref="F134:H134"/>
    <mergeCell ref="F94:H94"/>
    <mergeCell ref="F87:H87"/>
    <mergeCell ref="F95:H95"/>
    <mergeCell ref="F123:H123"/>
    <mergeCell ref="F118:H118"/>
    <mergeCell ref="F98:H98"/>
    <mergeCell ref="F122:H122"/>
    <mergeCell ref="F101:H101"/>
    <mergeCell ref="F115:H115"/>
    <mergeCell ref="F99:H99"/>
    <mergeCell ref="F105:H105"/>
    <mergeCell ref="F106:H106"/>
    <mergeCell ref="F125:H125"/>
    <mergeCell ref="F75:H75"/>
    <mergeCell ref="F93:H93"/>
    <mergeCell ref="F102:H102"/>
    <mergeCell ref="F133:H133"/>
    <mergeCell ref="F132:H132"/>
    <mergeCell ref="F84:H84"/>
    <mergeCell ref="F127:H127"/>
    <mergeCell ref="F131:H131"/>
    <mergeCell ref="F104:H104"/>
    <mergeCell ref="F130:H130"/>
    <mergeCell ref="F96:H96"/>
    <mergeCell ref="F111:H111"/>
    <mergeCell ref="F129:H129"/>
    <mergeCell ref="F121:H121"/>
    <mergeCell ref="F107:H107"/>
    <mergeCell ref="F91:H91"/>
    <mergeCell ref="F112:H112"/>
    <mergeCell ref="F79:H79"/>
    <mergeCell ref="F89:H89"/>
    <mergeCell ref="F100:H100"/>
    <mergeCell ref="F78:H78"/>
    <mergeCell ref="F86:H86"/>
    <mergeCell ref="F85:H85"/>
    <mergeCell ref="F73:H73"/>
    <mergeCell ref="F110:H110"/>
    <mergeCell ref="F109:H109"/>
    <mergeCell ref="F90:H90"/>
    <mergeCell ref="F77:H77"/>
    <mergeCell ref="F108:H108"/>
    <mergeCell ref="F81:H81"/>
    <mergeCell ref="F74:H74"/>
    <mergeCell ref="F103:H103"/>
    <mergeCell ref="F83:H83"/>
    <mergeCell ref="F97:H97"/>
    <mergeCell ref="F82:H82"/>
    <mergeCell ref="F92:H92"/>
    <mergeCell ref="F76:H76"/>
    <mergeCell ref="F88:H88"/>
    <mergeCell ref="F80:H80"/>
  </mergeCells>
  <pageMargins left="1" right="1" top="1" bottom="1" header="0.25" footer="0.25"/>
  <pageSetup orientation="portrait" r:id="rId1"/>
  <headerFooter>
    <oddFooter>&amp;L&amp;"Helvetica,Regular"&amp;12&amp;K000000	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2"/>
  <sheetViews>
    <sheetView workbookViewId="0">
      <selection activeCell="E10" sqref="E10"/>
    </sheetView>
  </sheetViews>
  <sheetFormatPr defaultRowHeight="12.75" x14ac:dyDescent="0.2"/>
  <cols>
    <col min="1" max="1" width="39.7109375" customWidth="1"/>
    <col min="2" max="2" width="18.7109375" customWidth="1"/>
    <col min="3" max="3" width="14.42578125" bestFit="1" customWidth="1"/>
  </cols>
  <sheetData>
    <row r="1" spans="1:3" ht="16.5" thickBot="1" x14ac:dyDescent="0.3">
      <c r="A1" s="185" t="s">
        <v>104</v>
      </c>
      <c r="B1" s="200" t="s">
        <v>100</v>
      </c>
      <c r="C1" s="201" t="s">
        <v>242</v>
      </c>
    </row>
    <row r="2" spans="1:3" ht="16.5" thickBot="1" x14ac:dyDescent="0.3">
      <c r="A2" s="105" t="s">
        <v>338</v>
      </c>
      <c r="B2" s="199">
        <f>'Punti Squadre'!S19</f>
        <v>2777</v>
      </c>
      <c r="C2" s="202">
        <f t="shared" ref="C2:C18" si="0">B2</f>
        <v>2777</v>
      </c>
    </row>
    <row r="3" spans="1:3" ht="16.5" thickBot="1" x14ac:dyDescent="0.3">
      <c r="A3" s="105" t="s">
        <v>337</v>
      </c>
      <c r="B3" s="199">
        <f>'Punti Squadre'!S7</f>
        <v>1603</v>
      </c>
      <c r="C3" s="202">
        <f t="shared" si="0"/>
        <v>1603</v>
      </c>
    </row>
    <row r="4" spans="1:3" ht="16.5" thickBot="1" x14ac:dyDescent="0.3">
      <c r="A4" s="105" t="s">
        <v>247</v>
      </c>
      <c r="B4" s="199">
        <f>'Punti Squadre'!S18</f>
        <v>1543</v>
      </c>
      <c r="C4" s="202">
        <f t="shared" si="0"/>
        <v>1543</v>
      </c>
    </row>
    <row r="5" spans="1:3" ht="16.5" thickBot="1" x14ac:dyDescent="0.3">
      <c r="A5" s="105" t="s">
        <v>16</v>
      </c>
      <c r="B5" s="199">
        <f>'Punti Squadre'!S9</f>
        <v>1540</v>
      </c>
      <c r="C5" s="202">
        <f t="shared" si="0"/>
        <v>1540</v>
      </c>
    </row>
    <row r="6" spans="1:3" ht="16.5" thickBot="1" x14ac:dyDescent="0.3">
      <c r="A6" s="105" t="s">
        <v>114</v>
      </c>
      <c r="B6" s="199">
        <f>'Punti Squadre'!S4</f>
        <v>1070</v>
      </c>
      <c r="C6" s="202">
        <f t="shared" si="0"/>
        <v>1070</v>
      </c>
    </row>
    <row r="7" spans="1:3" ht="16.5" thickBot="1" x14ac:dyDescent="0.3">
      <c r="A7" s="105" t="s">
        <v>20</v>
      </c>
      <c r="B7" s="199">
        <f>'Punti Squadre'!S51</f>
        <v>862</v>
      </c>
      <c r="C7" s="202">
        <f t="shared" si="0"/>
        <v>862</v>
      </c>
    </row>
    <row r="8" spans="1:3" ht="16.5" thickBot="1" x14ac:dyDescent="0.3">
      <c r="A8" s="105" t="s">
        <v>120</v>
      </c>
      <c r="B8" s="199">
        <f>'Punti Squadre'!S22</f>
        <v>731</v>
      </c>
      <c r="C8" s="202">
        <f t="shared" si="0"/>
        <v>731</v>
      </c>
    </row>
    <row r="9" spans="1:3" ht="16.5" thickBot="1" x14ac:dyDescent="0.3">
      <c r="A9" s="105" t="s">
        <v>122</v>
      </c>
      <c r="B9" s="199">
        <f>'Punti Squadre'!S23</f>
        <v>640</v>
      </c>
      <c r="C9" s="202">
        <f t="shared" si="0"/>
        <v>640</v>
      </c>
    </row>
    <row r="10" spans="1:3" ht="16.5" thickBot="1" x14ac:dyDescent="0.3">
      <c r="A10" s="105" t="s">
        <v>334</v>
      </c>
      <c r="B10" s="199">
        <f>'Punti Squadre'!S35</f>
        <v>639</v>
      </c>
      <c r="C10" s="202">
        <f t="shared" si="0"/>
        <v>639</v>
      </c>
    </row>
    <row r="11" spans="1:3" ht="16.5" thickBot="1" x14ac:dyDescent="0.3">
      <c r="A11" s="105" t="s">
        <v>159</v>
      </c>
      <c r="B11" s="199">
        <f>'Punti Squadre'!S10</f>
        <v>532</v>
      </c>
      <c r="C11" s="202">
        <f t="shared" si="0"/>
        <v>532</v>
      </c>
    </row>
    <row r="12" spans="1:3" ht="16.5" thickBot="1" x14ac:dyDescent="0.3">
      <c r="A12" s="105" t="s">
        <v>35</v>
      </c>
      <c r="B12" s="199">
        <f>'Punti Squadre'!S21</f>
        <v>478</v>
      </c>
      <c r="C12" s="202">
        <f t="shared" si="0"/>
        <v>478</v>
      </c>
    </row>
    <row r="13" spans="1:3" ht="16.5" thickBot="1" x14ac:dyDescent="0.3">
      <c r="A13" s="105" t="s">
        <v>121</v>
      </c>
      <c r="B13" s="199">
        <f>'Punti Squadre'!S29</f>
        <v>473</v>
      </c>
      <c r="C13" s="202">
        <f t="shared" si="0"/>
        <v>473</v>
      </c>
    </row>
    <row r="14" spans="1:3" ht="16.5" thickBot="1" x14ac:dyDescent="0.3">
      <c r="A14" s="105" t="s">
        <v>158</v>
      </c>
      <c r="B14" s="199">
        <f>'Punti Squadre'!S47</f>
        <v>402</v>
      </c>
      <c r="C14" s="202">
        <f t="shared" si="0"/>
        <v>402</v>
      </c>
    </row>
    <row r="15" spans="1:3" ht="16.5" thickBot="1" x14ac:dyDescent="0.3">
      <c r="A15" s="105" t="s">
        <v>71</v>
      </c>
      <c r="B15" s="199">
        <f>'Punti Squadre'!S31</f>
        <v>280</v>
      </c>
      <c r="C15" s="202">
        <f t="shared" si="0"/>
        <v>280</v>
      </c>
    </row>
    <row r="16" spans="1:3" ht="16.5" thickBot="1" x14ac:dyDescent="0.3">
      <c r="A16" s="105" t="s">
        <v>215</v>
      </c>
      <c r="B16" s="199">
        <f>'Punti Squadre'!S55</f>
        <v>266</v>
      </c>
      <c r="C16" s="202">
        <f t="shared" si="0"/>
        <v>266</v>
      </c>
    </row>
    <row r="17" spans="1:3" ht="16.5" thickBot="1" x14ac:dyDescent="0.3">
      <c r="A17" s="105" t="s">
        <v>156</v>
      </c>
      <c r="B17" s="199">
        <f>'Punti Squadre'!S5</f>
        <v>228</v>
      </c>
      <c r="C17" s="202">
        <f t="shared" si="0"/>
        <v>228</v>
      </c>
    </row>
    <row r="18" spans="1:3" ht="16.5" thickBot="1" x14ac:dyDescent="0.3">
      <c r="A18" s="105" t="s">
        <v>28</v>
      </c>
      <c r="B18" s="199">
        <f>'Punti Squadre'!S16</f>
        <v>24</v>
      </c>
      <c r="C18" s="202">
        <f t="shared" si="0"/>
        <v>24</v>
      </c>
    </row>
    <row r="19" spans="1:3" ht="16.5" thickBot="1" x14ac:dyDescent="0.3">
      <c r="A19" s="105" t="s">
        <v>861</v>
      </c>
      <c r="B19" s="199">
        <f>'Punti Squadre'!S57</f>
        <v>0</v>
      </c>
      <c r="C19" s="202">
        <f t="shared" ref="C19:C21" si="1">B19</f>
        <v>0</v>
      </c>
    </row>
    <row r="20" spans="1:3" ht="16.5" thickBot="1" x14ac:dyDescent="0.3">
      <c r="A20" s="105" t="s">
        <v>21</v>
      </c>
      <c r="B20" s="199">
        <f>'Punti Squadre'!S12</f>
        <v>0</v>
      </c>
      <c r="C20" s="202">
        <f t="shared" si="1"/>
        <v>0</v>
      </c>
    </row>
    <row r="21" spans="1:3" ht="16.5" thickBot="1" x14ac:dyDescent="0.3">
      <c r="A21" s="105" t="s">
        <v>161</v>
      </c>
      <c r="B21" s="199">
        <f>'Punti Squadre'!S13</f>
        <v>0</v>
      </c>
      <c r="C21" s="202">
        <f t="shared" si="1"/>
        <v>0</v>
      </c>
    </row>
    <row r="22" spans="1:3" ht="16.5" thickBot="1" x14ac:dyDescent="0.3">
      <c r="A22" s="105" t="s">
        <v>27</v>
      </c>
      <c r="B22" s="199">
        <f>'Punti Squadre'!S15</f>
        <v>0</v>
      </c>
      <c r="C22" s="202">
        <f t="shared" ref="C22:C47" si="2">B22</f>
        <v>0</v>
      </c>
    </row>
    <row r="23" spans="1:3" ht="16.5" thickBot="1" x14ac:dyDescent="0.3">
      <c r="A23" s="151" t="s">
        <v>116</v>
      </c>
      <c r="B23" s="199">
        <f>'Punti Squadre'!S65</f>
        <v>0</v>
      </c>
      <c r="C23" s="202">
        <f t="shared" si="2"/>
        <v>0</v>
      </c>
    </row>
    <row r="24" spans="1:3" ht="16.5" thickBot="1" x14ac:dyDescent="0.3">
      <c r="A24" s="105" t="s">
        <v>112</v>
      </c>
      <c r="B24" s="199">
        <f>'Punti Squadre'!S38</f>
        <v>0</v>
      </c>
      <c r="C24" s="202">
        <f t="shared" si="2"/>
        <v>0</v>
      </c>
    </row>
    <row r="25" spans="1:3" ht="16.5" thickBot="1" x14ac:dyDescent="0.3">
      <c r="A25" s="105" t="s">
        <v>119</v>
      </c>
      <c r="B25" s="199">
        <f>'Punti Squadre'!S6</f>
        <v>0</v>
      </c>
      <c r="C25" s="202">
        <f t="shared" si="2"/>
        <v>0</v>
      </c>
    </row>
    <row r="26" spans="1:3" ht="16.5" thickBot="1" x14ac:dyDescent="0.3">
      <c r="A26" s="105" t="s">
        <v>57</v>
      </c>
      <c r="B26" s="199">
        <f>'Punti Squadre'!S48</f>
        <v>0</v>
      </c>
      <c r="C26" s="202">
        <f t="shared" si="2"/>
        <v>0</v>
      </c>
    </row>
    <row r="27" spans="1:3" ht="16.5" thickBot="1" x14ac:dyDescent="0.3">
      <c r="A27" s="105" t="s">
        <v>115</v>
      </c>
      <c r="B27" s="199">
        <f>'Punti Squadre'!S33</f>
        <v>0</v>
      </c>
      <c r="C27" s="202">
        <f t="shared" si="2"/>
        <v>0</v>
      </c>
    </row>
    <row r="28" spans="1:3" ht="16.5" thickBot="1" x14ac:dyDescent="0.3">
      <c r="A28" s="105" t="s">
        <v>62</v>
      </c>
      <c r="B28" s="199">
        <f>'Punti Squadre'!S54</f>
        <v>0</v>
      </c>
      <c r="C28" s="202">
        <f t="shared" si="2"/>
        <v>0</v>
      </c>
    </row>
    <row r="29" spans="1:3" ht="16.5" thickBot="1" x14ac:dyDescent="0.3">
      <c r="A29" s="105" t="s">
        <v>43</v>
      </c>
      <c r="B29" s="199">
        <f>'Punti Squadre'!S30</f>
        <v>0</v>
      </c>
      <c r="C29" s="202">
        <f t="shared" si="2"/>
        <v>0</v>
      </c>
    </row>
    <row r="30" spans="1:3" ht="16.5" thickBot="1" x14ac:dyDescent="0.3">
      <c r="A30" s="105" t="s">
        <v>336</v>
      </c>
      <c r="B30" s="199">
        <f>'Punti Squadre'!S37</f>
        <v>0</v>
      </c>
      <c r="C30" s="202">
        <f t="shared" si="2"/>
        <v>0</v>
      </c>
    </row>
    <row r="31" spans="1:3" ht="16.5" thickBot="1" x14ac:dyDescent="0.3">
      <c r="A31" s="105" t="s">
        <v>239</v>
      </c>
      <c r="B31" s="199">
        <f>'Punti Squadre'!S14</f>
        <v>0</v>
      </c>
      <c r="C31" s="202">
        <f t="shared" si="2"/>
        <v>0</v>
      </c>
    </row>
    <row r="32" spans="1:3" ht="16.5" thickBot="1" x14ac:dyDescent="0.3">
      <c r="A32" s="105" t="s">
        <v>110</v>
      </c>
      <c r="B32" s="199">
        <f>'Punti Squadre'!S36</f>
        <v>0</v>
      </c>
      <c r="C32" s="202">
        <f t="shared" si="2"/>
        <v>0</v>
      </c>
    </row>
    <row r="33" spans="1:3" ht="16.5" thickBot="1" x14ac:dyDescent="0.3">
      <c r="A33" s="105" t="s">
        <v>59</v>
      </c>
      <c r="B33" s="199">
        <f>'Punti Squadre'!S50</f>
        <v>0</v>
      </c>
      <c r="C33" s="202">
        <f t="shared" si="2"/>
        <v>0</v>
      </c>
    </row>
    <row r="34" spans="1:3" ht="16.5" thickBot="1" x14ac:dyDescent="0.3">
      <c r="A34" s="105" t="s">
        <v>41</v>
      </c>
      <c r="B34" s="199">
        <f>'Punti Squadre'!S28</f>
        <v>0</v>
      </c>
      <c r="C34" s="202">
        <f t="shared" si="2"/>
        <v>0</v>
      </c>
    </row>
    <row r="35" spans="1:3" ht="16.5" thickBot="1" x14ac:dyDescent="0.3">
      <c r="A35" s="105" t="s">
        <v>108</v>
      </c>
      <c r="B35" s="199">
        <f>'Punti Squadre'!S63</f>
        <v>0</v>
      </c>
      <c r="C35" s="202">
        <f t="shared" si="2"/>
        <v>0</v>
      </c>
    </row>
    <row r="36" spans="1:3" ht="16.5" thickBot="1" x14ac:dyDescent="0.3">
      <c r="A36" s="105" t="s">
        <v>210</v>
      </c>
      <c r="B36" s="199">
        <f>'Punti Squadre'!S11</f>
        <v>0</v>
      </c>
      <c r="C36" s="202">
        <f t="shared" si="2"/>
        <v>0</v>
      </c>
    </row>
    <row r="37" spans="1:3" ht="16.5" thickBot="1" x14ac:dyDescent="0.3">
      <c r="A37" s="162" t="s">
        <v>123</v>
      </c>
      <c r="B37" s="199">
        <f>'Punti Squadre'!S49</f>
        <v>0</v>
      </c>
      <c r="C37" s="202">
        <f t="shared" si="2"/>
        <v>0</v>
      </c>
    </row>
    <row r="38" spans="1:3" ht="16.5" thickBot="1" x14ac:dyDescent="0.3">
      <c r="A38" s="105" t="s">
        <v>61</v>
      </c>
      <c r="B38" s="199">
        <f>'Punti Squadre'!S53</f>
        <v>0</v>
      </c>
      <c r="C38" s="202">
        <f t="shared" si="2"/>
        <v>0</v>
      </c>
    </row>
    <row r="39" spans="1:3" ht="16.5" thickBot="1" x14ac:dyDescent="0.3">
      <c r="A39" s="105" t="s">
        <v>846</v>
      </c>
      <c r="B39" s="199">
        <f>'Punti Squadre'!S56</f>
        <v>0</v>
      </c>
      <c r="C39" s="202">
        <f t="shared" si="2"/>
        <v>0</v>
      </c>
    </row>
    <row r="40" spans="1:3" ht="16.5" thickBot="1" x14ac:dyDescent="0.3">
      <c r="A40" s="105" t="s">
        <v>152</v>
      </c>
      <c r="B40" s="199">
        <f>'Punti Squadre'!S20</f>
        <v>0</v>
      </c>
      <c r="C40" s="202">
        <f t="shared" si="2"/>
        <v>0</v>
      </c>
    </row>
    <row r="41" spans="1:3" ht="16.5" thickBot="1" x14ac:dyDescent="0.3">
      <c r="A41" s="105" t="s">
        <v>106</v>
      </c>
      <c r="B41" s="199">
        <f>'Punti Squadre'!S45</f>
        <v>0</v>
      </c>
      <c r="C41" s="202">
        <f t="shared" si="2"/>
        <v>0</v>
      </c>
    </row>
    <row r="42" spans="1:3" ht="16.5" thickBot="1" x14ac:dyDescent="0.3">
      <c r="A42" s="105" t="s">
        <v>117</v>
      </c>
      <c r="B42" s="199">
        <f>'Punti Squadre'!S61</f>
        <v>0</v>
      </c>
      <c r="C42" s="202">
        <f t="shared" si="2"/>
        <v>0</v>
      </c>
    </row>
    <row r="43" spans="1:3" ht="16.5" thickBot="1" x14ac:dyDescent="0.3">
      <c r="A43" s="105" t="s">
        <v>113</v>
      </c>
      <c r="B43" s="199">
        <f>'Punti Squadre'!S39</f>
        <v>0</v>
      </c>
      <c r="C43" s="202">
        <f t="shared" si="2"/>
        <v>0</v>
      </c>
    </row>
    <row r="44" spans="1:3" ht="16.5" thickBot="1" x14ac:dyDescent="0.3">
      <c r="A44" s="105" t="s">
        <v>45</v>
      </c>
      <c r="B44" s="199">
        <f>'Punti Squadre'!S32</f>
        <v>0</v>
      </c>
      <c r="C44" s="202">
        <f t="shared" si="2"/>
        <v>0</v>
      </c>
    </row>
    <row r="45" spans="1:3" ht="16.5" thickBot="1" x14ac:dyDescent="0.3">
      <c r="A45" s="151" t="s">
        <v>118</v>
      </c>
      <c r="B45" s="199">
        <f>'Punti Squadre'!S60</f>
        <v>0</v>
      </c>
      <c r="C45" s="202">
        <f t="shared" si="2"/>
        <v>0</v>
      </c>
    </row>
    <row r="46" spans="1:3" ht="16.5" thickBot="1" x14ac:dyDescent="0.3">
      <c r="A46" s="105" t="s">
        <v>15</v>
      </c>
      <c r="B46" s="199">
        <f>'Punti Squadre'!S8</f>
        <v>0</v>
      </c>
      <c r="C46" s="202">
        <f t="shared" si="2"/>
        <v>0</v>
      </c>
    </row>
    <row r="47" spans="1:3" ht="16.5" thickBot="1" x14ac:dyDescent="0.3">
      <c r="A47" s="162" t="s">
        <v>124</v>
      </c>
      <c r="B47" s="199">
        <v>0</v>
      </c>
      <c r="C47" s="202">
        <f t="shared" si="2"/>
        <v>0</v>
      </c>
    </row>
    <row r="48" spans="1:3" ht="16.5" thickBot="1" x14ac:dyDescent="0.3">
      <c r="A48" s="105"/>
      <c r="B48" s="199">
        <f>'Punti Squadre'!S17</f>
        <v>0</v>
      </c>
      <c r="C48" s="202">
        <f t="shared" ref="C48:C62" si="3">B48</f>
        <v>0</v>
      </c>
    </row>
    <row r="49" spans="1:3" ht="16.5" thickBot="1" x14ac:dyDescent="0.3">
      <c r="A49" s="105"/>
      <c r="B49" s="199">
        <f>'Punti Squadre'!S58</f>
        <v>0</v>
      </c>
      <c r="C49" s="202">
        <f t="shared" si="3"/>
        <v>0</v>
      </c>
    </row>
    <row r="50" spans="1:3" ht="16.5" thickBot="1" x14ac:dyDescent="0.3">
      <c r="A50" s="105"/>
      <c r="B50" s="199">
        <f>'Punti Squadre'!S62</f>
        <v>0</v>
      </c>
      <c r="C50" s="202">
        <f t="shared" si="3"/>
        <v>0</v>
      </c>
    </row>
    <row r="51" spans="1:3" ht="16.5" thickBot="1" x14ac:dyDescent="0.3">
      <c r="A51" s="105"/>
      <c r="B51" s="199">
        <f>'Punti Squadre'!S44</f>
        <v>0</v>
      </c>
      <c r="C51" s="202">
        <f t="shared" si="3"/>
        <v>0</v>
      </c>
    </row>
    <row r="52" spans="1:3" ht="16.5" thickBot="1" x14ac:dyDescent="0.3">
      <c r="A52" s="105"/>
      <c r="B52" s="199">
        <f>'Punti Squadre'!S59</f>
        <v>0</v>
      </c>
      <c r="C52" s="202">
        <f t="shared" si="3"/>
        <v>0</v>
      </c>
    </row>
    <row r="53" spans="1:3" ht="16.5" thickBot="1" x14ac:dyDescent="0.3">
      <c r="A53" s="105"/>
      <c r="B53" s="199">
        <f>'Punti Squadre'!S52</f>
        <v>0</v>
      </c>
      <c r="C53" s="202">
        <f t="shared" si="3"/>
        <v>0</v>
      </c>
    </row>
    <row r="54" spans="1:3" ht="16.5" thickBot="1" x14ac:dyDescent="0.3">
      <c r="A54" s="105"/>
      <c r="B54" s="199">
        <f>'Punti Squadre'!S24</f>
        <v>0</v>
      </c>
      <c r="C54" s="202">
        <f t="shared" si="3"/>
        <v>0</v>
      </c>
    </row>
    <row r="55" spans="1:3" ht="16.5" thickBot="1" x14ac:dyDescent="0.3">
      <c r="A55" s="105"/>
      <c r="B55" s="199">
        <f>'Punti Squadre'!S25</f>
        <v>0</v>
      </c>
      <c r="C55" s="202">
        <f t="shared" si="3"/>
        <v>0</v>
      </c>
    </row>
    <row r="56" spans="1:3" ht="16.5" thickBot="1" x14ac:dyDescent="0.3">
      <c r="A56" s="105"/>
      <c r="B56" s="199">
        <f>'Punti Squadre'!S26</f>
        <v>0</v>
      </c>
      <c r="C56" s="202">
        <f t="shared" si="3"/>
        <v>0</v>
      </c>
    </row>
    <row r="57" spans="1:3" ht="16.5" thickBot="1" x14ac:dyDescent="0.3">
      <c r="A57" s="105"/>
      <c r="B57" s="199">
        <f>'Punti Squadre'!S27</f>
        <v>0</v>
      </c>
      <c r="C57" s="202">
        <f t="shared" si="3"/>
        <v>0</v>
      </c>
    </row>
    <row r="58" spans="1:3" ht="16.5" thickBot="1" x14ac:dyDescent="0.3">
      <c r="A58" s="105"/>
      <c r="B58" s="199">
        <f>'Punti Squadre'!S34</f>
        <v>0</v>
      </c>
      <c r="C58" s="202">
        <f t="shared" si="3"/>
        <v>0</v>
      </c>
    </row>
    <row r="59" spans="1:3" ht="16.5" thickBot="1" x14ac:dyDescent="0.3">
      <c r="A59" s="105"/>
      <c r="B59" s="199">
        <f>'Punti Squadre'!S40</f>
        <v>0</v>
      </c>
      <c r="C59" s="202">
        <f t="shared" si="3"/>
        <v>0</v>
      </c>
    </row>
    <row r="60" spans="1:3" ht="16.5" thickBot="1" x14ac:dyDescent="0.3">
      <c r="A60" s="105"/>
      <c r="B60" s="199">
        <f>'Punti Squadre'!S41</f>
        <v>0</v>
      </c>
      <c r="C60" s="202">
        <f t="shared" si="3"/>
        <v>0</v>
      </c>
    </row>
    <row r="61" spans="1:3" ht="16.5" thickBot="1" x14ac:dyDescent="0.3">
      <c r="A61" s="105"/>
      <c r="B61" s="199">
        <f>'Punti Squadre'!S46</f>
        <v>0</v>
      </c>
      <c r="C61" s="202">
        <f t="shared" si="3"/>
        <v>0</v>
      </c>
    </row>
    <row r="62" spans="1:3" ht="16.5" thickBot="1" x14ac:dyDescent="0.3">
      <c r="A62" s="152"/>
      <c r="B62" s="199">
        <f>'Punti Squadre'!S64</f>
        <v>0</v>
      </c>
      <c r="C62" s="202">
        <f t="shared" si="3"/>
        <v>0</v>
      </c>
    </row>
  </sheetData>
  <autoFilter ref="A1:B62" xr:uid="{00000000-0009-0000-0000-00000F000000}"/>
  <sortState xmlns:xlrd2="http://schemas.microsoft.com/office/spreadsheetml/2017/richdata2" ref="A2:C18">
    <sortCondition descending="1" ref="C2:C18"/>
    <sortCondition ref="A2:A18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7487-E61C-4277-9A9F-AF94BBB93738}">
  <dimension ref="A1:D62"/>
  <sheetViews>
    <sheetView tabSelected="1" workbookViewId="0">
      <selection activeCell="G9" sqref="G9"/>
    </sheetView>
  </sheetViews>
  <sheetFormatPr defaultRowHeight="12.75" x14ac:dyDescent="0.2"/>
  <cols>
    <col min="1" max="1" width="40.5703125" bestFit="1" customWidth="1"/>
    <col min="2" max="2" width="9.5703125" bestFit="1" customWidth="1"/>
    <col min="3" max="3" width="9.28515625" customWidth="1"/>
    <col min="8" max="8" width="24" bestFit="1" customWidth="1"/>
  </cols>
  <sheetData>
    <row r="1" spans="1:4" ht="32.25" thickBot="1" x14ac:dyDescent="0.3">
      <c r="A1" s="141" t="s">
        <v>104</v>
      </c>
      <c r="B1" s="98" t="s">
        <v>101</v>
      </c>
      <c r="C1" s="98" t="s">
        <v>234</v>
      </c>
      <c r="D1" s="197" t="s">
        <v>235</v>
      </c>
    </row>
    <row r="2" spans="1:4" ht="16.5" thickBot="1" x14ac:dyDescent="0.3">
      <c r="A2" s="105" t="s">
        <v>247</v>
      </c>
      <c r="B2" s="106">
        <f>'Punti Squadre'!T18</f>
        <v>1847</v>
      </c>
      <c r="C2" s="106">
        <v>50</v>
      </c>
      <c r="D2" s="198">
        <f>B2+C2</f>
        <v>1897</v>
      </c>
    </row>
    <row r="3" spans="1:4" ht="16.5" thickBot="1" x14ac:dyDescent="0.3">
      <c r="A3" s="105" t="s">
        <v>337</v>
      </c>
      <c r="B3" s="106">
        <f>'Punti Squadre'!T7</f>
        <v>1856</v>
      </c>
      <c r="C3" s="106">
        <v>40</v>
      </c>
      <c r="D3" s="198">
        <f>B3+C3</f>
        <v>1896</v>
      </c>
    </row>
    <row r="4" spans="1:4" ht="16.5" thickBot="1" x14ac:dyDescent="0.3">
      <c r="A4" s="105" t="s">
        <v>35</v>
      </c>
      <c r="B4" s="106">
        <f>'Punti Squadre'!T21</f>
        <v>1472</v>
      </c>
      <c r="C4" s="106">
        <v>120</v>
      </c>
      <c r="D4" s="198">
        <f>B4+C4</f>
        <v>1592</v>
      </c>
    </row>
    <row r="5" spans="1:4" ht="16.5" thickBot="1" x14ac:dyDescent="0.3">
      <c r="A5" s="105" t="s">
        <v>120</v>
      </c>
      <c r="B5" s="106">
        <f>'Punti Squadre'!T22</f>
        <v>1266</v>
      </c>
      <c r="C5" s="106">
        <v>40</v>
      </c>
      <c r="D5" s="198">
        <f>B5+C5</f>
        <v>1306</v>
      </c>
    </row>
    <row r="6" spans="1:4" ht="16.5" thickBot="1" x14ac:dyDescent="0.3">
      <c r="A6" s="105" t="s">
        <v>338</v>
      </c>
      <c r="B6" s="106">
        <f>'Punti Squadre'!T19</f>
        <v>876</v>
      </c>
      <c r="C6" s="106">
        <v>60</v>
      </c>
      <c r="D6" s="198">
        <f>B6+C6</f>
        <v>936</v>
      </c>
    </row>
    <row r="7" spans="1:4" ht="16.5" thickBot="1" x14ac:dyDescent="0.3">
      <c r="A7" s="105" t="s">
        <v>16</v>
      </c>
      <c r="B7" s="106">
        <f>'Punti Squadre'!T9</f>
        <v>862</v>
      </c>
      <c r="C7" s="106">
        <v>40</v>
      </c>
      <c r="D7" s="198">
        <f>B7+C7</f>
        <v>902</v>
      </c>
    </row>
    <row r="8" spans="1:4" ht="16.5" thickBot="1" x14ac:dyDescent="0.3">
      <c r="A8" s="105" t="s">
        <v>159</v>
      </c>
      <c r="B8" s="106">
        <f>'Punti Squadre'!T10</f>
        <v>639</v>
      </c>
      <c r="C8" s="106">
        <v>70</v>
      </c>
      <c r="D8" s="198">
        <f>B8+C8</f>
        <v>709</v>
      </c>
    </row>
    <row r="9" spans="1:4" ht="16.5" thickBot="1" x14ac:dyDescent="0.3">
      <c r="A9" s="105" t="s">
        <v>114</v>
      </c>
      <c r="B9" s="106">
        <f>'Punti Squadre'!T4</f>
        <v>637</v>
      </c>
      <c r="C9" s="106">
        <v>0</v>
      </c>
      <c r="D9" s="198">
        <f>B9+C9</f>
        <v>637</v>
      </c>
    </row>
    <row r="10" spans="1:4" ht="16.5" thickBot="1" x14ac:dyDescent="0.3">
      <c r="A10" s="105" t="s">
        <v>156</v>
      </c>
      <c r="B10" s="106">
        <f>'Punti Squadre'!T5</f>
        <v>277</v>
      </c>
      <c r="C10" s="106">
        <v>70</v>
      </c>
      <c r="D10" s="198">
        <f>B10+C10</f>
        <v>347</v>
      </c>
    </row>
    <row r="11" spans="1:4" ht="16.5" thickBot="1" x14ac:dyDescent="0.3">
      <c r="A11" s="105" t="s">
        <v>122</v>
      </c>
      <c r="B11" s="106">
        <f>'Punti Squadre'!T23</f>
        <v>274</v>
      </c>
      <c r="C11" s="106">
        <v>30</v>
      </c>
      <c r="D11" s="198">
        <f>B11+C11</f>
        <v>304</v>
      </c>
    </row>
    <row r="12" spans="1:4" ht="16.5" thickBot="1" x14ac:dyDescent="0.3">
      <c r="A12" s="105" t="s">
        <v>20</v>
      </c>
      <c r="B12" s="106">
        <f>'Punti Squadre'!T51</f>
        <v>229</v>
      </c>
      <c r="C12" s="106">
        <v>10</v>
      </c>
      <c r="D12" s="198">
        <f>B12+C12</f>
        <v>239</v>
      </c>
    </row>
    <row r="13" spans="1:4" ht="16.5" thickBot="1" x14ac:dyDescent="0.3">
      <c r="A13" s="105" t="s">
        <v>158</v>
      </c>
      <c r="B13" s="106">
        <f>'Punti Squadre'!T47</f>
        <v>156</v>
      </c>
      <c r="C13" s="106">
        <v>80</v>
      </c>
      <c r="D13" s="198">
        <f>B13+C13</f>
        <v>236</v>
      </c>
    </row>
    <row r="14" spans="1:4" ht="16.5" thickBot="1" x14ac:dyDescent="0.3">
      <c r="A14" s="105" t="s">
        <v>334</v>
      </c>
      <c r="B14" s="106">
        <f>'Punti Squadre'!T35</f>
        <v>164</v>
      </c>
      <c r="C14" s="106">
        <v>30</v>
      </c>
      <c r="D14" s="198">
        <f>B14+C14</f>
        <v>194</v>
      </c>
    </row>
    <row r="15" spans="1:4" ht="16.5" thickBot="1" x14ac:dyDescent="0.3">
      <c r="A15" s="105" t="s">
        <v>71</v>
      </c>
      <c r="B15" s="106">
        <f>'Punti Squadre'!T31</f>
        <v>38</v>
      </c>
      <c r="C15" s="106">
        <v>30</v>
      </c>
      <c r="D15" s="198">
        <f>B15+C15</f>
        <v>68</v>
      </c>
    </row>
    <row r="16" spans="1:4" ht="16.5" thickBot="1" x14ac:dyDescent="0.3">
      <c r="A16" s="105" t="s">
        <v>846</v>
      </c>
      <c r="B16" s="106">
        <f>'Punti Squadre'!T56</f>
        <v>47</v>
      </c>
      <c r="C16" s="106">
        <v>0</v>
      </c>
      <c r="D16" s="198">
        <f>B16+C16</f>
        <v>47</v>
      </c>
    </row>
    <row r="17" spans="1:4" ht="16.5" thickBot="1" x14ac:dyDescent="0.3">
      <c r="A17" s="105" t="s">
        <v>336</v>
      </c>
      <c r="B17" s="106">
        <f>'Punti Squadre'!T37</f>
        <v>0</v>
      </c>
      <c r="C17" s="106">
        <v>20</v>
      </c>
      <c r="D17" s="198">
        <f>B17+C17</f>
        <v>20</v>
      </c>
    </row>
    <row r="18" spans="1:4" ht="16.5" thickBot="1" x14ac:dyDescent="0.3">
      <c r="A18" s="105" t="s">
        <v>215</v>
      </c>
      <c r="B18" s="106">
        <f>'Punti Squadre'!T55</f>
        <v>16</v>
      </c>
      <c r="C18" s="106">
        <v>0</v>
      </c>
      <c r="D18" s="198">
        <f>B18+C18</f>
        <v>16</v>
      </c>
    </row>
    <row r="19" spans="1:4" ht="16.5" thickBot="1" x14ac:dyDescent="0.3">
      <c r="A19" s="105" t="s">
        <v>28</v>
      </c>
      <c r="B19" s="106">
        <f>'Punti Squadre'!T16</f>
        <v>0</v>
      </c>
      <c r="C19" s="106">
        <v>10</v>
      </c>
      <c r="D19" s="198">
        <f>B19+C19</f>
        <v>10</v>
      </c>
    </row>
    <row r="20" spans="1:4" ht="16.5" thickBot="1" x14ac:dyDescent="0.3">
      <c r="A20" s="105" t="s">
        <v>27</v>
      </c>
      <c r="B20" s="106">
        <f>'Punti Squadre'!T15</f>
        <v>0</v>
      </c>
      <c r="C20" s="106">
        <v>0</v>
      </c>
      <c r="D20" s="198">
        <f>B20+C20</f>
        <v>0</v>
      </c>
    </row>
    <row r="21" spans="1:4" ht="16.5" thickBot="1" x14ac:dyDescent="0.3">
      <c r="A21" s="151" t="s">
        <v>116</v>
      </c>
      <c r="B21" s="106">
        <f>'Punti Squadre'!T65</f>
        <v>0</v>
      </c>
      <c r="C21" s="106">
        <v>0</v>
      </c>
      <c r="D21" s="198">
        <f>B21+C21</f>
        <v>0</v>
      </c>
    </row>
    <row r="22" spans="1:4" ht="16.5" thickBot="1" x14ac:dyDescent="0.3">
      <c r="A22" s="105" t="s">
        <v>112</v>
      </c>
      <c r="B22" s="106">
        <f>'Punti Squadre'!T38</f>
        <v>0</v>
      </c>
      <c r="C22" s="106">
        <v>0</v>
      </c>
      <c r="D22" s="198">
        <f>B22+C22</f>
        <v>0</v>
      </c>
    </row>
    <row r="23" spans="1:4" ht="16.5" thickBot="1" x14ac:dyDescent="0.3">
      <c r="A23" s="105" t="s">
        <v>119</v>
      </c>
      <c r="B23" s="106">
        <f>'Punti Squadre'!T6</f>
        <v>0</v>
      </c>
      <c r="C23" s="106">
        <v>0</v>
      </c>
      <c r="D23" s="198">
        <f>B23+C23</f>
        <v>0</v>
      </c>
    </row>
    <row r="24" spans="1:4" ht="16.5" thickBot="1" x14ac:dyDescent="0.3">
      <c r="A24" s="105" t="s">
        <v>57</v>
      </c>
      <c r="B24" s="106">
        <f>'Punti Squadre'!T48</f>
        <v>0</v>
      </c>
      <c r="C24" s="106">
        <v>0</v>
      </c>
      <c r="D24" s="198">
        <f>B24+C24</f>
        <v>0</v>
      </c>
    </row>
    <row r="25" spans="1:4" ht="16.5" thickBot="1" x14ac:dyDescent="0.3">
      <c r="A25" s="105" t="s">
        <v>115</v>
      </c>
      <c r="B25" s="106">
        <f>'Punti Squadre'!T33</f>
        <v>0</v>
      </c>
      <c r="C25" s="106">
        <v>0</v>
      </c>
      <c r="D25" s="198">
        <f>B25+C25</f>
        <v>0</v>
      </c>
    </row>
    <row r="26" spans="1:4" ht="16.5" thickBot="1" x14ac:dyDescent="0.3">
      <c r="A26" s="105" t="s">
        <v>62</v>
      </c>
      <c r="B26" s="106">
        <f>'Punti Squadre'!T54</f>
        <v>0</v>
      </c>
      <c r="C26" s="106">
        <v>0</v>
      </c>
      <c r="D26" s="198">
        <f>B26+C26</f>
        <v>0</v>
      </c>
    </row>
    <row r="27" spans="1:4" ht="16.5" thickBot="1" x14ac:dyDescent="0.3">
      <c r="A27" s="105" t="s">
        <v>43</v>
      </c>
      <c r="B27" s="106">
        <f>'Punti Squadre'!T30</f>
        <v>0</v>
      </c>
      <c r="C27" s="106">
        <v>0</v>
      </c>
      <c r="D27" s="198">
        <f>B27+C27</f>
        <v>0</v>
      </c>
    </row>
    <row r="28" spans="1:4" ht="16.5" thickBot="1" x14ac:dyDescent="0.3">
      <c r="A28" s="105" t="s">
        <v>121</v>
      </c>
      <c r="B28" s="106">
        <f>'Punti Squadre'!T29</f>
        <v>0</v>
      </c>
      <c r="C28" s="106">
        <v>0</v>
      </c>
      <c r="D28" s="198">
        <f>B28+C28</f>
        <v>0</v>
      </c>
    </row>
    <row r="29" spans="1:4" ht="16.5" thickBot="1" x14ac:dyDescent="0.3">
      <c r="A29" s="105" t="s">
        <v>239</v>
      </c>
      <c r="B29" s="106">
        <f>'Punti Squadre'!T14</f>
        <v>0</v>
      </c>
      <c r="C29" s="106">
        <v>0</v>
      </c>
      <c r="D29" s="198">
        <f>B29+C29</f>
        <v>0</v>
      </c>
    </row>
    <row r="30" spans="1:4" ht="16.5" thickBot="1" x14ac:dyDescent="0.3">
      <c r="A30" s="105" t="s">
        <v>110</v>
      </c>
      <c r="B30" s="106">
        <f>'Punti Squadre'!T36</f>
        <v>0</v>
      </c>
      <c r="C30" s="106">
        <v>0</v>
      </c>
      <c r="D30" s="198">
        <f>B30+C30</f>
        <v>0</v>
      </c>
    </row>
    <row r="31" spans="1:4" ht="16.5" thickBot="1" x14ac:dyDescent="0.3">
      <c r="A31" s="105" t="s">
        <v>59</v>
      </c>
      <c r="B31" s="106">
        <f>'Punti Squadre'!T50</f>
        <v>0</v>
      </c>
      <c r="C31" s="106">
        <v>0</v>
      </c>
      <c r="D31" s="198">
        <f>B31+C31</f>
        <v>0</v>
      </c>
    </row>
    <row r="32" spans="1:4" ht="16.5" thickBot="1" x14ac:dyDescent="0.3">
      <c r="A32" s="105" t="s">
        <v>41</v>
      </c>
      <c r="B32" s="106">
        <f>'Punti Squadre'!T28</f>
        <v>0</v>
      </c>
      <c r="C32" s="106">
        <v>0</v>
      </c>
      <c r="D32" s="198">
        <f>B32+C32</f>
        <v>0</v>
      </c>
    </row>
    <row r="33" spans="1:4" ht="16.5" thickBot="1" x14ac:dyDescent="0.3">
      <c r="A33" s="105" t="s">
        <v>108</v>
      </c>
      <c r="B33" s="106">
        <f>'Punti Squadre'!T63</f>
        <v>0</v>
      </c>
      <c r="C33" s="106">
        <v>0</v>
      </c>
      <c r="D33" s="198">
        <f>B33+C33</f>
        <v>0</v>
      </c>
    </row>
    <row r="34" spans="1:4" ht="16.5" thickBot="1" x14ac:dyDescent="0.3">
      <c r="A34" s="105" t="s">
        <v>21</v>
      </c>
      <c r="B34" s="106">
        <f>'Punti Squadre'!T12</f>
        <v>0</v>
      </c>
      <c r="C34" s="106">
        <v>0</v>
      </c>
      <c r="D34" s="198">
        <f>B34+C34</f>
        <v>0</v>
      </c>
    </row>
    <row r="35" spans="1:4" ht="16.5" thickBot="1" x14ac:dyDescent="0.3">
      <c r="A35" s="105" t="s">
        <v>210</v>
      </c>
      <c r="B35" s="106">
        <f>'Punti Squadre'!T11</f>
        <v>0</v>
      </c>
      <c r="C35" s="106">
        <v>0</v>
      </c>
      <c r="D35" s="198">
        <f t="shared" ref="D21:D47" si="0">B35+C35</f>
        <v>0</v>
      </c>
    </row>
    <row r="36" spans="1:4" ht="16.5" thickBot="1" x14ac:dyDescent="0.3">
      <c r="A36" s="105" t="s">
        <v>123</v>
      </c>
      <c r="B36" s="106">
        <f>'Punti Squadre'!T49</f>
        <v>0</v>
      </c>
      <c r="C36" s="106">
        <v>0</v>
      </c>
      <c r="D36" s="198">
        <f t="shared" si="0"/>
        <v>0</v>
      </c>
    </row>
    <row r="37" spans="1:4" ht="16.5" thickBot="1" x14ac:dyDescent="0.3">
      <c r="A37" s="162" t="s">
        <v>61</v>
      </c>
      <c r="B37" s="106">
        <f>'Punti Squadre'!T53</f>
        <v>0</v>
      </c>
      <c r="C37" s="106">
        <v>0</v>
      </c>
      <c r="D37" s="198">
        <f t="shared" si="0"/>
        <v>0</v>
      </c>
    </row>
    <row r="38" spans="1:4" ht="16.5" thickBot="1" x14ac:dyDescent="0.3">
      <c r="A38" s="105" t="s">
        <v>161</v>
      </c>
      <c r="B38" s="106">
        <f>'Punti Squadre'!T13</f>
        <v>0</v>
      </c>
      <c r="C38" s="106">
        <v>0</v>
      </c>
      <c r="D38" s="198">
        <f t="shared" si="0"/>
        <v>0</v>
      </c>
    </row>
    <row r="39" spans="1:4" ht="16.5" thickBot="1" x14ac:dyDescent="0.3">
      <c r="A39" s="105" t="s">
        <v>152</v>
      </c>
      <c r="B39" s="106">
        <f>'Punti Squadre'!T57</f>
        <v>0</v>
      </c>
      <c r="C39" s="106">
        <v>0</v>
      </c>
      <c r="D39" s="198">
        <f t="shared" si="0"/>
        <v>0</v>
      </c>
    </row>
    <row r="40" spans="1:4" ht="16.5" thickBot="1" x14ac:dyDescent="0.3">
      <c r="A40" s="105" t="s">
        <v>106</v>
      </c>
      <c r="B40" s="106">
        <f>'Punti Squadre'!T45</f>
        <v>0</v>
      </c>
      <c r="C40" s="106">
        <v>0</v>
      </c>
      <c r="D40" s="198">
        <f t="shared" si="0"/>
        <v>0</v>
      </c>
    </row>
    <row r="41" spans="1:4" ht="16.5" thickBot="1" x14ac:dyDescent="0.3">
      <c r="A41" s="105" t="s">
        <v>117</v>
      </c>
      <c r="B41" s="106">
        <f>'Punti Squadre'!T61</f>
        <v>0</v>
      </c>
      <c r="C41" s="106">
        <v>0</v>
      </c>
      <c r="D41" s="198">
        <f t="shared" si="0"/>
        <v>0</v>
      </c>
    </row>
    <row r="42" spans="1:4" ht="16.5" thickBot="1" x14ac:dyDescent="0.3">
      <c r="A42" s="105" t="s">
        <v>113</v>
      </c>
      <c r="B42" s="106">
        <f>'Punti Squadre'!T39</f>
        <v>0</v>
      </c>
      <c r="C42" s="106">
        <v>0</v>
      </c>
      <c r="D42" s="198">
        <f t="shared" si="0"/>
        <v>0</v>
      </c>
    </row>
    <row r="43" spans="1:4" ht="16.5" thickBot="1" x14ac:dyDescent="0.3">
      <c r="A43" s="105" t="s">
        <v>45</v>
      </c>
      <c r="B43" s="106">
        <f>'Punti Squadre'!T32</f>
        <v>0</v>
      </c>
      <c r="C43" s="106">
        <v>0</v>
      </c>
      <c r="D43" s="198">
        <f t="shared" si="0"/>
        <v>0</v>
      </c>
    </row>
    <row r="44" spans="1:4" ht="16.5" thickBot="1" x14ac:dyDescent="0.3">
      <c r="A44" s="151" t="s">
        <v>118</v>
      </c>
      <c r="B44" s="106">
        <f>'Punti Squadre'!T60</f>
        <v>0</v>
      </c>
      <c r="C44" s="106">
        <v>0</v>
      </c>
      <c r="D44" s="198">
        <f t="shared" si="0"/>
        <v>0</v>
      </c>
    </row>
    <row r="45" spans="1:4" ht="16.5" thickBot="1" x14ac:dyDescent="0.3">
      <c r="A45" s="105" t="s">
        <v>15</v>
      </c>
      <c r="B45" s="106">
        <f>'Punti Squadre'!T8</f>
        <v>0</v>
      </c>
      <c r="C45" s="106">
        <v>0</v>
      </c>
      <c r="D45" s="198">
        <f t="shared" si="0"/>
        <v>0</v>
      </c>
    </row>
    <row r="46" spans="1:4" ht="16.5" thickBot="1" x14ac:dyDescent="0.3">
      <c r="A46" s="105" t="s">
        <v>124</v>
      </c>
      <c r="B46" s="106">
        <f>'Punti Squadre'!T38</f>
        <v>0</v>
      </c>
      <c r="C46" s="106">
        <v>0</v>
      </c>
      <c r="D46" s="198">
        <f t="shared" si="0"/>
        <v>0</v>
      </c>
    </row>
    <row r="47" spans="1:4" ht="16.5" thickBot="1" x14ac:dyDescent="0.3">
      <c r="A47" s="162" t="s">
        <v>217</v>
      </c>
      <c r="B47" s="106">
        <f>'Punti Squadre'!T40</f>
        <v>0</v>
      </c>
      <c r="C47" s="106">
        <v>0</v>
      </c>
      <c r="D47" s="198">
        <f t="shared" si="0"/>
        <v>0</v>
      </c>
    </row>
    <row r="48" spans="1:4" ht="16.5" thickBot="1" x14ac:dyDescent="0.3">
      <c r="A48" s="105"/>
      <c r="B48" s="106">
        <f>'Punti Squadre'!T43</f>
        <v>0</v>
      </c>
      <c r="C48" s="106">
        <v>0</v>
      </c>
      <c r="D48" s="198">
        <f t="shared" ref="D48:D62" si="1">B48+C48</f>
        <v>0</v>
      </c>
    </row>
    <row r="49" spans="1:4" ht="16.5" thickBot="1" x14ac:dyDescent="0.3">
      <c r="A49" s="105"/>
      <c r="B49" s="106">
        <f>'Punti Squadre'!T17</f>
        <v>0</v>
      </c>
      <c r="C49" s="106">
        <v>0</v>
      </c>
      <c r="D49" s="198">
        <f t="shared" si="1"/>
        <v>0</v>
      </c>
    </row>
    <row r="50" spans="1:4" ht="16.5" thickBot="1" x14ac:dyDescent="0.3">
      <c r="A50" s="105"/>
      <c r="B50" s="106">
        <f>'Punti Squadre'!T58</f>
        <v>0</v>
      </c>
      <c r="C50" s="106">
        <v>0</v>
      </c>
      <c r="D50" s="198">
        <f t="shared" si="1"/>
        <v>0</v>
      </c>
    </row>
    <row r="51" spans="1:4" ht="16.5" thickBot="1" x14ac:dyDescent="0.3">
      <c r="A51" s="105"/>
      <c r="B51" s="106">
        <f>'Punti Squadre'!T62</f>
        <v>0</v>
      </c>
      <c r="C51" s="106">
        <v>0</v>
      </c>
      <c r="D51" s="198">
        <f t="shared" si="1"/>
        <v>0</v>
      </c>
    </row>
    <row r="52" spans="1:4" ht="16.5" thickBot="1" x14ac:dyDescent="0.3">
      <c r="A52" s="105"/>
      <c r="B52" s="106">
        <f>'Punti Squadre'!T44</f>
        <v>0</v>
      </c>
      <c r="C52" s="106">
        <v>0</v>
      </c>
      <c r="D52" s="198">
        <f t="shared" si="1"/>
        <v>0</v>
      </c>
    </row>
    <row r="53" spans="1:4" ht="16.5" thickBot="1" x14ac:dyDescent="0.3">
      <c r="A53" s="105"/>
      <c r="B53" s="106">
        <f>'Punti Squadre'!T59</f>
        <v>0</v>
      </c>
      <c r="C53" s="106">
        <v>0</v>
      </c>
      <c r="D53" s="198">
        <f t="shared" si="1"/>
        <v>0</v>
      </c>
    </row>
    <row r="54" spans="1:4" ht="16.5" thickBot="1" x14ac:dyDescent="0.3">
      <c r="A54" s="105"/>
      <c r="B54" s="106">
        <f>'Punti Squadre'!T52</f>
        <v>0</v>
      </c>
      <c r="C54" s="106">
        <v>0</v>
      </c>
      <c r="D54" s="198">
        <f t="shared" si="1"/>
        <v>0</v>
      </c>
    </row>
    <row r="55" spans="1:4" ht="16.5" thickBot="1" x14ac:dyDescent="0.3">
      <c r="A55" s="105"/>
      <c r="B55" s="106">
        <f>'Punti Squadre'!T24</f>
        <v>0</v>
      </c>
      <c r="C55" s="106">
        <v>0</v>
      </c>
      <c r="D55" s="198">
        <f t="shared" si="1"/>
        <v>0</v>
      </c>
    </row>
    <row r="56" spans="1:4" ht="16.5" thickBot="1" x14ac:dyDescent="0.3">
      <c r="A56" s="105"/>
      <c r="B56" s="106">
        <f>'Punti Squadre'!T25</f>
        <v>0</v>
      </c>
      <c r="C56" s="106">
        <v>0</v>
      </c>
      <c r="D56" s="198">
        <f t="shared" si="1"/>
        <v>0</v>
      </c>
    </row>
    <row r="57" spans="1:4" ht="16.5" thickBot="1" x14ac:dyDescent="0.3">
      <c r="A57" s="105"/>
      <c r="B57" s="106">
        <f>'Punti Squadre'!T26</f>
        <v>0</v>
      </c>
      <c r="C57" s="106">
        <v>0</v>
      </c>
      <c r="D57" s="198">
        <f t="shared" si="1"/>
        <v>0</v>
      </c>
    </row>
    <row r="58" spans="1:4" ht="16.5" thickBot="1" x14ac:dyDescent="0.3">
      <c r="A58" s="105"/>
      <c r="B58" s="106">
        <f>'Punti Squadre'!T27</f>
        <v>0</v>
      </c>
      <c r="C58" s="106">
        <v>0</v>
      </c>
      <c r="D58" s="198">
        <f t="shared" si="1"/>
        <v>0</v>
      </c>
    </row>
    <row r="59" spans="1:4" ht="16.5" thickBot="1" x14ac:dyDescent="0.3">
      <c r="A59" s="105"/>
      <c r="B59" s="106">
        <f>'Punti Squadre'!T34</f>
        <v>0</v>
      </c>
      <c r="C59" s="106">
        <v>0</v>
      </c>
      <c r="D59" s="198">
        <f t="shared" si="1"/>
        <v>0</v>
      </c>
    </row>
    <row r="60" spans="1:4" ht="16.5" thickBot="1" x14ac:dyDescent="0.3">
      <c r="A60" s="105"/>
      <c r="B60" s="106">
        <f>'Punti Squadre'!T41</f>
        <v>0</v>
      </c>
      <c r="C60" s="106">
        <v>0</v>
      </c>
      <c r="D60" s="198">
        <f t="shared" si="1"/>
        <v>0</v>
      </c>
    </row>
    <row r="61" spans="1:4" ht="16.5" thickBot="1" x14ac:dyDescent="0.3">
      <c r="A61" s="105"/>
      <c r="B61" s="106">
        <f>'Punti Squadre'!T46</f>
        <v>0</v>
      </c>
      <c r="C61" s="106">
        <v>0</v>
      </c>
      <c r="D61" s="198">
        <f t="shared" si="1"/>
        <v>0</v>
      </c>
    </row>
    <row r="62" spans="1:4" ht="16.5" thickBot="1" x14ac:dyDescent="0.3">
      <c r="A62" s="152"/>
      <c r="B62" s="106">
        <f>'Punti Squadre'!T64</f>
        <v>0</v>
      </c>
      <c r="C62" s="106">
        <v>0</v>
      </c>
      <c r="D62" s="198">
        <f t="shared" si="1"/>
        <v>0</v>
      </c>
    </row>
  </sheetData>
  <sortState xmlns:xlrd2="http://schemas.microsoft.com/office/spreadsheetml/2017/richdata2" ref="A2:D34">
    <sortCondition descending="1" ref="D2:D34"/>
    <sortCondition ref="A2:A3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70"/>
  <sheetViews>
    <sheetView showGridLines="0" zoomScale="70" zoomScaleNormal="70" workbookViewId="0">
      <selection activeCell="R63" sqref="R63"/>
    </sheetView>
  </sheetViews>
  <sheetFormatPr defaultColWidth="8.85546875" defaultRowHeight="18.600000000000001" customHeight="1" x14ac:dyDescent="0.2"/>
  <cols>
    <col min="1" max="1" width="8.7109375" style="1" customWidth="1"/>
    <col min="2" max="2" width="39.85546875" style="1" customWidth="1"/>
    <col min="3" max="16" width="10.7109375" style="1" customWidth="1"/>
    <col min="17" max="17" width="14" style="1" customWidth="1"/>
    <col min="18" max="18" width="40.140625" style="1" customWidth="1"/>
    <col min="19" max="20" width="14" style="1" customWidth="1"/>
    <col min="21" max="256" width="8.85546875" style="1" customWidth="1"/>
  </cols>
  <sheetData>
    <row r="1" spans="1:20" ht="15.6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149999999999999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9"/>
      <c r="S2" s="5"/>
      <c r="T2" s="5"/>
    </row>
    <row r="3" spans="1:20" ht="20.100000000000001" customHeight="1" thickBot="1" x14ac:dyDescent="0.3">
      <c r="A3" s="120"/>
      <c r="B3" s="121" t="s">
        <v>3</v>
      </c>
      <c r="C3" s="121" t="s">
        <v>85</v>
      </c>
      <c r="D3" s="121" t="s">
        <v>86</v>
      </c>
      <c r="E3" s="122" t="s">
        <v>87</v>
      </c>
      <c r="F3" s="123" t="s">
        <v>88</v>
      </c>
      <c r="G3" s="123" t="s">
        <v>89</v>
      </c>
      <c r="H3" s="123" t="s">
        <v>90</v>
      </c>
      <c r="I3" s="123" t="s">
        <v>91</v>
      </c>
      <c r="J3" s="123" t="s">
        <v>92</v>
      </c>
      <c r="K3" s="123" t="s">
        <v>93</v>
      </c>
      <c r="L3" s="123" t="s">
        <v>94</v>
      </c>
      <c r="M3" s="123" t="s">
        <v>95</v>
      </c>
      <c r="N3" s="123" t="s">
        <v>96</v>
      </c>
      <c r="O3" s="123" t="s">
        <v>97</v>
      </c>
      <c r="P3" s="123" t="s">
        <v>98</v>
      </c>
      <c r="Q3" s="123" t="s">
        <v>99</v>
      </c>
      <c r="R3" s="124"/>
      <c r="S3" s="123" t="s">
        <v>100</v>
      </c>
      <c r="T3" s="123" t="s">
        <v>101</v>
      </c>
    </row>
    <row r="4" spans="1:20" ht="20.100000000000001" customHeight="1" thickBot="1" x14ac:dyDescent="0.3">
      <c r="A4" s="125">
        <v>1213</v>
      </c>
      <c r="B4" s="126" t="s">
        <v>11</v>
      </c>
      <c r="C4" s="127">
        <f>('MC M'!W3)</f>
        <v>0</v>
      </c>
      <c r="D4" s="127">
        <f>('MC F'!W3)</f>
        <v>60</v>
      </c>
      <c r="E4" s="128">
        <f>('CU M'!W3)</f>
        <v>120</v>
      </c>
      <c r="F4" s="129">
        <f>('CU F'!W3)</f>
        <v>96</v>
      </c>
      <c r="G4" s="129">
        <f>('ES M'!W3)</f>
        <v>145</v>
      </c>
      <c r="H4" s="129">
        <f>('ES F'!W3)</f>
        <v>379</v>
      </c>
      <c r="I4" s="129">
        <f>('RA M'!W3)</f>
        <v>30</v>
      </c>
      <c r="J4" s="129">
        <f>('RA F'!W3)</f>
        <v>251</v>
      </c>
      <c r="K4" s="129">
        <f>('YA M'!W3)</f>
        <v>365</v>
      </c>
      <c r="L4" s="129">
        <f>('YA F'!W3)</f>
        <v>134</v>
      </c>
      <c r="M4" s="129">
        <f>('YB M'!W3)</f>
        <v>143</v>
      </c>
      <c r="N4" s="129">
        <f>('YB F'!W3)</f>
        <v>0</v>
      </c>
      <c r="O4" s="129">
        <f>('JU M'!W3)</f>
        <v>20</v>
      </c>
      <c r="P4" s="129">
        <f>('JU F'!W3)</f>
        <v>60</v>
      </c>
      <c r="Q4" s="130">
        <f t="shared" ref="Q4:Q35" si="0">SUM(C4:P4)</f>
        <v>1803</v>
      </c>
      <c r="R4" s="131" t="s">
        <v>11</v>
      </c>
      <c r="S4" s="130">
        <f>SUM(C4:J4)</f>
        <v>1081</v>
      </c>
      <c r="T4" s="130">
        <f>SUM(K4:P4)</f>
        <v>722</v>
      </c>
    </row>
    <row r="5" spans="1:20" ht="20.100000000000001" customHeight="1" thickBot="1" x14ac:dyDescent="0.3">
      <c r="A5" s="125"/>
      <c r="B5" s="126"/>
      <c r="C5" s="127">
        <f>('MC M'!W4)</f>
        <v>0</v>
      </c>
      <c r="D5" s="127">
        <f>('MC F'!W4)</f>
        <v>36</v>
      </c>
      <c r="E5" s="128">
        <f>('CU M'!W4)</f>
        <v>0</v>
      </c>
      <c r="F5" s="129">
        <f>('CU F'!W4)</f>
        <v>0</v>
      </c>
      <c r="G5" s="129">
        <f>('ES M'!W4)</f>
        <v>11</v>
      </c>
      <c r="H5" s="129">
        <f>('ES F'!W4)</f>
        <v>0</v>
      </c>
      <c r="I5" s="129">
        <f>('RA M'!W4)</f>
        <v>58</v>
      </c>
      <c r="J5" s="129">
        <f>('RA F'!W4)</f>
        <v>123</v>
      </c>
      <c r="K5" s="129">
        <f>('YA M'!W4)</f>
        <v>246</v>
      </c>
      <c r="L5" s="129">
        <f>('YA F'!W4)</f>
        <v>0</v>
      </c>
      <c r="M5" s="129">
        <f>('YB M'!W4)</f>
        <v>18</v>
      </c>
      <c r="N5" s="129">
        <f>('YB F'!W4)</f>
        <v>0</v>
      </c>
      <c r="O5" s="129">
        <f>('JU M'!W4)</f>
        <v>18</v>
      </c>
      <c r="P5" s="129">
        <f>('JU F'!W4)</f>
        <v>0</v>
      </c>
      <c r="Q5" s="130">
        <f t="shared" si="0"/>
        <v>510</v>
      </c>
      <c r="R5" s="131"/>
      <c r="S5" s="130">
        <f t="shared" ref="S5:S65" si="1">SUM(C5:J5)</f>
        <v>228</v>
      </c>
      <c r="T5" s="130">
        <f t="shared" ref="T5:T65" si="2">SUM(K5:P5)</f>
        <v>282</v>
      </c>
    </row>
    <row r="6" spans="1:20" ht="20.100000000000001" customHeight="1" thickBot="1" x14ac:dyDescent="0.3">
      <c r="A6" s="125">
        <v>1174</v>
      </c>
      <c r="B6" s="126" t="s">
        <v>13</v>
      </c>
      <c r="C6" s="127">
        <f>('MC M'!W5)</f>
        <v>0</v>
      </c>
      <c r="D6" s="127">
        <f>('MC F'!W5)</f>
        <v>0</v>
      </c>
      <c r="E6" s="128">
        <f>('CU M'!W5)</f>
        <v>0</v>
      </c>
      <c r="F6" s="129">
        <f>('CU F'!W5)</f>
        <v>0</v>
      </c>
      <c r="G6" s="129">
        <f>('ES M'!W5)</f>
        <v>0</v>
      </c>
      <c r="H6" s="129">
        <f>('ES F'!W5)</f>
        <v>0</v>
      </c>
      <c r="I6" s="129">
        <f>('RA M'!W5)</f>
        <v>0</v>
      </c>
      <c r="J6" s="129">
        <f>('RA F'!W5)</f>
        <v>0</v>
      </c>
      <c r="K6" s="129">
        <f>('YA M'!W5)</f>
        <v>0</v>
      </c>
      <c r="L6" s="129">
        <f>('YA F'!W5)</f>
        <v>0</v>
      </c>
      <c r="M6" s="129">
        <f>('YB M'!W5)</f>
        <v>0</v>
      </c>
      <c r="N6" s="129">
        <f>('YB F'!W5)</f>
        <v>0</v>
      </c>
      <c r="O6" s="129">
        <f>('JU M'!W5)</f>
        <v>0</v>
      </c>
      <c r="P6" s="129">
        <f>('JU F'!W5)</f>
        <v>0</v>
      </c>
      <c r="Q6" s="130">
        <f t="shared" si="0"/>
        <v>0</v>
      </c>
      <c r="R6" s="131" t="s">
        <v>13</v>
      </c>
      <c r="S6" s="130">
        <f t="shared" si="1"/>
        <v>0</v>
      </c>
      <c r="T6" s="130">
        <f t="shared" si="2"/>
        <v>0</v>
      </c>
    </row>
    <row r="7" spans="1:20" ht="20.100000000000001" customHeight="1" thickBot="1" x14ac:dyDescent="0.3">
      <c r="A7" s="125">
        <v>1180</v>
      </c>
      <c r="B7" s="126" t="s">
        <v>14</v>
      </c>
      <c r="C7" s="127">
        <f>('MC M'!W6)</f>
        <v>84</v>
      </c>
      <c r="D7" s="127">
        <f>('MC F'!W6)</f>
        <v>0</v>
      </c>
      <c r="E7" s="128">
        <f>('CU M'!W6)</f>
        <v>180</v>
      </c>
      <c r="F7" s="129">
        <f>('CU F'!W6)</f>
        <v>204</v>
      </c>
      <c r="G7" s="129">
        <f>('ES M'!W6)</f>
        <v>826</v>
      </c>
      <c r="H7" s="129">
        <f>('ES F'!W6)</f>
        <v>114</v>
      </c>
      <c r="I7" s="129">
        <f>('RA M'!W6)</f>
        <v>50</v>
      </c>
      <c r="J7" s="129">
        <f>('RA F'!W6)</f>
        <v>150</v>
      </c>
      <c r="K7" s="129">
        <f>('YA M'!W6)</f>
        <v>724</v>
      </c>
      <c r="L7" s="129">
        <f>('YA F'!W6)</f>
        <v>827</v>
      </c>
      <c r="M7" s="129">
        <f>('YB M'!W6)</f>
        <v>440</v>
      </c>
      <c r="N7" s="129">
        <f>('YB F'!W6)</f>
        <v>6</v>
      </c>
      <c r="O7" s="129">
        <f>('JU M'!W6)</f>
        <v>0</v>
      </c>
      <c r="P7" s="129">
        <f>('JU F'!W6)</f>
        <v>0</v>
      </c>
      <c r="Q7" s="130">
        <f t="shared" si="0"/>
        <v>3605</v>
      </c>
      <c r="R7" s="131" t="s">
        <v>14</v>
      </c>
      <c r="S7" s="130">
        <f t="shared" si="1"/>
        <v>1608</v>
      </c>
      <c r="T7" s="130">
        <f t="shared" si="2"/>
        <v>1997</v>
      </c>
    </row>
    <row r="8" spans="1:20" ht="20.100000000000001" customHeight="1" thickBot="1" x14ac:dyDescent="0.3">
      <c r="A8" s="125">
        <v>1115</v>
      </c>
      <c r="B8" s="126" t="s">
        <v>15</v>
      </c>
      <c r="C8" s="127">
        <f>('MC M'!W7)</f>
        <v>0</v>
      </c>
      <c r="D8" s="127">
        <f>('MC F'!W7)</f>
        <v>0</v>
      </c>
      <c r="E8" s="128">
        <f>('CU M'!W7)</f>
        <v>0</v>
      </c>
      <c r="F8" s="129">
        <f>('CU F'!W7)</f>
        <v>0</v>
      </c>
      <c r="G8" s="129">
        <f>('ES M'!W7)</f>
        <v>0</v>
      </c>
      <c r="H8" s="129">
        <f>('ES F'!W7)</f>
        <v>0</v>
      </c>
      <c r="I8" s="129">
        <f>('RA M'!W7)</f>
        <v>0</v>
      </c>
      <c r="J8" s="129">
        <f>('RA F'!W7)</f>
        <v>0</v>
      </c>
      <c r="K8" s="129">
        <f>('YA M'!W7)</f>
        <v>0</v>
      </c>
      <c r="L8" s="129">
        <f>('YA F'!W7)</f>
        <v>0</v>
      </c>
      <c r="M8" s="129">
        <f>('YB M'!W7)</f>
        <v>0</v>
      </c>
      <c r="N8" s="129">
        <f>('YB F'!W7)</f>
        <v>0</v>
      </c>
      <c r="O8" s="129">
        <f>('JU M'!W7)</f>
        <v>0</v>
      </c>
      <c r="P8" s="129">
        <f>('JU F'!W7)</f>
        <v>0</v>
      </c>
      <c r="Q8" s="130">
        <f t="shared" si="0"/>
        <v>0</v>
      </c>
      <c r="R8" s="131" t="s">
        <v>15</v>
      </c>
      <c r="S8" s="130">
        <f t="shared" si="1"/>
        <v>0</v>
      </c>
      <c r="T8" s="130">
        <f t="shared" si="2"/>
        <v>0</v>
      </c>
    </row>
    <row r="9" spans="1:20" ht="20.100000000000001" customHeight="1" thickBot="1" x14ac:dyDescent="0.3">
      <c r="A9" s="125">
        <v>10</v>
      </c>
      <c r="B9" s="126" t="s">
        <v>16</v>
      </c>
      <c r="C9" s="127">
        <f>('MC M'!W8)</f>
        <v>12</v>
      </c>
      <c r="D9" s="127">
        <f>('MC F'!W8)</f>
        <v>0</v>
      </c>
      <c r="E9" s="128">
        <f>('CU M'!W8)</f>
        <v>84</v>
      </c>
      <c r="F9" s="129">
        <f>('CU F'!W8)</f>
        <v>60</v>
      </c>
      <c r="G9" s="129">
        <f>('ES M'!W8)</f>
        <v>380</v>
      </c>
      <c r="H9" s="129">
        <f>('ES F'!W8)</f>
        <v>0</v>
      </c>
      <c r="I9" s="129">
        <f>('RA M'!W8)</f>
        <v>401</v>
      </c>
      <c r="J9" s="129">
        <f>('RA F'!W8)</f>
        <v>627</v>
      </c>
      <c r="K9" s="129">
        <f>('YA M'!W8)</f>
        <v>109</v>
      </c>
      <c r="L9" s="129">
        <f>('YA F'!W8)</f>
        <v>218</v>
      </c>
      <c r="M9" s="129">
        <f>('YB M'!W8)</f>
        <v>235</v>
      </c>
      <c r="N9" s="129">
        <f>('YB F'!W8)</f>
        <v>309</v>
      </c>
      <c r="O9" s="129">
        <f>('JU M'!W8)</f>
        <v>0</v>
      </c>
      <c r="P9" s="129">
        <f>('JU F'!W8)</f>
        <v>0</v>
      </c>
      <c r="Q9" s="130">
        <f t="shared" si="0"/>
        <v>2435</v>
      </c>
      <c r="R9" s="131" t="s">
        <v>16</v>
      </c>
      <c r="S9" s="130">
        <f t="shared" si="1"/>
        <v>1564</v>
      </c>
      <c r="T9" s="130">
        <f t="shared" si="2"/>
        <v>871</v>
      </c>
    </row>
    <row r="10" spans="1:20" ht="20.100000000000001" customHeight="1" thickBot="1" x14ac:dyDescent="0.3">
      <c r="A10" s="125">
        <v>1589</v>
      </c>
      <c r="B10" s="126" t="s">
        <v>18</v>
      </c>
      <c r="C10" s="127">
        <f>('MC M'!W9)</f>
        <v>36</v>
      </c>
      <c r="D10" s="127">
        <f>('MC F'!W9)</f>
        <v>24</v>
      </c>
      <c r="E10" s="128">
        <f>('CU M'!W9)</f>
        <v>132</v>
      </c>
      <c r="F10" s="129">
        <f>('CU F'!W9)</f>
        <v>0</v>
      </c>
      <c r="G10" s="129">
        <f>('ES M'!W9)</f>
        <v>84</v>
      </c>
      <c r="H10" s="129">
        <f>('ES F'!W9)</f>
        <v>20</v>
      </c>
      <c r="I10" s="129">
        <f>('RA M'!W9)</f>
        <v>209</v>
      </c>
      <c r="J10" s="129">
        <f>('RA F'!W9)</f>
        <v>59</v>
      </c>
      <c r="K10" s="129">
        <f>('YA M'!W9)</f>
        <v>193</v>
      </c>
      <c r="L10" s="129">
        <f>('YA F'!W9)</f>
        <v>41</v>
      </c>
      <c r="M10" s="129">
        <f>('YB M'!W9)</f>
        <v>401</v>
      </c>
      <c r="N10" s="129">
        <f>('YB F'!W9)</f>
        <v>84</v>
      </c>
      <c r="O10" s="129">
        <f>('JU M'!W9)</f>
        <v>0</v>
      </c>
      <c r="P10" s="129">
        <f>('JU F'!W9)</f>
        <v>0</v>
      </c>
      <c r="Q10" s="130">
        <f t="shared" si="0"/>
        <v>1283</v>
      </c>
      <c r="R10" s="131" t="s">
        <v>18</v>
      </c>
      <c r="S10" s="130">
        <f t="shared" si="1"/>
        <v>564</v>
      </c>
      <c r="T10" s="130">
        <f t="shared" si="2"/>
        <v>719</v>
      </c>
    </row>
    <row r="11" spans="1:20" ht="20.100000000000001" customHeight="1" thickBot="1" x14ac:dyDescent="0.3">
      <c r="A11" s="125"/>
      <c r="B11" s="126"/>
      <c r="C11" s="127">
        <f>('MC M'!W10)</f>
        <v>0</v>
      </c>
      <c r="D11" s="127">
        <f>('MC F'!W10)</f>
        <v>0</v>
      </c>
      <c r="E11" s="128">
        <f>('CU M'!W10)</f>
        <v>0</v>
      </c>
      <c r="F11" s="129">
        <f>('CU F'!W10)</f>
        <v>0</v>
      </c>
      <c r="G11" s="129">
        <f>('ES M'!W10)</f>
        <v>0</v>
      </c>
      <c r="H11" s="129">
        <f>('ES F'!W10)</f>
        <v>0</v>
      </c>
      <c r="I11" s="129">
        <f>('RA M'!W10)</f>
        <v>0</v>
      </c>
      <c r="J11" s="129">
        <f>('RA F'!W10)</f>
        <v>0</v>
      </c>
      <c r="K11" s="129">
        <f>('YA M'!W10)</f>
        <v>0</v>
      </c>
      <c r="L11" s="129">
        <f>('YA F'!W10)</f>
        <v>0</v>
      </c>
      <c r="M11" s="129">
        <f>('YB M'!W10)</f>
        <v>0</v>
      </c>
      <c r="N11" s="129">
        <f>('YB F'!W10)</f>
        <v>0</v>
      </c>
      <c r="O11" s="129">
        <f>('JU M'!W10)</f>
        <v>0</v>
      </c>
      <c r="P11" s="129">
        <f>('JU F'!W10)</f>
        <v>0</v>
      </c>
      <c r="Q11" s="130">
        <f t="shared" si="0"/>
        <v>0</v>
      </c>
      <c r="R11" s="131"/>
      <c r="S11" s="130">
        <f t="shared" si="1"/>
        <v>0</v>
      </c>
      <c r="T11" s="130">
        <f t="shared" si="2"/>
        <v>0</v>
      </c>
    </row>
    <row r="12" spans="1:20" ht="20.100000000000001" customHeight="1" thickBot="1" x14ac:dyDescent="0.3">
      <c r="A12" s="125">
        <v>1590</v>
      </c>
      <c r="B12" s="126" t="s">
        <v>21</v>
      </c>
      <c r="C12" s="127">
        <f>('MC M'!W11)</f>
        <v>0</v>
      </c>
      <c r="D12" s="127">
        <f>('MC F'!W11)</f>
        <v>0</v>
      </c>
      <c r="E12" s="128">
        <f>('CU M'!W11)</f>
        <v>0</v>
      </c>
      <c r="F12" s="129">
        <f>('CU F'!W11)</f>
        <v>0</v>
      </c>
      <c r="G12" s="129">
        <f>('ES M'!W11)</f>
        <v>5</v>
      </c>
      <c r="H12" s="129">
        <f>('ES F'!W11)</f>
        <v>7</v>
      </c>
      <c r="I12" s="129">
        <f>('RA M'!W11)</f>
        <v>0</v>
      </c>
      <c r="J12" s="129">
        <f>('RA F'!W11)</f>
        <v>0</v>
      </c>
      <c r="K12" s="129">
        <f>('YA M'!W11)</f>
        <v>10</v>
      </c>
      <c r="L12" s="129">
        <f>('YA F'!W11)</f>
        <v>5</v>
      </c>
      <c r="M12" s="129">
        <f>('YB M'!W11)</f>
        <v>0</v>
      </c>
      <c r="N12" s="129">
        <f>('YB F'!W11)</f>
        <v>0</v>
      </c>
      <c r="O12" s="129">
        <f>('JU M'!W11)</f>
        <v>0</v>
      </c>
      <c r="P12" s="129">
        <f>('JU F'!W11)</f>
        <v>0</v>
      </c>
      <c r="Q12" s="130">
        <f t="shared" si="0"/>
        <v>27</v>
      </c>
      <c r="R12" s="131" t="s">
        <v>21</v>
      </c>
      <c r="S12" s="130">
        <f t="shared" si="1"/>
        <v>12</v>
      </c>
      <c r="T12" s="130">
        <f t="shared" si="2"/>
        <v>15</v>
      </c>
    </row>
    <row r="13" spans="1:20" ht="20.100000000000001" customHeight="1" thickBot="1" x14ac:dyDescent="0.3">
      <c r="A13" s="125"/>
      <c r="B13" s="126"/>
      <c r="C13" s="127">
        <f>('MC M'!W12)</f>
        <v>0</v>
      </c>
      <c r="D13" s="127">
        <f>('MC F'!W12)</f>
        <v>0</v>
      </c>
      <c r="E13" s="128">
        <f>('CU M'!W12)</f>
        <v>0</v>
      </c>
      <c r="F13" s="129">
        <f>('CU F'!W12)</f>
        <v>0</v>
      </c>
      <c r="G13" s="129">
        <f>('ES M'!W12)</f>
        <v>0</v>
      </c>
      <c r="H13" s="129">
        <f>('ES F'!W12)</f>
        <v>0</v>
      </c>
      <c r="I13" s="129">
        <f>('RA M'!W12)</f>
        <v>0</v>
      </c>
      <c r="J13" s="129">
        <f>('RA F'!W12)</f>
        <v>5</v>
      </c>
      <c r="K13" s="129">
        <f>('YA M'!W12)</f>
        <v>0</v>
      </c>
      <c r="L13" s="129">
        <f>('YA F'!W12)</f>
        <v>0</v>
      </c>
      <c r="M13" s="129">
        <f>('YB M'!W12)</f>
        <v>0</v>
      </c>
      <c r="N13" s="129">
        <f>('YB F'!W12)</f>
        <v>0</v>
      </c>
      <c r="O13" s="129">
        <f>('JU M'!W12)</f>
        <v>0</v>
      </c>
      <c r="P13" s="129">
        <f>('JU F'!W12)</f>
        <v>0</v>
      </c>
      <c r="Q13" s="130">
        <f t="shared" si="0"/>
        <v>5</v>
      </c>
      <c r="R13" s="131"/>
      <c r="S13" s="130">
        <f t="shared" si="1"/>
        <v>5</v>
      </c>
      <c r="T13" s="130">
        <f t="shared" si="2"/>
        <v>0</v>
      </c>
    </row>
    <row r="14" spans="1:20" ht="20.100000000000001" customHeight="1" thickBot="1" x14ac:dyDescent="0.3">
      <c r="A14" s="125"/>
      <c r="B14" s="126"/>
      <c r="C14" s="127">
        <f>('MC M'!W13)</f>
        <v>0</v>
      </c>
      <c r="D14" s="127">
        <f>('MC F'!W13)</f>
        <v>0</v>
      </c>
      <c r="E14" s="128">
        <f>('CU M'!W13)</f>
        <v>0</v>
      </c>
      <c r="F14" s="129">
        <f>('CU F'!W13)</f>
        <v>0</v>
      </c>
      <c r="G14" s="129">
        <f>('ES M'!W13)</f>
        <v>0</v>
      </c>
      <c r="H14" s="129">
        <f>('ES F'!W13)</f>
        <v>0</v>
      </c>
      <c r="I14" s="129">
        <f>('RA M'!W13)</f>
        <v>0</v>
      </c>
      <c r="J14" s="129">
        <f>('RA F'!W13)</f>
        <v>0</v>
      </c>
      <c r="K14" s="129">
        <f>('YA M'!W13)</f>
        <v>0</v>
      </c>
      <c r="L14" s="129">
        <f>('YA F'!W13)</f>
        <v>0</v>
      </c>
      <c r="M14" s="129">
        <f>('YB M'!W13)</f>
        <v>0</v>
      </c>
      <c r="N14" s="129">
        <f>('YB F'!W13)</f>
        <v>0</v>
      </c>
      <c r="O14" s="129">
        <f>('JU M'!W13)</f>
        <v>0</v>
      </c>
      <c r="P14" s="129">
        <f>('JU F'!W13)</f>
        <v>0</v>
      </c>
      <c r="Q14" s="130">
        <f t="shared" si="0"/>
        <v>0</v>
      </c>
      <c r="R14" s="131"/>
      <c r="S14" s="130">
        <f t="shared" si="1"/>
        <v>0</v>
      </c>
      <c r="T14" s="130">
        <f t="shared" si="2"/>
        <v>0</v>
      </c>
    </row>
    <row r="15" spans="1:20" ht="20.100000000000001" customHeight="1" thickBot="1" x14ac:dyDescent="0.3">
      <c r="A15" s="125">
        <v>1843</v>
      </c>
      <c r="B15" s="126" t="s">
        <v>27</v>
      </c>
      <c r="C15" s="127">
        <f>('MC M'!W14)</f>
        <v>0</v>
      </c>
      <c r="D15" s="127">
        <f>('MC F'!W14)</f>
        <v>0</v>
      </c>
      <c r="E15" s="128">
        <f>('CU M'!W14)</f>
        <v>0</v>
      </c>
      <c r="F15" s="129">
        <f>('CU F'!W14)</f>
        <v>0</v>
      </c>
      <c r="G15" s="129">
        <f>('ES M'!W14)</f>
        <v>0</v>
      </c>
      <c r="H15" s="129">
        <f>('ES F'!W14)</f>
        <v>0</v>
      </c>
      <c r="I15" s="129">
        <f>('RA M'!W14)</f>
        <v>0</v>
      </c>
      <c r="J15" s="129">
        <f>('RA F'!W14)</f>
        <v>0</v>
      </c>
      <c r="K15" s="129">
        <f>('YA M'!W14)</f>
        <v>0</v>
      </c>
      <c r="L15" s="129">
        <f>('YA F'!W14)</f>
        <v>0</v>
      </c>
      <c r="M15" s="129">
        <f>('YB M'!W14)</f>
        <v>0</v>
      </c>
      <c r="N15" s="129">
        <f>('YB F'!W14)</f>
        <v>0</v>
      </c>
      <c r="O15" s="129">
        <f>('JU M'!W14)</f>
        <v>0</v>
      </c>
      <c r="P15" s="129">
        <f>('JU F'!W14)</f>
        <v>0</v>
      </c>
      <c r="Q15" s="130">
        <f t="shared" si="0"/>
        <v>0</v>
      </c>
      <c r="R15" s="131" t="s">
        <v>27</v>
      </c>
      <c r="S15" s="130">
        <f t="shared" si="1"/>
        <v>0</v>
      </c>
      <c r="T15" s="130">
        <f t="shared" si="2"/>
        <v>0</v>
      </c>
    </row>
    <row r="16" spans="1:20" ht="20.100000000000001" customHeight="1" thickBot="1" x14ac:dyDescent="0.3">
      <c r="A16" s="125">
        <v>1317</v>
      </c>
      <c r="B16" s="126" t="s">
        <v>28</v>
      </c>
      <c r="C16" s="127">
        <f>('MC M'!W15)</f>
        <v>24</v>
      </c>
      <c r="D16" s="127">
        <f>('MC F'!W15)</f>
        <v>0</v>
      </c>
      <c r="E16" s="128">
        <f>('CU M'!W15)</f>
        <v>0</v>
      </c>
      <c r="F16" s="129">
        <f>('CU F'!W15)</f>
        <v>0</v>
      </c>
      <c r="G16" s="129">
        <f>('ES M'!W15)</f>
        <v>0</v>
      </c>
      <c r="H16" s="129">
        <f>('ES F'!W15)</f>
        <v>0</v>
      </c>
      <c r="I16" s="129">
        <f>('RA M'!W15)</f>
        <v>0</v>
      </c>
      <c r="J16" s="129">
        <f>('RA F'!W15)</f>
        <v>0</v>
      </c>
      <c r="K16" s="129">
        <f>('YA M'!W15)</f>
        <v>0</v>
      </c>
      <c r="L16" s="129">
        <f>('YA F'!W15)</f>
        <v>0</v>
      </c>
      <c r="M16" s="129">
        <f>('YB M'!W15)</f>
        <v>0</v>
      </c>
      <c r="N16" s="129">
        <f>('YB F'!W15)</f>
        <v>12</v>
      </c>
      <c r="O16" s="129">
        <f>('JU M'!W15)</f>
        <v>68</v>
      </c>
      <c r="P16" s="129">
        <f>('JU F'!W15)</f>
        <v>0</v>
      </c>
      <c r="Q16" s="130">
        <f t="shared" si="0"/>
        <v>104</v>
      </c>
      <c r="R16" s="131" t="s">
        <v>28</v>
      </c>
      <c r="S16" s="130">
        <f t="shared" si="1"/>
        <v>24</v>
      </c>
      <c r="T16" s="130">
        <f t="shared" si="2"/>
        <v>80</v>
      </c>
    </row>
    <row r="17" spans="1:20" ht="20.100000000000001" customHeight="1" thickBot="1" x14ac:dyDescent="0.3">
      <c r="A17" s="125"/>
      <c r="B17" s="126"/>
      <c r="C17" s="127">
        <f>('MC M'!W16)</f>
        <v>0</v>
      </c>
      <c r="D17" s="127">
        <f>('MC F'!W16)</f>
        <v>0</v>
      </c>
      <c r="E17" s="128">
        <f>('CU M'!W16)</f>
        <v>0</v>
      </c>
      <c r="F17" s="129">
        <f>('CU F'!W16)</f>
        <v>0</v>
      </c>
      <c r="G17" s="129">
        <f>('ES M'!W16)</f>
        <v>0</v>
      </c>
      <c r="H17" s="129">
        <f>('ES F'!W16)</f>
        <v>0</v>
      </c>
      <c r="I17" s="129">
        <f>('RA M'!W16)</f>
        <v>0</v>
      </c>
      <c r="J17" s="129">
        <f>('RA F'!W16)</f>
        <v>0</v>
      </c>
      <c r="K17" s="129">
        <f>('YA M'!W16)</f>
        <v>0</v>
      </c>
      <c r="L17" s="129">
        <f>('YA F'!W16)</f>
        <v>0</v>
      </c>
      <c r="M17" s="129">
        <f>('YB M'!W16)</f>
        <v>0</v>
      </c>
      <c r="N17" s="129">
        <f>('YB F'!W16)</f>
        <v>0</v>
      </c>
      <c r="O17" s="129">
        <f>('JU M'!W16)</f>
        <v>0</v>
      </c>
      <c r="P17" s="129">
        <f>('JU F'!W16)</f>
        <v>0</v>
      </c>
      <c r="Q17" s="130">
        <f t="shared" si="0"/>
        <v>0</v>
      </c>
      <c r="R17" s="131"/>
      <c r="S17" s="130">
        <f t="shared" si="1"/>
        <v>0</v>
      </c>
      <c r="T17" s="130">
        <f t="shared" si="2"/>
        <v>0</v>
      </c>
    </row>
    <row r="18" spans="1:20" ht="20.100000000000001" customHeight="1" thickBot="1" x14ac:dyDescent="0.3">
      <c r="A18" s="125">
        <v>1886</v>
      </c>
      <c r="B18" s="126" t="s">
        <v>31</v>
      </c>
      <c r="C18" s="127">
        <f>('MC M'!W17)</f>
        <v>0</v>
      </c>
      <c r="D18" s="127">
        <f>('MC F'!W17)</f>
        <v>0</v>
      </c>
      <c r="E18" s="128">
        <f>('CU M'!W17)</f>
        <v>72</v>
      </c>
      <c r="F18" s="129">
        <f>('CU F'!W17)</f>
        <v>48</v>
      </c>
      <c r="G18" s="129">
        <f>('ES M'!W17)</f>
        <v>0</v>
      </c>
      <c r="H18" s="129">
        <f>('ES F'!W17)</f>
        <v>0</v>
      </c>
      <c r="I18" s="129">
        <f>('RA M'!W17)</f>
        <v>895</v>
      </c>
      <c r="J18" s="129">
        <f>('RA F'!W17)</f>
        <v>540</v>
      </c>
      <c r="K18" s="129">
        <f>('YA M'!W17)</f>
        <v>100</v>
      </c>
      <c r="L18" s="129">
        <f>('YA F'!W17)</f>
        <v>379</v>
      </c>
      <c r="M18" s="129">
        <f>('YB M'!W17)</f>
        <v>181</v>
      </c>
      <c r="N18" s="129">
        <f>('YB F'!W17)</f>
        <v>405</v>
      </c>
      <c r="O18" s="129">
        <f>('JU M'!W17)</f>
        <v>702</v>
      </c>
      <c r="P18" s="129">
        <f>('JU F'!W17)</f>
        <v>112</v>
      </c>
      <c r="Q18" s="130">
        <f t="shared" si="0"/>
        <v>3434</v>
      </c>
      <c r="R18" s="131" t="s">
        <v>31</v>
      </c>
      <c r="S18" s="130">
        <f t="shared" si="1"/>
        <v>1555</v>
      </c>
      <c r="T18" s="130">
        <f t="shared" si="2"/>
        <v>1879</v>
      </c>
    </row>
    <row r="19" spans="1:20" ht="20.100000000000001" customHeight="1" thickBot="1" x14ac:dyDescent="0.3">
      <c r="A19" s="125">
        <v>2144</v>
      </c>
      <c r="B19" s="126" t="s">
        <v>107</v>
      </c>
      <c r="C19" s="127">
        <f>('MC M'!W18)</f>
        <v>120</v>
      </c>
      <c r="D19" s="127">
        <f>('MC F'!W18)</f>
        <v>0</v>
      </c>
      <c r="E19" s="128">
        <f>('CU M'!W18)</f>
        <v>240</v>
      </c>
      <c r="F19" s="129">
        <f>('CU F'!W18)</f>
        <v>84</v>
      </c>
      <c r="G19" s="129">
        <f>('ES M'!W18)</f>
        <v>595</v>
      </c>
      <c r="H19" s="129">
        <f>('ES F'!W18)</f>
        <v>898</v>
      </c>
      <c r="I19" s="129">
        <f>('RA M'!W18)</f>
        <v>315</v>
      </c>
      <c r="J19" s="129">
        <f>('RA F'!W18)</f>
        <v>525</v>
      </c>
      <c r="K19" s="129">
        <f>('YA M'!W18)</f>
        <v>45</v>
      </c>
      <c r="L19" s="129">
        <f>('YA F'!W18)</f>
        <v>573</v>
      </c>
      <c r="M19" s="129">
        <f>('YB M'!W18)</f>
        <v>258</v>
      </c>
      <c r="N19" s="129">
        <f>('YB F'!W18)</f>
        <v>0</v>
      </c>
      <c r="O19" s="129">
        <f>('JU M'!W18)</f>
        <v>0</v>
      </c>
      <c r="P19" s="129">
        <f>('JU F'!W18)</f>
        <v>0</v>
      </c>
      <c r="Q19" s="130">
        <f t="shared" si="0"/>
        <v>3653</v>
      </c>
      <c r="R19" s="131" t="s">
        <v>107</v>
      </c>
      <c r="S19" s="130">
        <f t="shared" si="1"/>
        <v>2777</v>
      </c>
      <c r="T19" s="130">
        <f t="shared" si="2"/>
        <v>876</v>
      </c>
    </row>
    <row r="20" spans="1:20" ht="20.100000000000001" customHeight="1" thickBot="1" x14ac:dyDescent="0.3">
      <c r="A20" s="125"/>
      <c r="B20" s="126"/>
      <c r="C20" s="127">
        <f>('MC M'!W19)</f>
        <v>0</v>
      </c>
      <c r="D20" s="127">
        <f>('MC F'!W19)</f>
        <v>0</v>
      </c>
      <c r="E20" s="128">
        <f>('CU M'!W19)</f>
        <v>0</v>
      </c>
      <c r="F20" s="129">
        <f>('CU F'!W19)</f>
        <v>0</v>
      </c>
      <c r="G20" s="129">
        <f>('ES M'!W19)</f>
        <v>0</v>
      </c>
      <c r="H20" s="129">
        <f>('ES F'!W19)</f>
        <v>0</v>
      </c>
      <c r="I20" s="129">
        <f>('RA M'!W19)</f>
        <v>0</v>
      </c>
      <c r="J20" s="129">
        <f>('RA F'!W19)</f>
        <v>0</v>
      </c>
      <c r="K20" s="129">
        <f>('YA M'!W19)</f>
        <v>0</v>
      </c>
      <c r="L20" s="129">
        <f>('YA F'!W19)</f>
        <v>0</v>
      </c>
      <c r="M20" s="129">
        <f>('YB M'!W19)</f>
        <v>0</v>
      </c>
      <c r="N20" s="129">
        <f>('YB F'!W19)</f>
        <v>0</v>
      </c>
      <c r="O20" s="129">
        <f>('JU M'!W19)</f>
        <v>0</v>
      </c>
      <c r="P20" s="129">
        <f>('JU F'!W19)</f>
        <v>0</v>
      </c>
      <c r="Q20" s="130">
        <f t="shared" si="0"/>
        <v>0</v>
      </c>
      <c r="R20" s="131"/>
      <c r="S20" s="130">
        <f t="shared" si="1"/>
        <v>0</v>
      </c>
      <c r="T20" s="130">
        <f t="shared" si="2"/>
        <v>0</v>
      </c>
    </row>
    <row r="21" spans="1:20" ht="20.100000000000001" customHeight="1" thickBot="1" x14ac:dyDescent="0.3">
      <c r="A21" s="125">
        <v>1298</v>
      </c>
      <c r="B21" s="126" t="s">
        <v>35</v>
      </c>
      <c r="C21" s="127">
        <f>('MC M'!W20)</f>
        <v>0</v>
      </c>
      <c r="D21" s="127">
        <f>('MC F'!W20)</f>
        <v>0</v>
      </c>
      <c r="E21" s="128">
        <f>('CU M'!W20)</f>
        <v>0</v>
      </c>
      <c r="F21" s="129">
        <f>('CU F'!W20)</f>
        <v>0</v>
      </c>
      <c r="G21" s="129">
        <f>('ES M'!W20)</f>
        <v>0</v>
      </c>
      <c r="H21" s="129">
        <f>('ES F'!W20)</f>
        <v>280</v>
      </c>
      <c r="I21" s="129">
        <f>('RA M'!W20)</f>
        <v>165</v>
      </c>
      <c r="J21" s="129">
        <f>('RA F'!W20)</f>
        <v>33</v>
      </c>
      <c r="K21" s="129">
        <f>('YA M'!W20)</f>
        <v>404</v>
      </c>
      <c r="L21" s="129">
        <f>('YA F'!W20)</f>
        <v>380</v>
      </c>
      <c r="M21" s="129">
        <f>('YB M'!W20)</f>
        <v>206</v>
      </c>
      <c r="N21" s="129">
        <f>('YB F'!W20)</f>
        <v>140</v>
      </c>
      <c r="O21" s="129">
        <f>('JU M'!W20)</f>
        <v>327</v>
      </c>
      <c r="P21" s="129">
        <f>('JU F'!W20)</f>
        <v>130</v>
      </c>
      <c r="Q21" s="130">
        <f t="shared" si="0"/>
        <v>2065</v>
      </c>
      <c r="R21" s="131" t="s">
        <v>35</v>
      </c>
      <c r="S21" s="130">
        <f t="shared" si="1"/>
        <v>478</v>
      </c>
      <c r="T21" s="130">
        <f t="shared" si="2"/>
        <v>1587</v>
      </c>
    </row>
    <row r="22" spans="1:20" ht="20.100000000000001" customHeight="1" thickBot="1" x14ac:dyDescent="0.3">
      <c r="A22" s="125">
        <v>1887</v>
      </c>
      <c r="B22" s="126" t="s">
        <v>10</v>
      </c>
      <c r="C22" s="127">
        <f>('MC M'!W21)</f>
        <v>60</v>
      </c>
      <c r="D22" s="127">
        <f>('MC F'!W21)</f>
        <v>0</v>
      </c>
      <c r="E22" s="128">
        <f>('CU M'!W21)</f>
        <v>60</v>
      </c>
      <c r="F22" s="129">
        <f>('CU F'!W21)</f>
        <v>0</v>
      </c>
      <c r="G22" s="129">
        <f>('ES M'!W21)</f>
        <v>125</v>
      </c>
      <c r="H22" s="129">
        <f>('ES F'!W21)</f>
        <v>43</v>
      </c>
      <c r="I22" s="129">
        <f>('RA M'!W21)</f>
        <v>347</v>
      </c>
      <c r="J22" s="129">
        <f>('RA F'!W21)</f>
        <v>96</v>
      </c>
      <c r="K22" s="129">
        <f>('YA M'!W21)</f>
        <v>695</v>
      </c>
      <c r="L22" s="129">
        <f>('YA F'!W21)</f>
        <v>167</v>
      </c>
      <c r="M22" s="129">
        <f>('YB M'!W21)</f>
        <v>240</v>
      </c>
      <c r="N22" s="129">
        <f>('YB F'!W21)</f>
        <v>19</v>
      </c>
      <c r="O22" s="129">
        <f>('JU M'!W21)</f>
        <v>150</v>
      </c>
      <c r="P22" s="129">
        <f>('JU F'!W21)</f>
        <v>0</v>
      </c>
      <c r="Q22" s="130">
        <f t="shared" si="0"/>
        <v>2002</v>
      </c>
      <c r="R22" s="131" t="s">
        <v>10</v>
      </c>
      <c r="S22" s="130">
        <f t="shared" si="1"/>
        <v>731</v>
      </c>
      <c r="T22" s="130">
        <f t="shared" si="2"/>
        <v>1271</v>
      </c>
    </row>
    <row r="23" spans="1:20" ht="20.100000000000001" customHeight="1" thickBot="1" x14ac:dyDescent="0.3">
      <c r="A23" s="125"/>
      <c r="B23" s="126"/>
      <c r="C23" s="127">
        <f>('MC M'!W22)</f>
        <v>60</v>
      </c>
      <c r="D23" s="127">
        <f>('MC F'!W22)</f>
        <v>0</v>
      </c>
      <c r="E23" s="128">
        <f>('CU M'!W22)</f>
        <v>0</v>
      </c>
      <c r="F23" s="129">
        <f>('CU F'!W22)</f>
        <v>48</v>
      </c>
      <c r="G23" s="129">
        <f>('ES M'!W22)</f>
        <v>22</v>
      </c>
      <c r="H23" s="129">
        <f>('ES F'!W22)</f>
        <v>485</v>
      </c>
      <c r="I23" s="129">
        <f>('RA M'!W22)</f>
        <v>25</v>
      </c>
      <c r="J23" s="129">
        <f>('RA F'!W22)</f>
        <v>0</v>
      </c>
      <c r="K23" s="129">
        <f>('YA M'!W22)</f>
        <v>41</v>
      </c>
      <c r="L23" s="129">
        <f>('YA F'!W22)</f>
        <v>45</v>
      </c>
      <c r="M23" s="129">
        <f>('YB M'!W22)</f>
        <v>77</v>
      </c>
      <c r="N23" s="129">
        <f>('YB F'!W22)</f>
        <v>0</v>
      </c>
      <c r="O23" s="129">
        <f>('JU M'!W22)</f>
        <v>111</v>
      </c>
      <c r="P23" s="129">
        <f>('JU F'!W22)</f>
        <v>0</v>
      </c>
      <c r="Q23" s="130">
        <f t="shared" si="0"/>
        <v>914</v>
      </c>
      <c r="R23" s="131"/>
      <c r="S23" s="130">
        <f t="shared" si="1"/>
        <v>640</v>
      </c>
      <c r="T23" s="130">
        <f t="shared" si="2"/>
        <v>274</v>
      </c>
    </row>
    <row r="24" spans="1:20" ht="20.100000000000001" customHeight="1" thickBot="1" x14ac:dyDescent="0.3">
      <c r="A24" s="125">
        <v>1756</v>
      </c>
      <c r="B24" s="126" t="s">
        <v>37</v>
      </c>
      <c r="C24" s="127">
        <f>('MC M'!W23)</f>
        <v>0</v>
      </c>
      <c r="D24" s="127">
        <f>('MC F'!W23)</f>
        <v>0</v>
      </c>
      <c r="E24" s="128">
        <f>('CU M'!W23)</f>
        <v>0</v>
      </c>
      <c r="F24" s="129">
        <f>('CU F'!W23)</f>
        <v>0</v>
      </c>
      <c r="G24" s="129">
        <f>('ES M'!W23)</f>
        <v>0</v>
      </c>
      <c r="H24" s="129">
        <f>('ES F'!W23)</f>
        <v>0</v>
      </c>
      <c r="I24" s="129">
        <f>('RA M'!W23)</f>
        <v>0</v>
      </c>
      <c r="J24" s="129">
        <f>('RA F'!W23)</f>
        <v>0</v>
      </c>
      <c r="K24" s="129">
        <f>('YA M'!W23)</f>
        <v>0</v>
      </c>
      <c r="L24" s="129">
        <f>('YA F'!W23)</f>
        <v>0</v>
      </c>
      <c r="M24" s="129">
        <f>('YB M'!W23)</f>
        <v>0</v>
      </c>
      <c r="N24" s="129">
        <f>('YB F'!W23)</f>
        <v>0</v>
      </c>
      <c r="O24" s="129">
        <f>('JU M'!W23)</f>
        <v>0</v>
      </c>
      <c r="P24" s="129">
        <f>('JU F'!W23)</f>
        <v>0</v>
      </c>
      <c r="Q24" s="130">
        <f t="shared" si="0"/>
        <v>0</v>
      </c>
      <c r="R24" s="131" t="s">
        <v>37</v>
      </c>
      <c r="S24" s="130">
        <f t="shared" si="1"/>
        <v>0</v>
      </c>
      <c r="T24" s="130">
        <f t="shared" si="2"/>
        <v>0</v>
      </c>
    </row>
    <row r="25" spans="1:20" ht="20.100000000000001" customHeight="1" thickBot="1" x14ac:dyDescent="0.3">
      <c r="A25" s="125">
        <v>1177</v>
      </c>
      <c r="B25" s="126" t="s">
        <v>38</v>
      </c>
      <c r="C25" s="127">
        <f>('MC M'!W24)</f>
        <v>0</v>
      </c>
      <c r="D25" s="127">
        <f>('MC F'!W24)</f>
        <v>0</v>
      </c>
      <c r="E25" s="128">
        <f>('CU M'!W24)</f>
        <v>0</v>
      </c>
      <c r="F25" s="129">
        <f>('CU F'!W24)</f>
        <v>0</v>
      </c>
      <c r="G25" s="129">
        <f>('ES M'!W24)</f>
        <v>0</v>
      </c>
      <c r="H25" s="129">
        <f>('ES F'!W24)</f>
        <v>0</v>
      </c>
      <c r="I25" s="129">
        <f>('RA M'!W24)</f>
        <v>0</v>
      </c>
      <c r="J25" s="129">
        <f>('RA F'!W24)</f>
        <v>0</v>
      </c>
      <c r="K25" s="129">
        <f>('YA M'!W24)</f>
        <v>0</v>
      </c>
      <c r="L25" s="129">
        <f>('YA F'!W24)</f>
        <v>0</v>
      </c>
      <c r="M25" s="129">
        <f>('YB M'!W24)</f>
        <v>0</v>
      </c>
      <c r="N25" s="129">
        <f>('YB F'!W24)</f>
        <v>0</v>
      </c>
      <c r="O25" s="129">
        <f>('JU M'!W24)</f>
        <v>0</v>
      </c>
      <c r="P25" s="129">
        <f>('JU F'!W24)</f>
        <v>0</v>
      </c>
      <c r="Q25" s="130">
        <f t="shared" si="0"/>
        <v>0</v>
      </c>
      <c r="R25" s="131" t="s">
        <v>38</v>
      </c>
      <c r="S25" s="130">
        <f t="shared" si="1"/>
        <v>0</v>
      </c>
      <c r="T25" s="130">
        <f t="shared" si="2"/>
        <v>0</v>
      </c>
    </row>
    <row r="26" spans="1:20" ht="20.100000000000001" customHeight="1" thickBot="1" x14ac:dyDescent="0.3">
      <c r="A26" s="125">
        <v>1266</v>
      </c>
      <c r="B26" s="126" t="s">
        <v>39</v>
      </c>
      <c r="C26" s="127">
        <f>('MC M'!W25)</f>
        <v>0</v>
      </c>
      <c r="D26" s="127">
        <f>('MC F'!W25)</f>
        <v>0</v>
      </c>
      <c r="E26" s="128">
        <f>('CU M'!W25)</f>
        <v>0</v>
      </c>
      <c r="F26" s="129">
        <f>('CU F'!W25)</f>
        <v>0</v>
      </c>
      <c r="G26" s="129">
        <f>('ES M'!W25)</f>
        <v>0</v>
      </c>
      <c r="H26" s="129">
        <f>('ES F'!W25)</f>
        <v>0</v>
      </c>
      <c r="I26" s="129">
        <f>('RA M'!W25)</f>
        <v>0</v>
      </c>
      <c r="J26" s="129">
        <f>('RA F'!W25)</f>
        <v>0</v>
      </c>
      <c r="K26" s="129">
        <f>('YA M'!W25)</f>
        <v>0</v>
      </c>
      <c r="L26" s="129">
        <f>('YA F'!W25)</f>
        <v>0</v>
      </c>
      <c r="M26" s="129">
        <f>('YB M'!W25)</f>
        <v>0</v>
      </c>
      <c r="N26" s="129">
        <f>('YB F'!W25)</f>
        <v>0</v>
      </c>
      <c r="O26" s="129">
        <f>('JU M'!W25)</f>
        <v>0</v>
      </c>
      <c r="P26" s="129">
        <f>('JU F'!W25)</f>
        <v>0</v>
      </c>
      <c r="Q26" s="130">
        <f t="shared" si="0"/>
        <v>0</v>
      </c>
      <c r="R26" s="131" t="s">
        <v>39</v>
      </c>
      <c r="S26" s="130">
        <f t="shared" si="1"/>
        <v>0</v>
      </c>
      <c r="T26" s="130">
        <f t="shared" si="2"/>
        <v>0</v>
      </c>
    </row>
    <row r="27" spans="1:20" ht="20.100000000000001" customHeight="1" thickBot="1" x14ac:dyDescent="0.3">
      <c r="A27" s="125">
        <v>1757</v>
      </c>
      <c r="B27" s="126" t="s">
        <v>40</v>
      </c>
      <c r="C27" s="127">
        <f>('MC M'!W26)</f>
        <v>0</v>
      </c>
      <c r="D27" s="127">
        <f>('MC F'!W26)</f>
        <v>0</v>
      </c>
      <c r="E27" s="128">
        <f>('CU M'!W26)</f>
        <v>0</v>
      </c>
      <c r="F27" s="129">
        <f>('CU F'!W26)</f>
        <v>0</v>
      </c>
      <c r="G27" s="129">
        <f>('ES M'!W26)</f>
        <v>0</v>
      </c>
      <c r="H27" s="129">
        <f>('ES F'!W26)</f>
        <v>0</v>
      </c>
      <c r="I27" s="129">
        <f>('RA M'!W26)</f>
        <v>0</v>
      </c>
      <c r="J27" s="129">
        <f>('RA F'!W26)</f>
        <v>0</v>
      </c>
      <c r="K27" s="129">
        <f>('YA M'!W26)</f>
        <v>0</v>
      </c>
      <c r="L27" s="129">
        <f>('YA F'!W26)</f>
        <v>0</v>
      </c>
      <c r="M27" s="129">
        <f>('YB M'!W26)</f>
        <v>0</v>
      </c>
      <c r="N27" s="129">
        <f>('YB F'!W26)</f>
        <v>0</v>
      </c>
      <c r="O27" s="129">
        <f>('JU M'!W26)</f>
        <v>0</v>
      </c>
      <c r="P27" s="129">
        <f>('JU F'!W26)</f>
        <v>0</v>
      </c>
      <c r="Q27" s="130">
        <f t="shared" si="0"/>
        <v>0</v>
      </c>
      <c r="R27" s="131" t="s">
        <v>40</v>
      </c>
      <c r="S27" s="130">
        <f t="shared" si="1"/>
        <v>0</v>
      </c>
      <c r="T27" s="130">
        <f t="shared" si="2"/>
        <v>0</v>
      </c>
    </row>
    <row r="28" spans="1:20" ht="20.100000000000001" customHeight="1" thickBot="1" x14ac:dyDescent="0.3">
      <c r="A28" s="125">
        <v>1760</v>
      </c>
      <c r="B28" s="126" t="s">
        <v>41</v>
      </c>
      <c r="C28" s="127">
        <f>('MC M'!W27)</f>
        <v>0</v>
      </c>
      <c r="D28" s="127">
        <f>('MC F'!W27)</f>
        <v>0</v>
      </c>
      <c r="E28" s="128">
        <f>('CU M'!W27)</f>
        <v>0</v>
      </c>
      <c r="F28" s="129">
        <f>('CU F'!W27)</f>
        <v>0</v>
      </c>
      <c r="G28" s="129">
        <f>('ES M'!W27)</f>
        <v>0</v>
      </c>
      <c r="H28" s="129">
        <f>('ES F'!W27)</f>
        <v>0</v>
      </c>
      <c r="I28" s="129">
        <f>('RA M'!W27)</f>
        <v>0</v>
      </c>
      <c r="J28" s="129">
        <f>('RA F'!W27)</f>
        <v>0</v>
      </c>
      <c r="K28" s="129">
        <f>('YA M'!W27)</f>
        <v>0</v>
      </c>
      <c r="L28" s="129">
        <f>('YA F'!W27)</f>
        <v>0</v>
      </c>
      <c r="M28" s="129">
        <f>('YB M'!W27)</f>
        <v>0</v>
      </c>
      <c r="N28" s="129">
        <f>('YB F'!W27)</f>
        <v>0</v>
      </c>
      <c r="O28" s="129">
        <f>('JU M'!W27)</f>
        <v>0</v>
      </c>
      <c r="P28" s="129">
        <f>('JU F'!W27)</f>
        <v>0</v>
      </c>
      <c r="Q28" s="130">
        <f t="shared" si="0"/>
        <v>0</v>
      </c>
      <c r="R28" s="131" t="s">
        <v>41</v>
      </c>
      <c r="S28" s="130">
        <f t="shared" si="1"/>
        <v>0</v>
      </c>
      <c r="T28" s="130">
        <f t="shared" si="2"/>
        <v>0</v>
      </c>
    </row>
    <row r="29" spans="1:20" ht="20.100000000000001" customHeight="1" thickBot="1" x14ac:dyDescent="0.3">
      <c r="A29" s="125"/>
      <c r="B29" s="126"/>
      <c r="C29" s="127">
        <f>('MC M'!W28)</f>
        <v>0</v>
      </c>
      <c r="D29" s="127">
        <f>('MC F'!W28)</f>
        <v>36</v>
      </c>
      <c r="E29" s="128">
        <f>('CU M'!W28)</f>
        <v>60</v>
      </c>
      <c r="F29" s="129">
        <f>('CU F'!W28)</f>
        <v>156</v>
      </c>
      <c r="G29" s="129">
        <f>('ES M'!W28)</f>
        <v>100</v>
      </c>
      <c r="H29" s="129">
        <f>('ES F'!W28)</f>
        <v>53</v>
      </c>
      <c r="I29" s="129">
        <f>('RA M'!W28)</f>
        <v>53</v>
      </c>
      <c r="J29" s="129">
        <f>('RA F'!W28)</f>
        <v>15</v>
      </c>
      <c r="K29" s="129">
        <f>('YA M'!W28)</f>
        <v>0</v>
      </c>
      <c r="L29" s="129">
        <f>('YA F'!W28)</f>
        <v>0</v>
      </c>
      <c r="M29" s="129">
        <f>('YB M'!W28)</f>
        <v>0</v>
      </c>
      <c r="N29" s="129">
        <f>('YB F'!W28)</f>
        <v>0</v>
      </c>
      <c r="O29" s="129">
        <f>('JU M'!W28)</f>
        <v>0</v>
      </c>
      <c r="P29" s="129">
        <f>('JU F'!W28)</f>
        <v>0</v>
      </c>
      <c r="Q29" s="130">
        <f t="shared" si="0"/>
        <v>473</v>
      </c>
      <c r="R29" s="131"/>
      <c r="S29" s="130">
        <f t="shared" si="1"/>
        <v>473</v>
      </c>
      <c r="T29" s="130">
        <f t="shared" si="2"/>
        <v>0</v>
      </c>
    </row>
    <row r="30" spans="1:20" ht="20.100000000000001" customHeight="1" thickBot="1" x14ac:dyDescent="0.3">
      <c r="A30" s="125">
        <v>1731</v>
      </c>
      <c r="B30" s="126" t="s">
        <v>43</v>
      </c>
      <c r="C30" s="127">
        <f>('MC M'!W29)</f>
        <v>0</v>
      </c>
      <c r="D30" s="127">
        <f>('MC F'!W29)</f>
        <v>0</v>
      </c>
      <c r="E30" s="128">
        <f>('CU M'!W29)</f>
        <v>0</v>
      </c>
      <c r="F30" s="129">
        <f>('CU F'!W29)</f>
        <v>0</v>
      </c>
      <c r="G30" s="129">
        <f>('ES M'!W29)</f>
        <v>0</v>
      </c>
      <c r="H30" s="129">
        <f>('ES F'!W29)</f>
        <v>0</v>
      </c>
      <c r="I30" s="129">
        <f>('RA M'!W29)</f>
        <v>0</v>
      </c>
      <c r="J30" s="129">
        <f>('RA F'!W29)</f>
        <v>0</v>
      </c>
      <c r="K30" s="129">
        <f>('YA M'!W29)</f>
        <v>0</v>
      </c>
      <c r="L30" s="129">
        <f>('YA F'!W29)</f>
        <v>0</v>
      </c>
      <c r="M30" s="129">
        <f>('YB M'!W29)</f>
        <v>0</v>
      </c>
      <c r="N30" s="129">
        <f>('YB F'!W29)</f>
        <v>0</v>
      </c>
      <c r="O30" s="129">
        <f>('JU M'!W29)</f>
        <v>0</v>
      </c>
      <c r="P30" s="129">
        <f>('JU F'!W29)</f>
        <v>0</v>
      </c>
      <c r="Q30" s="130">
        <f t="shared" si="0"/>
        <v>0</v>
      </c>
      <c r="R30" s="131" t="s">
        <v>43</v>
      </c>
      <c r="S30" s="130">
        <f t="shared" si="1"/>
        <v>0</v>
      </c>
      <c r="T30" s="130">
        <f t="shared" si="2"/>
        <v>0</v>
      </c>
    </row>
    <row r="31" spans="1:20" ht="20.100000000000001" customHeight="1" thickBot="1" x14ac:dyDescent="0.3">
      <c r="A31" s="125">
        <v>1773</v>
      </c>
      <c r="B31" s="126" t="s">
        <v>44</v>
      </c>
      <c r="C31" s="127">
        <f>('MC M'!W30)</f>
        <v>0</v>
      </c>
      <c r="D31" s="127">
        <f>('MC F'!W30)</f>
        <v>0</v>
      </c>
      <c r="E31" s="128">
        <f>('CU M'!W30)</f>
        <v>84</v>
      </c>
      <c r="F31" s="129">
        <f>('CU F'!W30)</f>
        <v>12</v>
      </c>
      <c r="G31" s="129">
        <f>('ES M'!W30)</f>
        <v>87</v>
      </c>
      <c r="H31" s="129">
        <f>('ES F'!W30)</f>
        <v>0</v>
      </c>
      <c r="I31" s="129">
        <f>('RA M'!W30)</f>
        <v>25</v>
      </c>
      <c r="J31" s="129">
        <f>('RA F'!W30)</f>
        <v>84</v>
      </c>
      <c r="K31" s="129">
        <f>('YA M'!W30)</f>
        <v>5</v>
      </c>
      <c r="L31" s="129">
        <f>('YA F'!W30)</f>
        <v>25</v>
      </c>
      <c r="M31" s="129">
        <f>('YB M'!W30)</f>
        <v>5</v>
      </c>
      <c r="N31" s="129">
        <f>('YB F'!W30)</f>
        <v>13</v>
      </c>
      <c r="O31" s="129">
        <f>('JU M'!W30)</f>
        <v>0</v>
      </c>
      <c r="P31" s="129">
        <f>('JU F'!W30)</f>
        <v>0</v>
      </c>
      <c r="Q31" s="130">
        <f t="shared" si="0"/>
        <v>340</v>
      </c>
      <c r="R31" s="131" t="s">
        <v>44</v>
      </c>
      <c r="S31" s="130">
        <f t="shared" si="1"/>
        <v>292</v>
      </c>
      <c r="T31" s="130">
        <f t="shared" si="2"/>
        <v>48</v>
      </c>
    </row>
    <row r="32" spans="1:20" ht="20.100000000000001" customHeight="1" thickBot="1" x14ac:dyDescent="0.3">
      <c r="A32" s="125">
        <v>1347</v>
      </c>
      <c r="B32" s="126" t="s">
        <v>45</v>
      </c>
      <c r="C32" s="127">
        <f>('MC M'!W31)</f>
        <v>0</v>
      </c>
      <c r="D32" s="127">
        <f>('MC F'!W31)</f>
        <v>0</v>
      </c>
      <c r="E32" s="128">
        <f>('CU M'!W31)</f>
        <v>0</v>
      </c>
      <c r="F32" s="129">
        <f>('CU F'!W31)</f>
        <v>0</v>
      </c>
      <c r="G32" s="129">
        <f>('ES M'!W31)</f>
        <v>0</v>
      </c>
      <c r="H32" s="129">
        <f>('ES F'!W31)</f>
        <v>0</v>
      </c>
      <c r="I32" s="129">
        <f>('RA M'!W31)</f>
        <v>0</v>
      </c>
      <c r="J32" s="129">
        <f>('RA F'!W31)</f>
        <v>0</v>
      </c>
      <c r="K32" s="129">
        <f>('YA M'!W31)</f>
        <v>0</v>
      </c>
      <c r="L32" s="129">
        <f>('YA F'!W31)</f>
        <v>0</v>
      </c>
      <c r="M32" s="129">
        <f>('YB M'!W31)</f>
        <v>0</v>
      </c>
      <c r="N32" s="129">
        <f>('YB F'!W31)</f>
        <v>0</v>
      </c>
      <c r="O32" s="129">
        <f>('JU M'!W31)</f>
        <v>0</v>
      </c>
      <c r="P32" s="129">
        <f>('JU F'!W31)</f>
        <v>0</v>
      </c>
      <c r="Q32" s="130">
        <f t="shared" si="0"/>
        <v>0</v>
      </c>
      <c r="R32" s="131" t="s">
        <v>45</v>
      </c>
      <c r="S32" s="130">
        <f t="shared" si="1"/>
        <v>0</v>
      </c>
      <c r="T32" s="130">
        <f t="shared" si="2"/>
        <v>0</v>
      </c>
    </row>
    <row r="33" spans="1:20" ht="20.100000000000001" customHeight="1" thickBot="1" x14ac:dyDescent="0.3">
      <c r="A33" s="125">
        <v>1880</v>
      </c>
      <c r="B33" s="126" t="s">
        <v>46</v>
      </c>
      <c r="C33" s="127">
        <f>('MC M'!W32)</f>
        <v>0</v>
      </c>
      <c r="D33" s="127">
        <f>('MC F'!W32)</f>
        <v>0</v>
      </c>
      <c r="E33" s="128">
        <f>('CU M'!W32)</f>
        <v>0</v>
      </c>
      <c r="F33" s="129">
        <f>('CU F'!W32)</f>
        <v>0</v>
      </c>
      <c r="G33" s="129">
        <f>('ES M'!W32)</f>
        <v>0</v>
      </c>
      <c r="H33" s="129">
        <f>('ES F'!W32)</f>
        <v>0</v>
      </c>
      <c r="I33" s="129">
        <f>('RA M'!W32)</f>
        <v>0</v>
      </c>
      <c r="J33" s="129">
        <f>('RA F'!W32)</f>
        <v>0</v>
      </c>
      <c r="K33" s="129">
        <f>('YA M'!W32)</f>
        <v>0</v>
      </c>
      <c r="L33" s="129">
        <f>('YA F'!W32)</f>
        <v>0</v>
      </c>
      <c r="M33" s="129">
        <f>('YB M'!W32)</f>
        <v>0</v>
      </c>
      <c r="N33" s="129">
        <f>('YB F'!W32)</f>
        <v>0</v>
      </c>
      <c r="O33" s="129">
        <f>('JU M'!W32)</f>
        <v>0</v>
      </c>
      <c r="P33" s="129">
        <f>('JU F'!W32)</f>
        <v>0</v>
      </c>
      <c r="Q33" s="130">
        <f t="shared" si="0"/>
        <v>0</v>
      </c>
      <c r="R33" s="131" t="s">
        <v>46</v>
      </c>
      <c r="S33" s="130">
        <f t="shared" si="1"/>
        <v>0</v>
      </c>
      <c r="T33" s="130">
        <f t="shared" si="2"/>
        <v>0</v>
      </c>
    </row>
    <row r="34" spans="1:20" ht="20.100000000000001" customHeight="1" thickBot="1" x14ac:dyDescent="0.3">
      <c r="A34" s="125">
        <v>1883</v>
      </c>
      <c r="B34" s="126" t="s">
        <v>47</v>
      </c>
      <c r="C34" s="127">
        <f>('MC M'!W33)</f>
        <v>0</v>
      </c>
      <c r="D34" s="127">
        <f>('MC F'!W33)</f>
        <v>0</v>
      </c>
      <c r="E34" s="128">
        <f>('CU M'!W33)</f>
        <v>0</v>
      </c>
      <c r="F34" s="129">
        <f>('CU F'!W33)</f>
        <v>0</v>
      </c>
      <c r="G34" s="129">
        <f>('ES M'!W33)</f>
        <v>0</v>
      </c>
      <c r="H34" s="129">
        <f>('ES F'!W33)</f>
        <v>0</v>
      </c>
      <c r="I34" s="129">
        <f>('RA M'!W33)</f>
        <v>0</v>
      </c>
      <c r="J34" s="129">
        <f>('RA F'!W33)</f>
        <v>0</v>
      </c>
      <c r="K34" s="129">
        <f>('YA M'!W33)</f>
        <v>0</v>
      </c>
      <c r="L34" s="129">
        <f>('YA F'!W33)</f>
        <v>0</v>
      </c>
      <c r="M34" s="129">
        <f>('YB M'!W33)</f>
        <v>0</v>
      </c>
      <c r="N34" s="129">
        <f>('YB F'!W33)</f>
        <v>0</v>
      </c>
      <c r="O34" s="129">
        <f>('JU M'!W33)</f>
        <v>0</v>
      </c>
      <c r="P34" s="129">
        <f>('JU F'!W33)</f>
        <v>0</v>
      </c>
      <c r="Q34" s="130">
        <f t="shared" si="0"/>
        <v>0</v>
      </c>
      <c r="R34" s="131" t="s">
        <v>47</v>
      </c>
      <c r="S34" s="130">
        <f t="shared" si="1"/>
        <v>0</v>
      </c>
      <c r="T34" s="130">
        <f t="shared" si="2"/>
        <v>0</v>
      </c>
    </row>
    <row r="35" spans="1:20" ht="20.100000000000001" customHeight="1" thickBot="1" x14ac:dyDescent="0.3">
      <c r="A35" s="125"/>
      <c r="B35" s="126"/>
      <c r="C35" s="127">
        <f>('MC M'!W34)</f>
        <v>0</v>
      </c>
      <c r="D35" s="127">
        <f>('MC F'!W34)</f>
        <v>60</v>
      </c>
      <c r="E35" s="128">
        <f>('CU M'!W34)</f>
        <v>36</v>
      </c>
      <c r="F35" s="129">
        <f>('CU F'!W34)</f>
        <v>0</v>
      </c>
      <c r="G35" s="129">
        <f>('ES M'!W34)</f>
        <v>330</v>
      </c>
      <c r="H35" s="129">
        <f>('ES F'!W34)</f>
        <v>157</v>
      </c>
      <c r="I35" s="129">
        <f>('RA M'!W34)</f>
        <v>56</v>
      </c>
      <c r="J35" s="129">
        <f>('RA F'!W34)</f>
        <v>0</v>
      </c>
      <c r="K35" s="129">
        <f>('YA M'!W34)</f>
        <v>51</v>
      </c>
      <c r="L35" s="129">
        <f>('YA F'!W34)</f>
        <v>113</v>
      </c>
      <c r="M35" s="129">
        <f>('YB M'!W34)</f>
        <v>0</v>
      </c>
      <c r="N35" s="129">
        <f>('YB F'!W34)</f>
        <v>0</v>
      </c>
      <c r="O35" s="129">
        <f>('JU M'!W34)</f>
        <v>12</v>
      </c>
      <c r="P35" s="129">
        <f>('JU F'!W34)</f>
        <v>0</v>
      </c>
      <c r="Q35" s="130">
        <f t="shared" si="0"/>
        <v>815</v>
      </c>
      <c r="R35" s="131"/>
      <c r="S35" s="130">
        <f t="shared" si="1"/>
        <v>639</v>
      </c>
      <c r="T35" s="130">
        <f t="shared" si="2"/>
        <v>176</v>
      </c>
    </row>
    <row r="36" spans="1:20" ht="20.100000000000001" customHeight="1" thickBot="1" x14ac:dyDescent="0.3">
      <c r="A36" s="125"/>
      <c r="B36" s="126"/>
      <c r="C36" s="127">
        <f>('MC M'!W35)</f>
        <v>0</v>
      </c>
      <c r="D36" s="127">
        <f>('MC F'!W35)</f>
        <v>0</v>
      </c>
      <c r="E36" s="128">
        <f>('CU M'!W35)</f>
        <v>0</v>
      </c>
      <c r="F36" s="129">
        <f>('CU F'!W35)</f>
        <v>0</v>
      </c>
      <c r="G36" s="129">
        <f>('ES M'!W35)</f>
        <v>0</v>
      </c>
      <c r="H36" s="129">
        <f>('ES F'!W35)</f>
        <v>0</v>
      </c>
      <c r="I36" s="129">
        <f>('RA M'!W35)</f>
        <v>0</v>
      </c>
      <c r="J36" s="129">
        <f>('RA F'!W35)</f>
        <v>0</v>
      </c>
      <c r="K36" s="129">
        <f>('YA M'!W35)</f>
        <v>0</v>
      </c>
      <c r="L36" s="129">
        <f>('YA F'!W35)</f>
        <v>0</v>
      </c>
      <c r="M36" s="129">
        <f>('YB M'!W35)</f>
        <v>0</v>
      </c>
      <c r="N36" s="129">
        <f>('YB F'!W35)</f>
        <v>0</v>
      </c>
      <c r="O36" s="129">
        <f>('JU M'!W35)</f>
        <v>0</v>
      </c>
      <c r="P36" s="129">
        <f>('JU F'!W35)</f>
        <v>0</v>
      </c>
      <c r="Q36" s="130">
        <f t="shared" ref="Q36:Q64" si="3">SUM(C36:P36)</f>
        <v>0</v>
      </c>
      <c r="R36" s="131"/>
      <c r="S36" s="130">
        <f t="shared" si="1"/>
        <v>0</v>
      </c>
      <c r="T36" s="130">
        <f t="shared" si="2"/>
        <v>0</v>
      </c>
    </row>
    <row r="37" spans="1:20" ht="20.100000000000001" customHeight="1" thickBot="1" x14ac:dyDescent="0.3">
      <c r="A37" s="125"/>
      <c r="B37" s="126"/>
      <c r="C37" s="127">
        <f>('MC M'!W36)</f>
        <v>0</v>
      </c>
      <c r="D37" s="127">
        <f>('MC F'!W36)</f>
        <v>0</v>
      </c>
      <c r="E37" s="128">
        <f>('CU M'!W36)</f>
        <v>0</v>
      </c>
      <c r="F37" s="129">
        <f>('CU F'!W36)</f>
        <v>0</v>
      </c>
      <c r="G37" s="129">
        <f>('ES M'!W36)</f>
        <v>0</v>
      </c>
      <c r="H37" s="129">
        <f>('ES F'!W36)</f>
        <v>0</v>
      </c>
      <c r="I37" s="129">
        <f>('RA M'!W36)</f>
        <v>0</v>
      </c>
      <c r="J37" s="129">
        <f>('RA F'!W36)</f>
        <v>0</v>
      </c>
      <c r="K37" s="129">
        <f>('YA M'!W36)</f>
        <v>0</v>
      </c>
      <c r="L37" s="129">
        <f>('YA F'!W36)</f>
        <v>5</v>
      </c>
      <c r="M37" s="129">
        <f>('YB M'!W36)</f>
        <v>0</v>
      </c>
      <c r="N37" s="129">
        <f>('YB F'!W36)</f>
        <v>0</v>
      </c>
      <c r="O37" s="129">
        <f>('JU M'!W36)</f>
        <v>0</v>
      </c>
      <c r="P37" s="129">
        <f>('JU F'!W36)</f>
        <v>0</v>
      </c>
      <c r="Q37" s="130">
        <f t="shared" si="3"/>
        <v>5</v>
      </c>
      <c r="R37" s="131"/>
      <c r="S37" s="130">
        <f t="shared" si="1"/>
        <v>0</v>
      </c>
      <c r="T37" s="130">
        <f t="shared" si="2"/>
        <v>5</v>
      </c>
    </row>
    <row r="38" spans="1:20" ht="20.100000000000001" customHeight="1" thickBot="1" x14ac:dyDescent="0.3">
      <c r="A38" s="125"/>
      <c r="B38" s="126"/>
      <c r="C38" s="127">
        <f>('MC M'!W37)</f>
        <v>0</v>
      </c>
      <c r="D38" s="127">
        <f>('MC F'!W37)</f>
        <v>0</v>
      </c>
      <c r="E38" s="128">
        <f>('CU M'!W37)</f>
        <v>0</v>
      </c>
      <c r="F38" s="129">
        <f>('CU F'!W37)</f>
        <v>0</v>
      </c>
      <c r="G38" s="129">
        <f>('ES M'!W37)</f>
        <v>0</v>
      </c>
      <c r="H38" s="129">
        <f>('ES F'!W37)</f>
        <v>0</v>
      </c>
      <c r="I38" s="129">
        <f>('RA M'!W37)</f>
        <v>0</v>
      </c>
      <c r="J38" s="129">
        <f>('RA F'!W37)</f>
        <v>0</v>
      </c>
      <c r="K38" s="129">
        <f>('YA M'!W37)</f>
        <v>0</v>
      </c>
      <c r="L38" s="129">
        <f>('YA F'!W37)</f>
        <v>0</v>
      </c>
      <c r="M38" s="129">
        <f>('YB M'!W37)</f>
        <v>0</v>
      </c>
      <c r="N38" s="129">
        <f>('YB F'!W37)</f>
        <v>0</v>
      </c>
      <c r="O38" s="129">
        <f>('JU M'!W37)</f>
        <v>0</v>
      </c>
      <c r="P38" s="129">
        <f>('JU F'!W37)</f>
        <v>0</v>
      </c>
      <c r="Q38" s="130">
        <f t="shared" si="3"/>
        <v>0</v>
      </c>
      <c r="R38" s="131"/>
      <c r="S38" s="130">
        <f t="shared" si="1"/>
        <v>0</v>
      </c>
      <c r="T38" s="130">
        <f t="shared" si="2"/>
        <v>0</v>
      </c>
    </row>
    <row r="39" spans="1:20" ht="20.100000000000001" customHeight="1" thickBot="1" x14ac:dyDescent="0.3">
      <c r="A39" s="125"/>
      <c r="B39" s="126"/>
      <c r="C39" s="127">
        <f>('MC M'!W38)</f>
        <v>0</v>
      </c>
      <c r="D39" s="127">
        <f>('MC F'!W38)</f>
        <v>0</v>
      </c>
      <c r="E39" s="128">
        <f>('CU M'!W38)</f>
        <v>0</v>
      </c>
      <c r="F39" s="129">
        <f>('CU F'!W38)</f>
        <v>0</v>
      </c>
      <c r="G39" s="129">
        <f>('ES M'!W38)</f>
        <v>0</v>
      </c>
      <c r="H39" s="129">
        <f>('ES F'!W38)</f>
        <v>0</v>
      </c>
      <c r="I39" s="129">
        <f>('RA M'!W38)</f>
        <v>0</v>
      </c>
      <c r="J39" s="129">
        <f>('RA F'!W38)</f>
        <v>0</v>
      </c>
      <c r="K39" s="129">
        <f>('YA M'!W38)</f>
        <v>0</v>
      </c>
      <c r="L39" s="129">
        <f>('YA F'!W38)</f>
        <v>0</v>
      </c>
      <c r="M39" s="129">
        <f>('YB M'!W38)</f>
        <v>0</v>
      </c>
      <c r="N39" s="129">
        <f>('YB F'!W38)</f>
        <v>0</v>
      </c>
      <c r="O39" s="129">
        <f>('JU M'!W38)</f>
        <v>0</v>
      </c>
      <c r="P39" s="129">
        <f>('JU F'!W38)</f>
        <v>0</v>
      </c>
      <c r="Q39" s="130">
        <f t="shared" si="3"/>
        <v>0</v>
      </c>
      <c r="R39" s="131"/>
      <c r="S39" s="130">
        <f t="shared" si="1"/>
        <v>0</v>
      </c>
      <c r="T39" s="130">
        <f t="shared" si="2"/>
        <v>0</v>
      </c>
    </row>
    <row r="40" spans="1:20" ht="20.100000000000001" customHeight="1" thickBot="1" x14ac:dyDescent="0.3">
      <c r="A40" s="125"/>
      <c r="B40" s="126"/>
      <c r="C40" s="127">
        <f>('MC M'!W39)</f>
        <v>0</v>
      </c>
      <c r="D40" s="127">
        <f>('MC F'!W39)</f>
        <v>0</v>
      </c>
      <c r="E40" s="128">
        <f>('CU M'!W39)</f>
        <v>0</v>
      </c>
      <c r="F40" s="129">
        <f>('CU F'!W39)</f>
        <v>0</v>
      </c>
      <c r="G40" s="129">
        <f>('ES M'!W39)</f>
        <v>0</v>
      </c>
      <c r="H40" s="129">
        <f>('ES F'!W39)</f>
        <v>0</v>
      </c>
      <c r="I40" s="129">
        <f>('RA M'!W39)</f>
        <v>0</v>
      </c>
      <c r="J40" s="129">
        <f>('RA F'!W39)</f>
        <v>0</v>
      </c>
      <c r="K40" s="129">
        <f>('YA M'!W39)</f>
        <v>0</v>
      </c>
      <c r="L40" s="129">
        <f>('YA F'!W39)</f>
        <v>0</v>
      </c>
      <c r="M40" s="129">
        <f>('YB M'!W39)</f>
        <v>0</v>
      </c>
      <c r="N40" s="129">
        <f>('YB F'!W39)</f>
        <v>0</v>
      </c>
      <c r="O40" s="129">
        <f>('JU M'!W39)</f>
        <v>0</v>
      </c>
      <c r="P40" s="129">
        <f>('JU F'!W39)</f>
        <v>0</v>
      </c>
      <c r="Q40" s="130">
        <f t="shared" si="3"/>
        <v>0</v>
      </c>
      <c r="R40" s="131"/>
      <c r="S40" s="130">
        <f t="shared" si="1"/>
        <v>0</v>
      </c>
      <c r="T40" s="130">
        <f t="shared" si="2"/>
        <v>0</v>
      </c>
    </row>
    <row r="41" spans="1:20" ht="20.100000000000001" customHeight="1" thickBot="1" x14ac:dyDescent="0.3">
      <c r="A41" s="125"/>
      <c r="B41" s="126"/>
      <c r="C41" s="127">
        <f>('MC M'!W40)</f>
        <v>0</v>
      </c>
      <c r="D41" s="127">
        <f>('MC F'!W40)</f>
        <v>0</v>
      </c>
      <c r="E41" s="128">
        <f>('CU M'!W40)</f>
        <v>0</v>
      </c>
      <c r="F41" s="129">
        <f>('CU F'!W40)</f>
        <v>0</v>
      </c>
      <c r="G41" s="129">
        <f>('ES M'!W40)</f>
        <v>0</v>
      </c>
      <c r="H41" s="129">
        <f>('ES F'!W40)</f>
        <v>0</v>
      </c>
      <c r="I41" s="129">
        <f>('RA M'!W40)</f>
        <v>0</v>
      </c>
      <c r="J41" s="129">
        <f>('RA F'!W40)</f>
        <v>0</v>
      </c>
      <c r="K41" s="129">
        <f>('YA M'!W40)</f>
        <v>0</v>
      </c>
      <c r="L41" s="129">
        <f>('YA F'!W40)</f>
        <v>0</v>
      </c>
      <c r="M41" s="129">
        <f>('YB M'!W40)</f>
        <v>0</v>
      </c>
      <c r="N41" s="129">
        <f>('YB F'!W40)</f>
        <v>0</v>
      </c>
      <c r="O41" s="129">
        <f>('JU M'!W40)</f>
        <v>0</v>
      </c>
      <c r="P41" s="129">
        <f>('JU F'!W40)</f>
        <v>0</v>
      </c>
      <c r="Q41" s="130">
        <f t="shared" si="3"/>
        <v>0</v>
      </c>
      <c r="R41" s="131"/>
      <c r="S41" s="130">
        <f t="shared" si="1"/>
        <v>0</v>
      </c>
      <c r="T41" s="130">
        <f t="shared" si="2"/>
        <v>0</v>
      </c>
    </row>
    <row r="42" spans="1:20" ht="20.100000000000001" customHeight="1" thickBot="1" x14ac:dyDescent="0.3">
      <c r="A42" s="125"/>
      <c r="B42" s="126"/>
      <c r="C42" s="127">
        <f>('MC M'!W41)</f>
        <v>0</v>
      </c>
      <c r="D42" s="127">
        <f>('MC F'!W41)</f>
        <v>0</v>
      </c>
      <c r="E42" s="128">
        <f>('CU M'!W41)</f>
        <v>0</v>
      </c>
      <c r="F42" s="129">
        <f>('CU F'!W41)</f>
        <v>0</v>
      </c>
      <c r="G42" s="129">
        <f>('ES M'!W41)</f>
        <v>0</v>
      </c>
      <c r="H42" s="129">
        <f>('ES F'!W41)</f>
        <v>0</v>
      </c>
      <c r="I42" s="129">
        <f>('RA M'!W41)</f>
        <v>0</v>
      </c>
      <c r="J42" s="129">
        <f>('RA F'!W41)</f>
        <v>0</v>
      </c>
      <c r="K42" s="129">
        <f>('YA M'!W41)</f>
        <v>0</v>
      </c>
      <c r="L42" s="129">
        <f>('YA F'!W41)</f>
        <v>0</v>
      </c>
      <c r="M42" s="129">
        <f>('YB M'!W41)</f>
        <v>0</v>
      </c>
      <c r="N42" s="129">
        <f>('YB F'!W41)</f>
        <v>0</v>
      </c>
      <c r="O42" s="129">
        <f>('JU M'!W41)</f>
        <v>0</v>
      </c>
      <c r="P42" s="129">
        <f>('JU F'!W41)</f>
        <v>0</v>
      </c>
      <c r="Q42" s="130">
        <f t="shared" si="3"/>
        <v>0</v>
      </c>
      <c r="R42" s="131"/>
      <c r="S42" s="130">
        <f t="shared" si="1"/>
        <v>0</v>
      </c>
      <c r="T42" s="130">
        <f t="shared" si="2"/>
        <v>0</v>
      </c>
    </row>
    <row r="43" spans="1:20" ht="20.100000000000001" customHeight="1" thickBot="1" x14ac:dyDescent="0.3">
      <c r="A43" s="125"/>
      <c r="B43" s="126"/>
      <c r="C43" s="127">
        <f>('MC M'!W42)</f>
        <v>0</v>
      </c>
      <c r="D43" s="127">
        <f>('MC F'!W42)</f>
        <v>0</v>
      </c>
      <c r="E43" s="128">
        <f>('CU M'!W42)</f>
        <v>0</v>
      </c>
      <c r="F43" s="129">
        <f>('CU F'!W42)</f>
        <v>0</v>
      </c>
      <c r="G43" s="129">
        <f>('ES M'!W42)</f>
        <v>0</v>
      </c>
      <c r="H43" s="129">
        <f>('ES F'!W42)</f>
        <v>0</v>
      </c>
      <c r="I43" s="129">
        <f>('RA M'!W42)</f>
        <v>0</v>
      </c>
      <c r="J43" s="129">
        <f>('RA F'!W42)</f>
        <v>0</v>
      </c>
      <c r="K43" s="129">
        <f>('YA M'!W42)</f>
        <v>0</v>
      </c>
      <c r="L43" s="129">
        <f>('YA F'!W42)</f>
        <v>0</v>
      </c>
      <c r="M43" s="129">
        <f>('YB M'!W42)</f>
        <v>0</v>
      </c>
      <c r="N43" s="129">
        <f>('YB F'!W42)</f>
        <v>0</v>
      </c>
      <c r="O43" s="129">
        <f>('JU M'!W42)</f>
        <v>0</v>
      </c>
      <c r="P43" s="129">
        <f>('JU F'!W42)</f>
        <v>0</v>
      </c>
      <c r="Q43" s="130">
        <f t="shared" si="3"/>
        <v>0</v>
      </c>
      <c r="R43" s="131"/>
      <c r="S43" s="130">
        <f t="shared" si="1"/>
        <v>0</v>
      </c>
      <c r="T43" s="130">
        <f t="shared" si="2"/>
        <v>0</v>
      </c>
    </row>
    <row r="44" spans="1:20" ht="20.100000000000001" customHeight="1" thickBot="1" x14ac:dyDescent="0.3">
      <c r="A44" s="125"/>
      <c r="B44" s="126"/>
      <c r="C44" s="127">
        <f>('MC M'!W43)</f>
        <v>0</v>
      </c>
      <c r="D44" s="127">
        <f>('MC F'!W43)</f>
        <v>0</v>
      </c>
      <c r="E44" s="128">
        <f>('CU M'!W43)</f>
        <v>0</v>
      </c>
      <c r="F44" s="129">
        <f>('CU F'!W43)</f>
        <v>0</v>
      </c>
      <c r="G44" s="129">
        <f>('ES M'!W43)</f>
        <v>0</v>
      </c>
      <c r="H44" s="129">
        <f>('ES F'!W43)</f>
        <v>0</v>
      </c>
      <c r="I44" s="129">
        <f>('RA M'!W43)</f>
        <v>0</v>
      </c>
      <c r="J44" s="129">
        <f>('RA F'!W43)</f>
        <v>0</v>
      </c>
      <c r="K44" s="129">
        <f>('YA M'!W43)</f>
        <v>0</v>
      </c>
      <c r="L44" s="129">
        <f>('YA F'!W43)</f>
        <v>0</v>
      </c>
      <c r="M44" s="129">
        <f>('YB M'!W43)</f>
        <v>0</v>
      </c>
      <c r="N44" s="129">
        <f>('YB F'!W43)</f>
        <v>0</v>
      </c>
      <c r="O44" s="129">
        <f>('JU M'!W43)</f>
        <v>0</v>
      </c>
      <c r="P44" s="129">
        <f>('JU F'!W43)</f>
        <v>0</v>
      </c>
      <c r="Q44" s="130">
        <f t="shared" si="3"/>
        <v>0</v>
      </c>
      <c r="R44" s="131"/>
      <c r="S44" s="130">
        <f t="shared" si="1"/>
        <v>0</v>
      </c>
      <c r="T44" s="130">
        <f t="shared" si="2"/>
        <v>0</v>
      </c>
    </row>
    <row r="45" spans="1:20" ht="20.100000000000001" customHeight="1" thickBot="1" x14ac:dyDescent="0.3">
      <c r="A45" s="125">
        <v>2199</v>
      </c>
      <c r="B45" s="126" t="s">
        <v>106</v>
      </c>
      <c r="C45" s="127">
        <f>('MC M'!W44)</f>
        <v>0</v>
      </c>
      <c r="D45" s="127">
        <f>('MC F'!W44)</f>
        <v>0</v>
      </c>
      <c r="E45" s="128">
        <f>('CU M'!W44)</f>
        <v>0</v>
      </c>
      <c r="F45" s="129">
        <f>('CU F'!W44)</f>
        <v>0</v>
      </c>
      <c r="G45" s="129">
        <f>('ES M'!W44)</f>
        <v>0</v>
      </c>
      <c r="H45" s="129">
        <f>('ES F'!W44)</f>
        <v>0</v>
      </c>
      <c r="I45" s="129">
        <f>('RA M'!W44)</f>
        <v>0</v>
      </c>
      <c r="J45" s="129">
        <f>('RA F'!W44)</f>
        <v>0</v>
      </c>
      <c r="K45" s="129">
        <f>('YA M'!W44)</f>
        <v>0</v>
      </c>
      <c r="L45" s="129">
        <f>('YA F'!W44)</f>
        <v>0</v>
      </c>
      <c r="M45" s="129">
        <f>('YB M'!W44)</f>
        <v>0</v>
      </c>
      <c r="N45" s="129">
        <f>('YB F'!W44)</f>
        <v>0</v>
      </c>
      <c r="O45" s="129">
        <f>('JU M'!W44)</f>
        <v>0</v>
      </c>
      <c r="P45" s="129">
        <f>('JU F'!W44)</f>
        <v>0</v>
      </c>
      <c r="Q45" s="130">
        <f t="shared" si="3"/>
        <v>0</v>
      </c>
      <c r="R45" s="131" t="s">
        <v>106</v>
      </c>
      <c r="S45" s="130">
        <f t="shared" si="1"/>
        <v>0</v>
      </c>
      <c r="T45" s="130">
        <f t="shared" si="2"/>
        <v>0</v>
      </c>
    </row>
    <row r="46" spans="1:20" ht="20.100000000000001" customHeight="1" thickBot="1" x14ac:dyDescent="0.3">
      <c r="A46" s="125">
        <v>1908</v>
      </c>
      <c r="B46" s="126" t="s">
        <v>55</v>
      </c>
      <c r="C46" s="127">
        <f>('MC M'!W45)</f>
        <v>0</v>
      </c>
      <c r="D46" s="127">
        <f>('MC F'!W45)</f>
        <v>0</v>
      </c>
      <c r="E46" s="128">
        <f>('CU M'!W45)</f>
        <v>0</v>
      </c>
      <c r="F46" s="129">
        <f>('CU F'!W45)</f>
        <v>0</v>
      </c>
      <c r="G46" s="129">
        <f>('ES M'!W45)</f>
        <v>0</v>
      </c>
      <c r="H46" s="129">
        <f>('ES F'!W45)</f>
        <v>0</v>
      </c>
      <c r="I46" s="129">
        <f>('RA M'!W45)</f>
        <v>0</v>
      </c>
      <c r="J46" s="129">
        <f>('RA F'!W45)</f>
        <v>0</v>
      </c>
      <c r="K46" s="129">
        <f>('YA M'!W45)</f>
        <v>0</v>
      </c>
      <c r="L46" s="129">
        <f>('YA F'!W45)</f>
        <v>0</v>
      </c>
      <c r="M46" s="129">
        <f>('YB M'!W45)</f>
        <v>0</v>
      </c>
      <c r="N46" s="129">
        <f>('YB F'!W45)</f>
        <v>0</v>
      </c>
      <c r="O46" s="129">
        <f>('JU M'!W45)</f>
        <v>0</v>
      </c>
      <c r="P46" s="129">
        <f>('JU F'!W45)</f>
        <v>0</v>
      </c>
      <c r="Q46" s="130">
        <f t="shared" si="3"/>
        <v>0</v>
      </c>
      <c r="R46" s="131" t="s">
        <v>55</v>
      </c>
      <c r="S46" s="130">
        <f t="shared" si="1"/>
        <v>0</v>
      </c>
      <c r="T46" s="130">
        <f t="shared" si="2"/>
        <v>0</v>
      </c>
    </row>
    <row r="47" spans="1:20" ht="20.100000000000001" customHeight="1" thickBot="1" x14ac:dyDescent="0.3">
      <c r="A47" s="125">
        <v>2057</v>
      </c>
      <c r="B47" s="126" t="s">
        <v>56</v>
      </c>
      <c r="C47" s="127">
        <f>('MC M'!W46)</f>
        <v>0</v>
      </c>
      <c r="D47" s="127">
        <f>('MC F'!W46)</f>
        <v>48</v>
      </c>
      <c r="E47" s="128">
        <f>('CU M'!W46)</f>
        <v>12</v>
      </c>
      <c r="F47" s="129">
        <f>('CU F'!W46)</f>
        <v>72</v>
      </c>
      <c r="G47" s="129">
        <f>('ES M'!W46)</f>
        <v>160</v>
      </c>
      <c r="H47" s="129">
        <f>('ES F'!W46)</f>
        <v>73</v>
      </c>
      <c r="I47" s="129">
        <f>('RA M'!W46)</f>
        <v>36</v>
      </c>
      <c r="J47" s="129">
        <f>('RA F'!W46)</f>
        <v>40</v>
      </c>
      <c r="K47" s="129">
        <f>('YA M'!W46)</f>
        <v>45</v>
      </c>
      <c r="L47" s="129">
        <f>('YA F'!W46)</f>
        <v>22</v>
      </c>
      <c r="M47" s="129">
        <f>('YB M'!W46)</f>
        <v>42</v>
      </c>
      <c r="N47" s="129">
        <f>('YB F'!W46)</f>
        <v>55</v>
      </c>
      <c r="O47" s="129">
        <f>('JU M'!W46)</f>
        <v>0</v>
      </c>
      <c r="P47" s="129">
        <f>('JU F'!W46)</f>
        <v>39</v>
      </c>
      <c r="Q47" s="130">
        <f t="shared" si="3"/>
        <v>644</v>
      </c>
      <c r="R47" s="131" t="s">
        <v>56</v>
      </c>
      <c r="S47" s="130">
        <f t="shared" si="1"/>
        <v>441</v>
      </c>
      <c r="T47" s="130">
        <f t="shared" si="2"/>
        <v>203</v>
      </c>
    </row>
    <row r="48" spans="1:20" ht="20.100000000000001" customHeight="1" thickBot="1" x14ac:dyDescent="0.3">
      <c r="A48" s="125">
        <v>2069</v>
      </c>
      <c r="B48" s="126" t="s">
        <v>57</v>
      </c>
      <c r="C48" s="127">
        <f>('MC M'!W47)</f>
        <v>0</v>
      </c>
      <c r="D48" s="127">
        <f>('MC F'!W47)</f>
        <v>0</v>
      </c>
      <c r="E48" s="128">
        <f>('CU M'!W47)</f>
        <v>0</v>
      </c>
      <c r="F48" s="129">
        <f>('CU F'!W47)</f>
        <v>0</v>
      </c>
      <c r="G48" s="129">
        <f>('ES M'!W47)</f>
        <v>0</v>
      </c>
      <c r="H48" s="129">
        <f>('ES F'!W47)</f>
        <v>0</v>
      </c>
      <c r="I48" s="129">
        <f>('RA M'!W47)</f>
        <v>0</v>
      </c>
      <c r="J48" s="129">
        <f>('RA F'!W47)</f>
        <v>0</v>
      </c>
      <c r="K48" s="129">
        <f>('YA M'!W47)</f>
        <v>0</v>
      </c>
      <c r="L48" s="129">
        <f>('YA F'!W47)</f>
        <v>0</v>
      </c>
      <c r="M48" s="129">
        <f>('YB M'!W47)</f>
        <v>0</v>
      </c>
      <c r="N48" s="129">
        <f>('YB F'!W47)</f>
        <v>0</v>
      </c>
      <c r="O48" s="129">
        <f>('JU M'!W47)</f>
        <v>0</v>
      </c>
      <c r="P48" s="129">
        <f>('JU F'!W47)</f>
        <v>0</v>
      </c>
      <c r="Q48" s="130">
        <f t="shared" si="3"/>
        <v>0</v>
      </c>
      <c r="R48" s="131" t="s">
        <v>57</v>
      </c>
      <c r="S48" s="130">
        <f t="shared" si="1"/>
        <v>0</v>
      </c>
      <c r="T48" s="130">
        <f t="shared" si="2"/>
        <v>0</v>
      </c>
    </row>
    <row r="49" spans="1:20" ht="20.100000000000001" customHeight="1" thickBot="1" x14ac:dyDescent="0.3">
      <c r="A49" s="125"/>
      <c r="B49" s="126"/>
      <c r="C49" s="127">
        <f>('MC M'!W48)</f>
        <v>0</v>
      </c>
      <c r="D49" s="127">
        <f>('MC F'!W48)</f>
        <v>0</v>
      </c>
      <c r="E49" s="128">
        <f>('CU M'!W48)</f>
        <v>0</v>
      </c>
      <c r="F49" s="129">
        <f>('CU F'!W48)</f>
        <v>0</v>
      </c>
      <c r="G49" s="129">
        <f>('ES M'!W48)</f>
        <v>0</v>
      </c>
      <c r="H49" s="129">
        <f>('ES F'!W48)</f>
        <v>0</v>
      </c>
      <c r="I49" s="129">
        <f>('RA M'!W48)</f>
        <v>0</v>
      </c>
      <c r="J49" s="129">
        <f>('RA F'!W48)</f>
        <v>0</v>
      </c>
      <c r="K49" s="129">
        <f>('YA M'!W48)</f>
        <v>0</v>
      </c>
      <c r="L49" s="129">
        <f>('YA F'!W48)</f>
        <v>0</v>
      </c>
      <c r="M49" s="129">
        <f>('YB M'!W48)</f>
        <v>0</v>
      </c>
      <c r="N49" s="129">
        <f>('YB F'!W48)</f>
        <v>0</v>
      </c>
      <c r="O49" s="129">
        <f>('JU M'!W48)</f>
        <v>0</v>
      </c>
      <c r="P49" s="129">
        <f>('JU F'!W48)</f>
        <v>0</v>
      </c>
      <c r="Q49" s="130">
        <f t="shared" si="3"/>
        <v>0</v>
      </c>
      <c r="R49" s="131"/>
      <c r="S49" s="130">
        <f t="shared" si="1"/>
        <v>0</v>
      </c>
      <c r="T49" s="130">
        <f t="shared" si="2"/>
        <v>0</v>
      </c>
    </row>
    <row r="50" spans="1:20" ht="20.100000000000001" customHeight="1" thickBot="1" x14ac:dyDescent="0.3">
      <c r="A50" s="125">
        <v>2029</v>
      </c>
      <c r="B50" s="126" t="s">
        <v>59</v>
      </c>
      <c r="C50" s="127">
        <f>('MC M'!W49)</f>
        <v>0</v>
      </c>
      <c r="D50" s="127">
        <f>('MC F'!W49)</f>
        <v>0</v>
      </c>
      <c r="E50" s="128">
        <f>('CU M'!W49)</f>
        <v>0</v>
      </c>
      <c r="F50" s="129">
        <f>('CU F'!W49)</f>
        <v>0</v>
      </c>
      <c r="G50" s="129">
        <f>('ES M'!W49)</f>
        <v>0</v>
      </c>
      <c r="H50" s="129">
        <f>('ES F'!W49)</f>
        <v>0</v>
      </c>
      <c r="I50" s="129">
        <f>('RA M'!W49)</f>
        <v>0</v>
      </c>
      <c r="J50" s="129">
        <f>('RA F'!W49)</f>
        <v>0</v>
      </c>
      <c r="K50" s="129">
        <f>('YA M'!W49)</f>
        <v>0</v>
      </c>
      <c r="L50" s="129">
        <f>('YA F'!W49)</f>
        <v>0</v>
      </c>
      <c r="M50" s="129">
        <f>('YB M'!W49)</f>
        <v>0</v>
      </c>
      <c r="N50" s="129">
        <f>('YB F'!W49)</f>
        <v>0</v>
      </c>
      <c r="O50" s="129">
        <f>('JU M'!W49)</f>
        <v>0</v>
      </c>
      <c r="P50" s="129">
        <f>('JU F'!W49)</f>
        <v>0</v>
      </c>
      <c r="Q50" s="125">
        <f t="shared" si="3"/>
        <v>0</v>
      </c>
      <c r="R50" s="132" t="s">
        <v>59</v>
      </c>
      <c r="S50" s="130">
        <f t="shared" si="1"/>
        <v>0</v>
      </c>
      <c r="T50" s="130">
        <f t="shared" si="2"/>
        <v>0</v>
      </c>
    </row>
    <row r="51" spans="1:20" ht="20.100000000000001" customHeight="1" thickBot="1" x14ac:dyDescent="0.3">
      <c r="A51" s="125">
        <v>2027</v>
      </c>
      <c r="B51" s="126" t="s">
        <v>20</v>
      </c>
      <c r="C51" s="127">
        <f>('MC M'!W50)</f>
        <v>0</v>
      </c>
      <c r="D51" s="127">
        <f>('MC F'!W50)</f>
        <v>0</v>
      </c>
      <c r="E51" s="128">
        <f>('CU M'!W50)</f>
        <v>84</v>
      </c>
      <c r="F51" s="129">
        <f>('CU F'!W50)</f>
        <v>0</v>
      </c>
      <c r="G51" s="129">
        <f>('ES M'!W50)</f>
        <v>10</v>
      </c>
      <c r="H51" s="129">
        <f>('ES F'!W50)</f>
        <v>16</v>
      </c>
      <c r="I51" s="129">
        <f>('RA M'!W50)</f>
        <v>430</v>
      </c>
      <c r="J51" s="129">
        <f>('RA F'!W50)</f>
        <v>322</v>
      </c>
      <c r="K51" s="129">
        <f>('YA M'!W50)</f>
        <v>10</v>
      </c>
      <c r="L51" s="129">
        <f>('YA F'!W50)</f>
        <v>20</v>
      </c>
      <c r="M51" s="129">
        <f>('YB M'!W50)</f>
        <v>44</v>
      </c>
      <c r="N51" s="129">
        <f>('YB F'!W50)</f>
        <v>169</v>
      </c>
      <c r="O51" s="129">
        <f>('JU M'!W50)</f>
        <v>0</v>
      </c>
      <c r="P51" s="129">
        <f>('JU F'!W50)</f>
        <v>0</v>
      </c>
      <c r="Q51" s="125">
        <f t="shared" si="3"/>
        <v>1105</v>
      </c>
      <c r="R51" s="132" t="s">
        <v>20</v>
      </c>
      <c r="S51" s="130">
        <f t="shared" si="1"/>
        <v>862</v>
      </c>
      <c r="T51" s="130">
        <f t="shared" si="2"/>
        <v>243</v>
      </c>
    </row>
    <row r="52" spans="1:20" ht="20.100000000000001" customHeight="1" thickBot="1" x14ac:dyDescent="0.3">
      <c r="A52" s="125">
        <v>1862</v>
      </c>
      <c r="B52" s="126" t="s">
        <v>60</v>
      </c>
      <c r="C52" s="127">
        <f>('MC M'!W51)</f>
        <v>0</v>
      </c>
      <c r="D52" s="127">
        <f>('MC F'!W51)</f>
        <v>0</v>
      </c>
      <c r="E52" s="128">
        <f>('CU M'!W51)</f>
        <v>0</v>
      </c>
      <c r="F52" s="129">
        <f>('CU F'!W51)</f>
        <v>0</v>
      </c>
      <c r="G52" s="129">
        <f>('ES M'!W51)</f>
        <v>0</v>
      </c>
      <c r="H52" s="129">
        <f>('ES F'!W51)</f>
        <v>0</v>
      </c>
      <c r="I52" s="129">
        <f>('RA M'!W51)</f>
        <v>0</v>
      </c>
      <c r="J52" s="129">
        <f>('RA F'!W51)</f>
        <v>0</v>
      </c>
      <c r="K52" s="129">
        <f>('YA M'!W52)</f>
        <v>0</v>
      </c>
      <c r="L52" s="129">
        <f>('YA F'!W51)</f>
        <v>0</v>
      </c>
      <c r="M52" s="129">
        <f>('YB M'!W51)</f>
        <v>0</v>
      </c>
      <c r="N52" s="129">
        <f>('YB F'!W51)</f>
        <v>0</v>
      </c>
      <c r="O52" s="129">
        <f>('JU M'!W51)</f>
        <v>0</v>
      </c>
      <c r="P52" s="129">
        <f>('JU F'!W51)</f>
        <v>0</v>
      </c>
      <c r="Q52" s="125">
        <f t="shared" si="3"/>
        <v>0</v>
      </c>
      <c r="R52" s="132" t="s">
        <v>60</v>
      </c>
      <c r="S52" s="130">
        <f t="shared" si="1"/>
        <v>0</v>
      </c>
      <c r="T52" s="130">
        <f t="shared" si="2"/>
        <v>0</v>
      </c>
    </row>
    <row r="53" spans="1:20" ht="20.100000000000001" customHeight="1" thickBot="1" x14ac:dyDescent="0.3">
      <c r="A53" s="125">
        <v>1132</v>
      </c>
      <c r="B53" s="126" t="s">
        <v>61</v>
      </c>
      <c r="C53" s="127">
        <f>('MC M'!W52)</f>
        <v>0</v>
      </c>
      <c r="D53" s="127">
        <f>('MC F'!W52)</f>
        <v>0</v>
      </c>
      <c r="E53" s="128">
        <f>('CU M'!W52)</f>
        <v>0</v>
      </c>
      <c r="F53" s="129">
        <f>('CU F'!W52)</f>
        <v>0</v>
      </c>
      <c r="G53" s="129">
        <f>('ES M'!W52)</f>
        <v>0</v>
      </c>
      <c r="H53" s="129">
        <f>('ES F'!W52)</f>
        <v>0</v>
      </c>
      <c r="I53" s="129">
        <f>('RA M'!W52)</f>
        <v>0</v>
      </c>
      <c r="J53" s="129">
        <f>('RA F'!W52)</f>
        <v>0</v>
      </c>
      <c r="K53" s="129">
        <f>('YA M'!W53)</f>
        <v>0</v>
      </c>
      <c r="L53" s="129">
        <f>('YA F'!W52)</f>
        <v>0</v>
      </c>
      <c r="M53" s="129">
        <f>('YB M'!W52)</f>
        <v>0</v>
      </c>
      <c r="N53" s="129">
        <f>('YB F'!W52)</f>
        <v>0</v>
      </c>
      <c r="O53" s="129">
        <f>('JU M'!W52)</f>
        <v>0</v>
      </c>
      <c r="P53" s="129">
        <f>('JU F'!W52)</f>
        <v>0</v>
      </c>
      <c r="Q53" s="125">
        <f t="shared" si="3"/>
        <v>0</v>
      </c>
      <c r="R53" s="132" t="s">
        <v>61</v>
      </c>
      <c r="S53" s="130">
        <f t="shared" si="1"/>
        <v>0</v>
      </c>
      <c r="T53" s="130">
        <f t="shared" si="2"/>
        <v>0</v>
      </c>
    </row>
    <row r="54" spans="1:20" ht="20.100000000000001" customHeight="1" thickBot="1" x14ac:dyDescent="0.3">
      <c r="A54" s="125">
        <v>1988</v>
      </c>
      <c r="B54" s="126" t="s">
        <v>62</v>
      </c>
      <c r="C54" s="127">
        <f>('MC M'!W53)</f>
        <v>0</v>
      </c>
      <c r="D54" s="127">
        <f>('MC F'!W53)</f>
        <v>0</v>
      </c>
      <c r="E54" s="128">
        <f>('CU M'!W53)</f>
        <v>0</v>
      </c>
      <c r="F54" s="129">
        <f>('CU F'!W53)</f>
        <v>0</v>
      </c>
      <c r="G54" s="129">
        <f>('ES M'!W53)</f>
        <v>0</v>
      </c>
      <c r="H54" s="129">
        <f>('ES F'!W53)</f>
        <v>0</v>
      </c>
      <c r="I54" s="129">
        <f>('RA M'!W53)</f>
        <v>0</v>
      </c>
      <c r="J54" s="129">
        <f>('RA F'!W53)</f>
        <v>0</v>
      </c>
      <c r="K54" s="129">
        <f>('YA M'!W54)</f>
        <v>0</v>
      </c>
      <c r="L54" s="129">
        <f>('YA F'!W53)</f>
        <v>0</v>
      </c>
      <c r="M54" s="129">
        <f>('YB M'!W53)</f>
        <v>0</v>
      </c>
      <c r="N54" s="129">
        <f>('YB F'!W53)</f>
        <v>0</v>
      </c>
      <c r="O54" s="129">
        <f>('JU M'!W53)</f>
        <v>0</v>
      </c>
      <c r="P54" s="129">
        <f>('JU F'!W53)</f>
        <v>0</v>
      </c>
      <c r="Q54" s="125">
        <f t="shared" si="3"/>
        <v>0</v>
      </c>
      <c r="R54" s="132" t="s">
        <v>62</v>
      </c>
      <c r="S54" s="130">
        <f t="shared" si="1"/>
        <v>0</v>
      </c>
      <c r="T54" s="130">
        <f t="shared" si="2"/>
        <v>0</v>
      </c>
    </row>
    <row r="55" spans="1:20" ht="20.100000000000001" customHeight="1" thickBot="1" x14ac:dyDescent="0.3">
      <c r="A55" s="125"/>
      <c r="B55" s="126"/>
      <c r="C55" s="127">
        <f>('MC M'!W54)</f>
        <v>0</v>
      </c>
      <c r="D55" s="127">
        <f>('MC F'!W54)</f>
        <v>12</v>
      </c>
      <c r="E55" s="128">
        <f>('CU M'!W54)</f>
        <v>0</v>
      </c>
      <c r="F55" s="129">
        <f>('CU F'!W54)</f>
        <v>36</v>
      </c>
      <c r="G55" s="129">
        <f>('ES M'!W54)</f>
        <v>0</v>
      </c>
      <c r="H55" s="129">
        <f>('ES F'!W54)</f>
        <v>215</v>
      </c>
      <c r="I55" s="129">
        <f>('RA M'!W54)</f>
        <v>15</v>
      </c>
      <c r="J55" s="129">
        <f>('RA F'!W54)</f>
        <v>20</v>
      </c>
      <c r="K55" s="129">
        <f>('YA M'!W55)</f>
        <v>0</v>
      </c>
      <c r="L55" s="129">
        <f>('YA F'!W54)</f>
        <v>16</v>
      </c>
      <c r="M55" s="129">
        <f>('YB M'!W54)</f>
        <v>0</v>
      </c>
      <c r="N55" s="129">
        <f>('YB F'!W54)</f>
        <v>0</v>
      </c>
      <c r="O55" s="129">
        <f>('JU M'!W54)</f>
        <v>0</v>
      </c>
      <c r="P55" s="129">
        <f>('JU F'!W54)</f>
        <v>0</v>
      </c>
      <c r="Q55" s="125">
        <f t="shared" si="3"/>
        <v>314</v>
      </c>
      <c r="R55" s="132"/>
      <c r="S55" s="130">
        <f t="shared" si="1"/>
        <v>298</v>
      </c>
      <c r="T55" s="130">
        <f t="shared" si="2"/>
        <v>16</v>
      </c>
    </row>
    <row r="56" spans="1:20" ht="20.100000000000001" customHeight="1" thickBot="1" x14ac:dyDescent="0.3">
      <c r="A56" s="125"/>
      <c r="B56" s="126"/>
      <c r="C56" s="127">
        <f>('MC M'!W55)</f>
        <v>0</v>
      </c>
      <c r="D56" s="127">
        <f>('MC F'!W55)</f>
        <v>0</v>
      </c>
      <c r="E56" s="128">
        <f>('CU M'!W55)</f>
        <v>0</v>
      </c>
      <c r="F56" s="129">
        <f>('CU F'!W55)</f>
        <v>0</v>
      </c>
      <c r="G56" s="129">
        <f>('ES M'!W55)</f>
        <v>0</v>
      </c>
      <c r="H56" s="129">
        <f>('ES F'!W55)</f>
        <v>0</v>
      </c>
      <c r="I56" s="129">
        <f>('RA M'!W55)</f>
        <v>0</v>
      </c>
      <c r="J56" s="129">
        <f>('RA F'!W55)</f>
        <v>0</v>
      </c>
      <c r="K56" s="129">
        <f>('YA M'!W56)</f>
        <v>47</v>
      </c>
      <c r="L56" s="129">
        <f>('YA F'!W55)</f>
        <v>0</v>
      </c>
      <c r="M56" s="129">
        <f>('YB M'!W55)</f>
        <v>0</v>
      </c>
      <c r="N56" s="129">
        <f>('YB F'!W55)</f>
        <v>0</v>
      </c>
      <c r="O56" s="129">
        <f>('JU M'!W55)</f>
        <v>15</v>
      </c>
      <c r="P56" s="129">
        <f>('JU F'!W55)</f>
        <v>0</v>
      </c>
      <c r="Q56" s="125">
        <f t="shared" si="3"/>
        <v>62</v>
      </c>
      <c r="R56" s="132"/>
      <c r="S56" s="130">
        <f t="shared" si="1"/>
        <v>0</v>
      </c>
      <c r="T56" s="130">
        <f t="shared" si="2"/>
        <v>62</v>
      </c>
    </row>
    <row r="57" spans="1:20" ht="20.100000000000001" customHeight="1" thickBot="1" x14ac:dyDescent="0.3">
      <c r="A57" s="125"/>
      <c r="B57" s="126"/>
      <c r="C57" s="127">
        <f>('MC M'!W56)</f>
        <v>0</v>
      </c>
      <c r="D57" s="127">
        <f>('MC F'!W56)</f>
        <v>0</v>
      </c>
      <c r="E57" s="128">
        <f>('CU M'!W56)</f>
        <v>12</v>
      </c>
      <c r="F57" s="129">
        <f>('CU F'!W56)</f>
        <v>0</v>
      </c>
      <c r="G57" s="129">
        <f>('ES M'!W56)</f>
        <v>0</v>
      </c>
      <c r="H57" s="129">
        <f>('ES F'!W56)</f>
        <v>0</v>
      </c>
      <c r="I57" s="129">
        <f>('RA M'!W56)</f>
        <v>0</v>
      </c>
      <c r="J57" s="129">
        <f>('RA F'!W56)</f>
        <v>0</v>
      </c>
      <c r="K57" s="129">
        <f>('YA M'!W57)</f>
        <v>0</v>
      </c>
      <c r="L57" s="129">
        <f>('YA F'!W56)</f>
        <v>0</v>
      </c>
      <c r="M57" s="129">
        <f>('YB M'!W56)</f>
        <v>0</v>
      </c>
      <c r="N57" s="129">
        <f>('YB F'!W56)</f>
        <v>0</v>
      </c>
      <c r="O57" s="129">
        <f>('JU M'!W56)</f>
        <v>0</v>
      </c>
      <c r="P57" s="129">
        <f>('JU F'!W56)</f>
        <v>0</v>
      </c>
      <c r="Q57" s="125">
        <f t="shared" si="3"/>
        <v>12</v>
      </c>
      <c r="R57" s="132"/>
      <c r="S57" s="130">
        <f t="shared" si="1"/>
        <v>12</v>
      </c>
      <c r="T57" s="130">
        <f t="shared" si="2"/>
        <v>0</v>
      </c>
    </row>
    <row r="58" spans="1:20" ht="20.100000000000001" customHeight="1" thickBot="1" x14ac:dyDescent="0.3">
      <c r="A58" s="125">
        <v>1990</v>
      </c>
      <c r="B58" s="126" t="s">
        <v>26</v>
      </c>
      <c r="C58" s="127">
        <f>('MC M'!W57)</f>
        <v>0</v>
      </c>
      <c r="D58" s="127">
        <f>('MC F'!W57)</f>
        <v>0</v>
      </c>
      <c r="E58" s="128">
        <f>('CU M'!W57)</f>
        <v>0</v>
      </c>
      <c r="F58" s="129">
        <f>('CU F'!W57)</f>
        <v>0</v>
      </c>
      <c r="G58" s="129">
        <f>('ES M'!W57)</f>
        <v>0</v>
      </c>
      <c r="H58" s="129">
        <f>('ES F'!W57)</f>
        <v>0</v>
      </c>
      <c r="I58" s="129">
        <f>('RA M'!W57)</f>
        <v>0</v>
      </c>
      <c r="J58" s="129">
        <f>('RA F'!W57)</f>
        <v>0</v>
      </c>
      <c r="K58" s="129">
        <f>('YA M'!W58)</f>
        <v>0</v>
      </c>
      <c r="L58" s="129">
        <f>('YA F'!W57)</f>
        <v>0</v>
      </c>
      <c r="M58" s="129">
        <f>('YB M'!W57)</f>
        <v>0</v>
      </c>
      <c r="N58" s="129">
        <f>('YB F'!W57)</f>
        <v>0</v>
      </c>
      <c r="O58" s="129">
        <f>('JU M'!W57)</f>
        <v>0</v>
      </c>
      <c r="P58" s="129">
        <f>('JU F'!W57)</f>
        <v>0</v>
      </c>
      <c r="Q58" s="125">
        <f t="shared" si="3"/>
        <v>0</v>
      </c>
      <c r="R58" s="132" t="s">
        <v>26</v>
      </c>
      <c r="S58" s="130">
        <f t="shared" si="1"/>
        <v>0</v>
      </c>
      <c r="T58" s="130">
        <f t="shared" si="2"/>
        <v>0</v>
      </c>
    </row>
    <row r="59" spans="1:20" ht="20.100000000000001" customHeight="1" thickBot="1" x14ac:dyDescent="0.3">
      <c r="A59" s="125">
        <v>2068</v>
      </c>
      <c r="B59" s="126" t="s">
        <v>64</v>
      </c>
      <c r="C59" s="127">
        <f>('MC M'!W58)</f>
        <v>0</v>
      </c>
      <c r="D59" s="127">
        <f>('MC F'!W58)</f>
        <v>0</v>
      </c>
      <c r="E59" s="128">
        <f>('CU M'!W58)</f>
        <v>0</v>
      </c>
      <c r="F59" s="129">
        <f>('CU F'!W58)</f>
        <v>0</v>
      </c>
      <c r="G59" s="129">
        <f>('ES M'!W58)</f>
        <v>0</v>
      </c>
      <c r="H59" s="129">
        <f>('ES F'!W58)</f>
        <v>0</v>
      </c>
      <c r="I59" s="129">
        <f>('RA M'!W58)</f>
        <v>0</v>
      </c>
      <c r="J59" s="129">
        <f>('RA F'!W58)</f>
        <v>0</v>
      </c>
      <c r="K59" s="129">
        <f>('YA M'!W59)</f>
        <v>0</v>
      </c>
      <c r="L59" s="129">
        <f>('YA F'!W58)</f>
        <v>0</v>
      </c>
      <c r="M59" s="129">
        <f>('YB M'!W58)</f>
        <v>0</v>
      </c>
      <c r="N59" s="129">
        <f>('YB F'!W58)</f>
        <v>0</v>
      </c>
      <c r="O59" s="129">
        <f>('JU M'!W58)</f>
        <v>0</v>
      </c>
      <c r="P59" s="129">
        <f>('JU F'!W58)</f>
        <v>0</v>
      </c>
      <c r="Q59" s="125">
        <f t="shared" si="3"/>
        <v>0</v>
      </c>
      <c r="R59" s="132" t="s">
        <v>64</v>
      </c>
      <c r="S59" s="130">
        <f t="shared" si="1"/>
        <v>0</v>
      </c>
      <c r="T59" s="130">
        <f t="shared" si="2"/>
        <v>0</v>
      </c>
    </row>
    <row r="60" spans="1:20" ht="20.100000000000001" customHeight="1" thickBot="1" x14ac:dyDescent="0.3">
      <c r="A60" s="125"/>
      <c r="B60" s="126"/>
      <c r="C60" s="127">
        <f>('MC M'!W59)</f>
        <v>0</v>
      </c>
      <c r="D60" s="127">
        <f>('MC F'!W59)</f>
        <v>0</v>
      </c>
      <c r="E60" s="128">
        <f>('CU M'!W59)</f>
        <v>0</v>
      </c>
      <c r="F60" s="129">
        <f>('CU F'!W59)</f>
        <v>0</v>
      </c>
      <c r="G60" s="129">
        <f>('ES M'!W59)</f>
        <v>0</v>
      </c>
      <c r="H60" s="129">
        <f>('ES F'!W59)</f>
        <v>0</v>
      </c>
      <c r="I60" s="129">
        <f>('RA M'!W59)</f>
        <v>0</v>
      </c>
      <c r="J60" s="129">
        <f>('RA F'!W59)</f>
        <v>0</v>
      </c>
      <c r="K60" s="129">
        <f>('YA M'!W60)</f>
        <v>0</v>
      </c>
      <c r="L60" s="129">
        <f>('YA F'!W59)</f>
        <v>0</v>
      </c>
      <c r="M60" s="129">
        <f>('YB M'!W59)</f>
        <v>0</v>
      </c>
      <c r="N60" s="129">
        <f>('YB F'!W59)</f>
        <v>0</v>
      </c>
      <c r="O60" s="129">
        <f>('JU M'!W59)</f>
        <v>0</v>
      </c>
      <c r="P60" s="129">
        <f>('JU F'!W59)</f>
        <v>0</v>
      </c>
      <c r="Q60" s="125">
        <f t="shared" si="3"/>
        <v>0</v>
      </c>
      <c r="R60" s="132"/>
      <c r="S60" s="130">
        <f t="shared" si="1"/>
        <v>0</v>
      </c>
      <c r="T60" s="130">
        <f t="shared" si="2"/>
        <v>0</v>
      </c>
    </row>
    <row r="61" spans="1:20" ht="20.100000000000001" customHeight="1" thickBot="1" x14ac:dyDescent="0.3">
      <c r="A61" s="125"/>
      <c r="B61" s="126"/>
      <c r="C61" s="127">
        <f>('MC M'!W60)</f>
        <v>0</v>
      </c>
      <c r="D61" s="127">
        <f>('MC F'!W60)</f>
        <v>0</v>
      </c>
      <c r="E61" s="128">
        <f>('CU M'!W60)</f>
        <v>0</v>
      </c>
      <c r="F61" s="129">
        <f>('CU F'!W60)</f>
        <v>0</v>
      </c>
      <c r="G61" s="129">
        <f>('ES M'!W60)</f>
        <v>0</v>
      </c>
      <c r="H61" s="129">
        <f>('ES F'!W60)</f>
        <v>0</v>
      </c>
      <c r="I61" s="129">
        <f>('RA M'!W60)</f>
        <v>0</v>
      </c>
      <c r="J61" s="129">
        <f>('RA F'!W60)</f>
        <v>0</v>
      </c>
      <c r="K61" s="129">
        <f>('YA M'!W61)</f>
        <v>0</v>
      </c>
      <c r="L61" s="129">
        <f>('YA F'!W60)</f>
        <v>0</v>
      </c>
      <c r="M61" s="129">
        <f>('YB M'!W60)</f>
        <v>0</v>
      </c>
      <c r="N61" s="129">
        <f>('YB F'!W60)</f>
        <v>0</v>
      </c>
      <c r="O61" s="129">
        <f>('JU M'!W60)</f>
        <v>0</v>
      </c>
      <c r="P61" s="129">
        <f>('JU F'!W60)</f>
        <v>0</v>
      </c>
      <c r="Q61" s="125">
        <f t="shared" si="3"/>
        <v>0</v>
      </c>
      <c r="R61" s="132"/>
      <c r="S61" s="130">
        <f t="shared" si="1"/>
        <v>0</v>
      </c>
      <c r="T61" s="130">
        <f t="shared" si="2"/>
        <v>0</v>
      </c>
    </row>
    <row r="62" spans="1:20" ht="20.100000000000001" customHeight="1" thickBot="1" x14ac:dyDescent="0.3">
      <c r="A62" s="125">
        <v>2161</v>
      </c>
      <c r="B62" s="126" t="s">
        <v>66</v>
      </c>
      <c r="C62" s="127">
        <f>('MC M'!W61)</f>
        <v>0</v>
      </c>
      <c r="D62" s="127">
        <f>('MC F'!W61)</f>
        <v>0</v>
      </c>
      <c r="E62" s="128">
        <f>('CU M'!W61)</f>
        <v>0</v>
      </c>
      <c r="F62" s="129">
        <f>('CU F'!W61)</f>
        <v>0</v>
      </c>
      <c r="G62" s="129">
        <f>('ES M'!W61)</f>
        <v>0</v>
      </c>
      <c r="H62" s="129">
        <f>('ES F'!W61)</f>
        <v>0</v>
      </c>
      <c r="I62" s="129">
        <f>('RA M'!W61)</f>
        <v>0</v>
      </c>
      <c r="J62" s="129">
        <f>('RA F'!W61)</f>
        <v>0</v>
      </c>
      <c r="K62" s="129">
        <f>('YA M'!W62)</f>
        <v>0</v>
      </c>
      <c r="L62" s="129">
        <f>('YA F'!W61)</f>
        <v>0</v>
      </c>
      <c r="M62" s="129">
        <f>('YB M'!W61)</f>
        <v>0</v>
      </c>
      <c r="N62" s="129">
        <f>('YB F'!W61)</f>
        <v>0</v>
      </c>
      <c r="O62" s="129">
        <f>('JU M'!W61)</f>
        <v>0</v>
      </c>
      <c r="P62" s="129">
        <f>('JU F'!W61)</f>
        <v>0</v>
      </c>
      <c r="Q62" s="125">
        <f t="shared" si="3"/>
        <v>0</v>
      </c>
      <c r="R62" s="132" t="s">
        <v>66</v>
      </c>
      <c r="S62" s="130">
        <f t="shared" si="1"/>
        <v>0</v>
      </c>
      <c r="T62" s="130">
        <f t="shared" si="2"/>
        <v>0</v>
      </c>
    </row>
    <row r="63" spans="1:20" ht="20.100000000000001" customHeight="1" thickBot="1" x14ac:dyDescent="0.3">
      <c r="A63" s="125">
        <v>1216</v>
      </c>
      <c r="B63" s="126" t="s">
        <v>108</v>
      </c>
      <c r="C63" s="127">
        <f>('MC M'!W62)</f>
        <v>0</v>
      </c>
      <c r="D63" s="127">
        <f>('MC F'!W62)</f>
        <v>0</v>
      </c>
      <c r="E63" s="128">
        <f>('CU M'!W62)</f>
        <v>0</v>
      </c>
      <c r="F63" s="129">
        <f>('CU F'!W62)</f>
        <v>0</v>
      </c>
      <c r="G63" s="129">
        <f>('ES M'!W62)</f>
        <v>0</v>
      </c>
      <c r="H63" s="129">
        <f>('ES F'!W62)</f>
        <v>0</v>
      </c>
      <c r="I63" s="129">
        <f>('RA M'!W62)</f>
        <v>0</v>
      </c>
      <c r="J63" s="129">
        <f>('RA F'!W62)</f>
        <v>0</v>
      </c>
      <c r="K63" s="129">
        <f>('YA M'!W63)</f>
        <v>0</v>
      </c>
      <c r="L63" s="129">
        <f>('YA F'!W62)</f>
        <v>0</v>
      </c>
      <c r="M63" s="129">
        <f>('YB M'!W62)</f>
        <v>0</v>
      </c>
      <c r="N63" s="129">
        <f>('YB F'!W62)</f>
        <v>0</v>
      </c>
      <c r="O63" s="129">
        <f>('JU M'!W62)</f>
        <v>0</v>
      </c>
      <c r="P63" s="129">
        <f>('JU F'!W62)</f>
        <v>0</v>
      </c>
      <c r="Q63" s="125">
        <f t="shared" si="3"/>
        <v>0</v>
      </c>
      <c r="R63" s="132" t="s">
        <v>108</v>
      </c>
      <c r="S63" s="130">
        <f t="shared" si="1"/>
        <v>0</v>
      </c>
      <c r="T63" s="130">
        <f t="shared" si="2"/>
        <v>0</v>
      </c>
    </row>
    <row r="64" spans="1:20" ht="20.100000000000001" customHeight="1" thickBot="1" x14ac:dyDescent="0.3">
      <c r="A64" s="125">
        <v>2113</v>
      </c>
      <c r="B64" s="126" t="s">
        <v>67</v>
      </c>
      <c r="C64" s="127">
        <f>('MC M'!W63)</f>
        <v>0</v>
      </c>
      <c r="D64" s="127">
        <f>('MC F'!W63)</f>
        <v>0</v>
      </c>
      <c r="E64" s="128">
        <f>('CU M'!W63)</f>
        <v>0</v>
      </c>
      <c r="F64" s="129">
        <f>('CU F'!W63)</f>
        <v>0</v>
      </c>
      <c r="G64" s="129">
        <f>('ES M'!W63)</f>
        <v>0</v>
      </c>
      <c r="H64" s="129">
        <f>('ES F'!W63)</f>
        <v>0</v>
      </c>
      <c r="I64" s="129">
        <f>('RA M'!W63)</f>
        <v>0</v>
      </c>
      <c r="J64" s="129">
        <f>('RA F'!W63)</f>
        <v>0</v>
      </c>
      <c r="K64" s="129">
        <f>('YA M'!W64)</f>
        <v>0</v>
      </c>
      <c r="L64" s="129">
        <f>('YA F'!W63)</f>
        <v>0</v>
      </c>
      <c r="M64" s="129">
        <f>('YB M'!W63)</f>
        <v>0</v>
      </c>
      <c r="N64" s="129">
        <f>('YB F'!W63)</f>
        <v>0</v>
      </c>
      <c r="O64" s="129">
        <f>('JU M'!W63)</f>
        <v>0</v>
      </c>
      <c r="P64" s="129">
        <f>('JU F'!W63)</f>
        <v>0</v>
      </c>
      <c r="Q64" s="125">
        <f t="shared" si="3"/>
        <v>0</v>
      </c>
      <c r="R64" s="132" t="s">
        <v>67</v>
      </c>
      <c r="S64" s="130">
        <f t="shared" si="1"/>
        <v>0</v>
      </c>
      <c r="T64" s="130">
        <f t="shared" si="2"/>
        <v>0</v>
      </c>
    </row>
    <row r="65" spans="1:20" ht="20.100000000000001" customHeight="1" thickBot="1" x14ac:dyDescent="0.3">
      <c r="A65" s="125"/>
      <c r="B65" s="126"/>
      <c r="C65" s="127">
        <f>('MC M'!W64)</f>
        <v>0</v>
      </c>
      <c r="D65" s="127">
        <f>('MC F'!W64)</f>
        <v>0</v>
      </c>
      <c r="E65" s="128">
        <f>('CU M'!W64)</f>
        <v>0</v>
      </c>
      <c r="F65" s="129">
        <f>('CU F'!W64)</f>
        <v>0</v>
      </c>
      <c r="G65" s="129">
        <f>('ES M'!W64)</f>
        <v>0</v>
      </c>
      <c r="H65" s="129">
        <f>('ES F'!W64)</f>
        <v>0</v>
      </c>
      <c r="I65" s="129">
        <f>('RA M'!W64)</f>
        <v>0</v>
      </c>
      <c r="J65" s="129">
        <f>('RA F'!W64)</f>
        <v>0</v>
      </c>
      <c r="K65" s="129">
        <f>('YA M'!W65)</f>
        <v>0</v>
      </c>
      <c r="L65" s="129">
        <f>('YA F'!W64)</f>
        <v>0</v>
      </c>
      <c r="M65" s="129">
        <f>('YB M'!W64)</f>
        <v>0</v>
      </c>
      <c r="N65" s="129">
        <f>('YB F'!W64)</f>
        <v>0</v>
      </c>
      <c r="O65" s="129">
        <f>('JU M'!W64)</f>
        <v>0</v>
      </c>
      <c r="P65" s="129">
        <f>('JU F'!W64)</f>
        <v>0</v>
      </c>
      <c r="Q65" s="125">
        <f t="shared" ref="Q65" si="4">SUM(C65:P65)</f>
        <v>0</v>
      </c>
      <c r="R65" s="138"/>
      <c r="S65" s="130">
        <f t="shared" si="1"/>
        <v>0</v>
      </c>
      <c r="T65" s="130">
        <f t="shared" si="2"/>
        <v>0</v>
      </c>
    </row>
    <row r="66" spans="1:20" ht="19.5" customHeight="1" x14ac:dyDescent="0.25">
      <c r="A66" s="48"/>
      <c r="B66" s="107"/>
      <c r="C66" s="133">
        <f>SUM(C4:C65)</f>
        <v>396</v>
      </c>
      <c r="D66" s="133">
        <f t="shared" ref="D66:P66" si="5">SUM(D4:D65)</f>
        <v>276</v>
      </c>
      <c r="E66" s="133">
        <f t="shared" si="5"/>
        <v>1176</v>
      </c>
      <c r="F66" s="133">
        <f t="shared" si="5"/>
        <v>816</v>
      </c>
      <c r="G66" s="133">
        <f t="shared" si="5"/>
        <v>2880</v>
      </c>
      <c r="H66" s="133">
        <f t="shared" si="5"/>
        <v>2740</v>
      </c>
      <c r="I66" s="133">
        <f t="shared" si="5"/>
        <v>3110</v>
      </c>
      <c r="J66" s="133">
        <f t="shared" si="5"/>
        <v>2890</v>
      </c>
      <c r="K66" s="133">
        <f t="shared" si="5"/>
        <v>3090</v>
      </c>
      <c r="L66" s="133">
        <f t="shared" si="5"/>
        <v>2970</v>
      </c>
      <c r="M66" s="133">
        <f t="shared" si="5"/>
        <v>2290</v>
      </c>
      <c r="N66" s="133">
        <f t="shared" si="5"/>
        <v>1212</v>
      </c>
      <c r="O66" s="133">
        <f t="shared" si="5"/>
        <v>1423</v>
      </c>
      <c r="P66" s="133">
        <f t="shared" si="5"/>
        <v>341</v>
      </c>
      <c r="Q66" s="109">
        <f>SUM(Q4:Q65)</f>
        <v>25610</v>
      </c>
      <c r="R66" s="134"/>
      <c r="S66" s="109">
        <f t="shared" ref="S66:T66" si="6">SUM(S4:S65)</f>
        <v>14284</v>
      </c>
      <c r="T66" s="109">
        <f t="shared" si="6"/>
        <v>11326</v>
      </c>
    </row>
    <row r="67" spans="1:20" ht="15.75" customHeight="1" thickBot="1" x14ac:dyDescent="0.3">
      <c r="A67" s="6"/>
      <c r="B67" s="92"/>
      <c r="C67" s="139" t="s">
        <v>85</v>
      </c>
      <c r="D67" s="139" t="s">
        <v>86</v>
      </c>
      <c r="E67" s="135" t="s">
        <v>87</v>
      </c>
      <c r="F67" s="135" t="s">
        <v>88</v>
      </c>
      <c r="G67" s="135" t="s">
        <v>89</v>
      </c>
      <c r="H67" s="135" t="s">
        <v>90</v>
      </c>
      <c r="I67" s="135" t="s">
        <v>91</v>
      </c>
      <c r="J67" s="135" t="s">
        <v>92</v>
      </c>
      <c r="K67" s="135" t="s">
        <v>93</v>
      </c>
      <c r="L67" s="135" t="s">
        <v>94</v>
      </c>
      <c r="M67" s="135" t="s">
        <v>95</v>
      </c>
      <c r="N67" s="135" t="s">
        <v>96</v>
      </c>
      <c r="O67" s="135" t="s">
        <v>97</v>
      </c>
      <c r="P67" s="135" t="s">
        <v>98</v>
      </c>
      <c r="Q67" s="111">
        <f>SUM(C66:P66)</f>
        <v>25610</v>
      </c>
      <c r="R67" s="6"/>
      <c r="S67" s="111"/>
      <c r="T67" s="111"/>
    </row>
    <row r="68" spans="1:20" ht="16.149999999999999" customHeight="1" x14ac:dyDescent="0.2">
      <c r="A68" s="6"/>
      <c r="B68" s="6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6"/>
      <c r="R68" s="6"/>
      <c r="S68" s="6"/>
      <c r="T68" s="6"/>
    </row>
    <row r="69" spans="1:20" ht="15.6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5.6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</sheetData>
  <pageMargins left="1" right="1" top="1" bottom="1" header="0.25" footer="0.25"/>
  <pageSetup orientation="portrait"/>
  <headerFooter>
    <oddFooter>&amp;L&amp;"Helvetica,Regular"&amp;12&amp;K000000	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3"/>
  <sheetViews>
    <sheetView topLeftCell="A34" workbookViewId="0">
      <selection activeCell="A45" sqref="A45"/>
    </sheetView>
  </sheetViews>
  <sheetFormatPr defaultRowHeight="12.75" x14ac:dyDescent="0.2"/>
  <cols>
    <col min="1" max="1" width="42.7109375" bestFit="1" customWidth="1"/>
    <col min="2" max="2" width="18.7109375" customWidth="1"/>
    <col min="3" max="4" width="18.7109375" style="142" customWidth="1"/>
  </cols>
  <sheetData>
    <row r="1" spans="1:4" ht="16.5" thickBot="1" x14ac:dyDescent="0.3">
      <c r="A1" s="121" t="s">
        <v>3</v>
      </c>
      <c r="B1" s="121" t="s">
        <v>105</v>
      </c>
      <c r="C1" s="121" t="s">
        <v>100</v>
      </c>
      <c r="D1" s="121" t="s">
        <v>101</v>
      </c>
    </row>
    <row r="2" spans="1:4" ht="16.5" thickBot="1" x14ac:dyDescent="0.3">
      <c r="A2" s="126" t="s">
        <v>10</v>
      </c>
      <c r="B2" s="121">
        <f>'Punti provvisorio'!Q22</f>
        <v>2002</v>
      </c>
      <c r="C2" s="121">
        <f>'Punti provvisorio'!S22</f>
        <v>731</v>
      </c>
      <c r="D2" s="121">
        <f>'Punti provvisorio'!T22</f>
        <v>1271</v>
      </c>
    </row>
    <row r="3" spans="1:4" ht="16.5" thickBot="1" x14ac:dyDescent="0.3">
      <c r="A3" s="126" t="s">
        <v>11</v>
      </c>
      <c r="B3" s="121">
        <f>'Punti provvisorio'!Q4</f>
        <v>1803</v>
      </c>
      <c r="C3" s="121">
        <f>'Punti provvisorio'!S4</f>
        <v>1081</v>
      </c>
      <c r="D3" s="121">
        <f>'Punti provvisorio'!T4</f>
        <v>722</v>
      </c>
    </row>
    <row r="4" spans="1:4" ht="16.5" thickBot="1" x14ac:dyDescent="0.3">
      <c r="A4" s="126" t="s">
        <v>12</v>
      </c>
      <c r="B4" s="121">
        <f>'Punti provvisorio'!Q5</f>
        <v>510</v>
      </c>
      <c r="C4" s="121">
        <f>'Punti provvisorio'!S5</f>
        <v>228</v>
      </c>
      <c r="D4" s="121">
        <f>'Punti provvisorio'!T5</f>
        <v>282</v>
      </c>
    </row>
    <row r="5" spans="1:4" ht="16.5" thickBot="1" x14ac:dyDescent="0.3">
      <c r="A5" s="126" t="s">
        <v>16</v>
      </c>
      <c r="B5" s="121">
        <f>'Punti provvisorio'!Q9</f>
        <v>2435</v>
      </c>
      <c r="C5" s="121">
        <f>'Punti provvisorio'!S9</f>
        <v>1564</v>
      </c>
      <c r="D5" s="121">
        <f>'Punti provvisorio'!T9</f>
        <v>871</v>
      </c>
    </row>
    <row r="6" spans="1:4" ht="16.5" thickBot="1" x14ac:dyDescent="0.3">
      <c r="A6" s="126" t="s">
        <v>23</v>
      </c>
      <c r="B6" s="121">
        <f>'Punti provvisorio'!Q13</f>
        <v>5</v>
      </c>
      <c r="C6" s="121">
        <f>'Punti provvisorio'!S13</f>
        <v>5</v>
      </c>
      <c r="D6" s="121">
        <f>'Punti provvisorio'!T13</f>
        <v>0</v>
      </c>
    </row>
    <row r="7" spans="1:4" ht="16.5" thickBot="1" x14ac:dyDescent="0.3">
      <c r="A7" s="126" t="s">
        <v>24</v>
      </c>
      <c r="B7" s="121">
        <f>'Punti provvisorio'!Q56</f>
        <v>62</v>
      </c>
      <c r="C7" s="121">
        <f>'Punti provvisorio'!S56</f>
        <v>0</v>
      </c>
      <c r="D7" s="121">
        <f>'Punti provvisorio'!T56</f>
        <v>62</v>
      </c>
    </row>
    <row r="8" spans="1:4" ht="16.5" thickBot="1" x14ac:dyDescent="0.3">
      <c r="A8" s="126" t="s">
        <v>13</v>
      </c>
      <c r="B8" s="121">
        <f>'Punti provvisorio'!Q6</f>
        <v>0</v>
      </c>
      <c r="C8" s="121">
        <f>'Punti provvisorio'!S6</f>
        <v>0</v>
      </c>
      <c r="D8" s="121">
        <f>'Punti provvisorio'!T6</f>
        <v>0</v>
      </c>
    </row>
    <row r="9" spans="1:4" ht="16.5" thickBot="1" x14ac:dyDescent="0.3">
      <c r="A9" s="126" t="s">
        <v>22</v>
      </c>
      <c r="B9" s="121">
        <f>'Punti provvisorio'!Q42</f>
        <v>0</v>
      </c>
      <c r="C9" s="121">
        <f>'Punti provvisorio'!S42</f>
        <v>0</v>
      </c>
      <c r="D9" s="121">
        <f>'Punti provvisorio'!T42</f>
        <v>0</v>
      </c>
    </row>
    <row r="10" spans="1:4" ht="16.5" thickBot="1" x14ac:dyDescent="0.3">
      <c r="A10" s="126" t="s">
        <v>28</v>
      </c>
      <c r="B10" s="121">
        <f>'Punti provvisorio'!Q16</f>
        <v>104</v>
      </c>
      <c r="C10" s="121">
        <f>'Punti provvisorio'!S16</f>
        <v>24</v>
      </c>
      <c r="D10" s="121">
        <f>'Punti provvisorio'!T16</f>
        <v>80</v>
      </c>
    </row>
    <row r="11" spans="1:4" ht="16.5" thickBot="1" x14ac:dyDescent="0.3">
      <c r="A11" s="126" t="s">
        <v>14</v>
      </c>
      <c r="B11" s="121">
        <f>'Punti provvisorio'!Q7</f>
        <v>3605</v>
      </c>
      <c r="C11" s="121">
        <f>'Punti provvisorio'!S7</f>
        <v>1608</v>
      </c>
      <c r="D11" s="121">
        <f>'Punti provvisorio'!T7</f>
        <v>1997</v>
      </c>
    </row>
    <row r="12" spans="1:4" ht="16.5" thickBot="1" x14ac:dyDescent="0.3">
      <c r="A12" s="126" t="s">
        <v>30</v>
      </c>
      <c r="B12" s="121">
        <f>'Punti provvisorio'!Q47</f>
        <v>644</v>
      </c>
      <c r="C12" s="121">
        <f>'Punti provvisorio'!S47</f>
        <v>441</v>
      </c>
      <c r="D12" s="121">
        <f>'Punti provvisorio'!T47</f>
        <v>203</v>
      </c>
    </row>
    <row r="13" spans="1:4" ht="16.5" thickBot="1" x14ac:dyDescent="0.3">
      <c r="A13" s="126" t="s">
        <v>32</v>
      </c>
      <c r="B13" s="121">
        <f>'Punti provvisorio'!Q35</f>
        <v>815</v>
      </c>
      <c r="C13" s="121">
        <f>'Punti provvisorio'!S35</f>
        <v>639</v>
      </c>
      <c r="D13" s="121">
        <f>'Punti provvisorio'!T35</f>
        <v>176</v>
      </c>
    </row>
    <row r="14" spans="1:4" ht="16.5" thickBot="1" x14ac:dyDescent="0.3">
      <c r="A14" s="126" t="s">
        <v>53</v>
      </c>
      <c r="B14" s="121">
        <f>'Punti provvisorio'!Q43</f>
        <v>0</v>
      </c>
      <c r="C14" s="121">
        <f>'Punti provvisorio'!S43</f>
        <v>0</v>
      </c>
      <c r="D14" s="121">
        <f>'Punti provvisorio'!T43</f>
        <v>0</v>
      </c>
    </row>
    <row r="15" spans="1:4" ht="16.5" thickBot="1" x14ac:dyDescent="0.3">
      <c r="A15" s="126" t="s">
        <v>35</v>
      </c>
      <c r="B15" s="121">
        <f>'Punti provvisorio'!Q21</f>
        <v>2065</v>
      </c>
      <c r="C15" s="121">
        <f>'Punti provvisorio'!S21</f>
        <v>478</v>
      </c>
      <c r="D15" s="121">
        <f>'Punti provvisorio'!T21</f>
        <v>1587</v>
      </c>
    </row>
    <row r="16" spans="1:4" ht="16.5" thickBot="1" x14ac:dyDescent="0.3">
      <c r="A16" s="126" t="s">
        <v>20</v>
      </c>
      <c r="B16" s="121">
        <f>'Punti provvisorio'!Q51</f>
        <v>1105</v>
      </c>
      <c r="C16" s="121">
        <f>'Punti provvisorio'!S51</f>
        <v>862</v>
      </c>
      <c r="D16" s="121">
        <f>'Punti provvisorio'!T51</f>
        <v>243</v>
      </c>
    </row>
    <row r="17" spans="1:4" ht="16.5" thickBot="1" x14ac:dyDescent="0.3">
      <c r="A17" s="126" t="s">
        <v>34</v>
      </c>
      <c r="B17" s="121">
        <f>'Punti provvisorio'!Q20</f>
        <v>0</v>
      </c>
      <c r="C17" s="121">
        <f>'Punti provvisorio'!S20</f>
        <v>0</v>
      </c>
      <c r="D17" s="121">
        <f>'Punti provvisorio'!T20</f>
        <v>0</v>
      </c>
    </row>
    <row r="18" spans="1:4" ht="16.5" thickBot="1" x14ac:dyDescent="0.3">
      <c r="A18" s="126" t="s">
        <v>26</v>
      </c>
      <c r="B18" s="121">
        <f>'Punti provvisorio'!Q58</f>
        <v>0</v>
      </c>
      <c r="C18" s="121">
        <f>'Punti provvisorio'!S58</f>
        <v>0</v>
      </c>
      <c r="D18" s="121">
        <f>'Punti provvisorio'!T58</f>
        <v>0</v>
      </c>
    </row>
    <row r="19" spans="1:4" ht="16.5" thickBot="1" x14ac:dyDescent="0.3">
      <c r="A19" s="126" t="s">
        <v>17</v>
      </c>
      <c r="B19" s="121">
        <f>'Punti provvisorio'!Q57</f>
        <v>12</v>
      </c>
      <c r="C19" s="121">
        <f>'Punti provvisorio'!S57</f>
        <v>12</v>
      </c>
      <c r="D19" s="121">
        <f>'Punti provvisorio'!T57</f>
        <v>0</v>
      </c>
    </row>
    <row r="20" spans="1:4" ht="16.5" thickBot="1" x14ac:dyDescent="0.3">
      <c r="A20" s="126" t="s">
        <v>21</v>
      </c>
      <c r="B20" s="121">
        <f>'Punti provvisorio'!Q12</f>
        <v>27</v>
      </c>
      <c r="C20" s="121">
        <f>'Punti provvisorio'!S12</f>
        <v>12</v>
      </c>
      <c r="D20" s="121">
        <f>'Punti provvisorio'!T12</f>
        <v>15</v>
      </c>
    </row>
    <row r="21" spans="1:4" ht="16.5" thickBot="1" x14ac:dyDescent="0.3">
      <c r="A21" s="126" t="s">
        <v>33</v>
      </c>
      <c r="B21" s="121">
        <f>'Punti provvisorio'!Q61</f>
        <v>0</v>
      </c>
      <c r="C21" s="121">
        <f>'Punti provvisorio'!S61</f>
        <v>0</v>
      </c>
      <c r="D21" s="121">
        <f>'Punti provvisorio'!T61</f>
        <v>0</v>
      </c>
    </row>
    <row r="22" spans="1:4" ht="16.5" thickBot="1" x14ac:dyDescent="0.3">
      <c r="A22" s="126" t="s">
        <v>44</v>
      </c>
      <c r="B22" s="121">
        <f>'Punti provvisorio'!Q31</f>
        <v>340</v>
      </c>
      <c r="C22" s="121">
        <f>'Punti provvisorio'!S31</f>
        <v>292</v>
      </c>
      <c r="D22" s="121">
        <f>'Punti provvisorio'!T31</f>
        <v>48</v>
      </c>
    </row>
    <row r="23" spans="1:4" ht="16.5" thickBot="1" x14ac:dyDescent="0.3">
      <c r="A23" s="126" t="s">
        <v>59</v>
      </c>
      <c r="B23" s="121">
        <f>'Punti provvisorio'!Q50</f>
        <v>0</v>
      </c>
      <c r="C23" s="121">
        <f>'Punti provvisorio'!S50</f>
        <v>0</v>
      </c>
      <c r="D23" s="121">
        <f>'Punti provvisorio'!T50</f>
        <v>0</v>
      </c>
    </row>
    <row r="24" spans="1:4" ht="16.5" thickBot="1" x14ac:dyDescent="0.3">
      <c r="A24" s="126" t="s">
        <v>18</v>
      </c>
      <c r="B24" s="121">
        <f>'Punti provvisorio'!Q10</f>
        <v>1283</v>
      </c>
      <c r="C24" s="121">
        <f>'Punti provvisorio'!S10</f>
        <v>564</v>
      </c>
      <c r="D24" s="121">
        <f>'Punti provvisorio'!T10</f>
        <v>719</v>
      </c>
    </row>
    <row r="25" spans="1:4" ht="16.5" thickBot="1" x14ac:dyDescent="0.3">
      <c r="A25" s="126" t="s">
        <v>27</v>
      </c>
      <c r="B25" s="121">
        <f>'Punti provvisorio'!Q15</f>
        <v>0</v>
      </c>
      <c r="C25" s="121">
        <f>'Punti provvisorio'!S15</f>
        <v>0</v>
      </c>
      <c r="D25" s="121">
        <f>'Punti provvisorio'!T15</f>
        <v>0</v>
      </c>
    </row>
    <row r="26" spans="1:4" ht="16.5" thickBot="1" x14ac:dyDescent="0.3">
      <c r="A26" s="126" t="s">
        <v>54</v>
      </c>
      <c r="B26" s="121">
        <f>'Punti provvisorio'!Q44</f>
        <v>0</v>
      </c>
      <c r="C26" s="121">
        <f>'Punti provvisorio'!S44</f>
        <v>0</v>
      </c>
      <c r="D26" s="121">
        <f>'Punti provvisorio'!T44</f>
        <v>0</v>
      </c>
    </row>
    <row r="27" spans="1:4" ht="16.5" thickBot="1" x14ac:dyDescent="0.3">
      <c r="A27" s="126" t="s">
        <v>58</v>
      </c>
      <c r="B27" s="121">
        <f>'Punti provvisorio'!Q49</f>
        <v>0</v>
      </c>
      <c r="C27" s="121">
        <f>'Punti provvisorio'!S49</f>
        <v>0</v>
      </c>
      <c r="D27" s="121">
        <f>'Punti provvisorio'!T49</f>
        <v>0</v>
      </c>
    </row>
    <row r="28" spans="1:4" ht="16.5" thickBot="1" x14ac:dyDescent="0.3">
      <c r="A28" s="126" t="s">
        <v>19</v>
      </c>
      <c r="B28" s="121">
        <f>'Punti provvisorio'!Q11</f>
        <v>0</v>
      </c>
      <c r="C28" s="121">
        <f>'Punti provvisorio'!S11</f>
        <v>0</v>
      </c>
      <c r="D28" s="121">
        <f>'Punti provvisorio'!T11</f>
        <v>0</v>
      </c>
    </row>
    <row r="29" spans="1:4" ht="16.5" thickBot="1" x14ac:dyDescent="0.3">
      <c r="A29" s="126" t="s">
        <v>36</v>
      </c>
      <c r="B29" s="121">
        <f>'Punti provvisorio'!Q23</f>
        <v>914</v>
      </c>
      <c r="C29" s="121">
        <f>'Punti provvisorio'!S23</f>
        <v>640</v>
      </c>
      <c r="D29" s="121">
        <f>'Punti provvisorio'!T23</f>
        <v>274</v>
      </c>
    </row>
    <row r="30" spans="1:4" ht="16.5" thickBot="1" x14ac:dyDescent="0.3">
      <c r="A30" s="126" t="s">
        <v>15</v>
      </c>
      <c r="B30" s="121">
        <f>'Punti provvisorio'!Q8</f>
        <v>0</v>
      </c>
      <c r="C30" s="121">
        <f>'Punti provvisorio'!S8</f>
        <v>0</v>
      </c>
      <c r="D30" s="121">
        <f>'Punti provvisorio'!T8</f>
        <v>0</v>
      </c>
    </row>
    <row r="31" spans="1:4" ht="16.5" thickBot="1" x14ac:dyDescent="0.3">
      <c r="A31" s="126" t="s">
        <v>51</v>
      </c>
      <c r="B31" s="121">
        <f>'Punti provvisorio'!Q39</f>
        <v>0</v>
      </c>
      <c r="C31" s="121">
        <f>'Punti provvisorio'!S39</f>
        <v>0</v>
      </c>
      <c r="D31" s="121">
        <f>'Punti provvisorio'!T39</f>
        <v>0</v>
      </c>
    </row>
    <row r="32" spans="1:4" ht="16.5" thickBot="1" x14ac:dyDescent="0.3">
      <c r="A32" s="126" t="s">
        <v>29</v>
      </c>
      <c r="B32" s="121">
        <f>'Punti provvisorio'!Q17</f>
        <v>0</v>
      </c>
      <c r="C32" s="121">
        <f>'Punti provvisorio'!S17</f>
        <v>0</v>
      </c>
      <c r="D32" s="121">
        <f>'Punti provvisorio'!T17</f>
        <v>0</v>
      </c>
    </row>
    <row r="33" spans="1:4" ht="16.5" thickBot="1" x14ac:dyDescent="0.3">
      <c r="A33" s="126" t="s">
        <v>61</v>
      </c>
      <c r="B33" s="121">
        <f>'Punti provvisorio'!Q53</f>
        <v>0</v>
      </c>
      <c r="C33" s="121">
        <f>'Punti provvisorio'!S53</f>
        <v>0</v>
      </c>
      <c r="D33" s="121">
        <f>'Punti provvisorio'!T53</f>
        <v>0</v>
      </c>
    </row>
    <row r="34" spans="1:4" ht="16.5" thickBot="1" x14ac:dyDescent="0.3">
      <c r="A34" s="126" t="s">
        <v>43</v>
      </c>
      <c r="B34" s="121">
        <f>'Punti provvisorio'!Q30</f>
        <v>0</v>
      </c>
      <c r="C34" s="121">
        <f>'Punti provvisorio'!S30</f>
        <v>0</v>
      </c>
      <c r="D34" s="121">
        <f>'Punti provvisorio'!T30</f>
        <v>0</v>
      </c>
    </row>
    <row r="35" spans="1:4" ht="16.5" thickBot="1" x14ac:dyDescent="0.3">
      <c r="A35" s="126" t="s">
        <v>60</v>
      </c>
      <c r="B35" s="121">
        <f>'Punti provvisorio'!Q52</f>
        <v>0</v>
      </c>
      <c r="C35" s="121">
        <f>'Punti provvisorio'!S52</f>
        <v>0</v>
      </c>
      <c r="D35" s="121">
        <f>'Punti provvisorio'!T52</f>
        <v>0</v>
      </c>
    </row>
    <row r="36" spans="1:4" ht="16.5" thickBot="1" x14ac:dyDescent="0.3">
      <c r="A36" s="126" t="s">
        <v>42</v>
      </c>
      <c r="B36" s="121">
        <f>'Punti provvisorio'!Q29</f>
        <v>473</v>
      </c>
      <c r="C36" s="121">
        <f>'Punti provvisorio'!S29</f>
        <v>473</v>
      </c>
      <c r="D36" s="121">
        <f>'Punti provvisorio'!T29</f>
        <v>0</v>
      </c>
    </row>
    <row r="37" spans="1:4" ht="16.5" thickBot="1" x14ac:dyDescent="0.3">
      <c r="A37" s="126" t="s">
        <v>73</v>
      </c>
      <c r="B37" s="121">
        <f>'Punti provvisorio'!Q65</f>
        <v>0</v>
      </c>
      <c r="C37" s="121">
        <f>'Punti provvisorio'!S65</f>
        <v>0</v>
      </c>
      <c r="D37" s="121">
        <f>'Punti provvisorio'!T65</f>
        <v>0</v>
      </c>
    </row>
    <row r="38" spans="1:4" ht="16.5" thickBot="1" x14ac:dyDescent="0.3">
      <c r="A38" s="126" t="s">
        <v>65</v>
      </c>
      <c r="B38" s="121">
        <f>'Punti provvisorio'!Q60</f>
        <v>0</v>
      </c>
      <c r="C38" s="121">
        <f>'Punti provvisorio'!S60</f>
        <v>0</v>
      </c>
      <c r="D38" s="121">
        <f>'Punti provvisorio'!T60</f>
        <v>0</v>
      </c>
    </row>
    <row r="39" spans="1:4" ht="16.5" thickBot="1" x14ac:dyDescent="0.3">
      <c r="A39" s="126" t="s">
        <v>66</v>
      </c>
      <c r="B39" s="121">
        <f>'Punti provvisorio'!Q62</f>
        <v>0</v>
      </c>
      <c r="C39" s="121">
        <f>'Punti provvisorio'!S62</f>
        <v>0</v>
      </c>
      <c r="D39" s="121">
        <f>'Punti provvisorio'!T62</f>
        <v>0</v>
      </c>
    </row>
    <row r="40" spans="1:4" ht="16.5" thickBot="1" x14ac:dyDescent="0.3">
      <c r="A40" s="126" t="s">
        <v>57</v>
      </c>
      <c r="B40" s="121">
        <f>'Punti provvisorio'!Q48</f>
        <v>0</v>
      </c>
      <c r="C40" s="121">
        <f>'Punti provvisorio'!S48</f>
        <v>0</v>
      </c>
      <c r="D40" s="121">
        <f>'Punti provvisorio'!T48</f>
        <v>0</v>
      </c>
    </row>
    <row r="41" spans="1:4" ht="16.5" thickBot="1" x14ac:dyDescent="0.3">
      <c r="A41" s="126" t="s">
        <v>31</v>
      </c>
      <c r="B41" s="121">
        <f>'Punti provvisorio'!Q18</f>
        <v>3434</v>
      </c>
      <c r="C41" s="121">
        <f>'Punti provvisorio'!S18</f>
        <v>1555</v>
      </c>
      <c r="D41" s="121">
        <f>'Punti provvisorio'!T18</f>
        <v>1879</v>
      </c>
    </row>
    <row r="42" spans="1:4" ht="16.5" thickBot="1" x14ac:dyDescent="0.3">
      <c r="A42" s="126" t="s">
        <v>41</v>
      </c>
      <c r="B42" s="121">
        <f>'Punti provvisorio'!Q28</f>
        <v>0</v>
      </c>
      <c r="C42" s="121">
        <f>'Punti provvisorio'!S28</f>
        <v>0</v>
      </c>
      <c r="D42" s="121">
        <f>'Punti provvisorio'!T28</f>
        <v>0</v>
      </c>
    </row>
    <row r="43" spans="1:4" ht="16.5" thickBot="1" x14ac:dyDescent="0.3">
      <c r="A43" s="126" t="s">
        <v>63</v>
      </c>
      <c r="B43" s="121">
        <f>'Punti provvisorio'!Q55</f>
        <v>314</v>
      </c>
      <c r="C43" s="121">
        <f>'Punti provvisorio'!S55</f>
        <v>298</v>
      </c>
      <c r="D43" s="121">
        <f>'Punti provvisorio'!T55</f>
        <v>16</v>
      </c>
    </row>
    <row r="44" spans="1:4" ht="16.5" thickBot="1" x14ac:dyDescent="0.3">
      <c r="A44" s="126" t="s">
        <v>49</v>
      </c>
      <c r="B44" s="121">
        <f>'Punti provvisorio'!Q37</f>
        <v>5</v>
      </c>
      <c r="C44" s="121">
        <f>'Punti provvisorio'!S37</f>
        <v>0</v>
      </c>
      <c r="D44" s="121">
        <f>'Punti provvisorio'!T37</f>
        <v>5</v>
      </c>
    </row>
    <row r="45" spans="1:4" ht="16.5" thickBot="1" x14ac:dyDescent="0.3">
      <c r="A45" s="126" t="s">
        <v>108</v>
      </c>
      <c r="B45" s="121">
        <f>'Punti provvisorio'!Q63</f>
        <v>0</v>
      </c>
      <c r="C45" s="121">
        <f>'Punti provvisorio'!S63</f>
        <v>0</v>
      </c>
      <c r="D45" s="121">
        <f>'Punti provvisorio'!T63</f>
        <v>0</v>
      </c>
    </row>
    <row r="46" spans="1:4" ht="16.5" thickBot="1" x14ac:dyDescent="0.3">
      <c r="A46" s="126" t="s">
        <v>67</v>
      </c>
      <c r="B46" s="121">
        <f>'Punti provvisorio'!Q64</f>
        <v>0</v>
      </c>
      <c r="C46" s="121">
        <f>'Punti provvisorio'!S64</f>
        <v>0</v>
      </c>
      <c r="D46" s="121">
        <f>'Punti provvisorio'!T64</f>
        <v>0</v>
      </c>
    </row>
    <row r="47" spans="1:4" ht="16.5" thickBot="1" x14ac:dyDescent="0.3">
      <c r="A47" s="126" t="s">
        <v>64</v>
      </c>
      <c r="B47" s="121">
        <f>'Punti provvisorio'!Q59</f>
        <v>0</v>
      </c>
      <c r="C47" s="121">
        <f>'Punti provvisorio'!S59</f>
        <v>0</v>
      </c>
      <c r="D47" s="121">
        <f>'Punti provvisorio'!T59</f>
        <v>0</v>
      </c>
    </row>
    <row r="48" spans="1:4" ht="16.5" thickBot="1" x14ac:dyDescent="0.3">
      <c r="A48" s="126" t="s">
        <v>103</v>
      </c>
      <c r="B48" s="121">
        <f>'Punti provvisorio'!Q40</f>
        <v>0</v>
      </c>
      <c r="C48" s="121">
        <f>'Punti provvisorio'!S40</f>
        <v>0</v>
      </c>
      <c r="D48" s="121">
        <f>'Punti provvisorio'!T40</f>
        <v>0</v>
      </c>
    </row>
    <row r="49" spans="1:4" ht="16.5" thickBot="1" x14ac:dyDescent="0.3">
      <c r="A49" s="126" t="s">
        <v>47</v>
      </c>
      <c r="B49" s="121">
        <f>'Punti provvisorio'!Q34</f>
        <v>0</v>
      </c>
      <c r="C49" s="121">
        <f>'Punti provvisorio'!S34</f>
        <v>0</v>
      </c>
      <c r="D49" s="121">
        <f>'Punti provvisorio'!T34</f>
        <v>0</v>
      </c>
    </row>
    <row r="50" spans="1:4" ht="16.5" thickBot="1" x14ac:dyDescent="0.3">
      <c r="A50" s="126" t="s">
        <v>25</v>
      </c>
      <c r="B50" s="121">
        <f>'Punti provvisorio'!Q14</f>
        <v>0</v>
      </c>
      <c r="C50" s="121">
        <f>'Punti provvisorio'!S14</f>
        <v>0</v>
      </c>
      <c r="D50" s="121">
        <f>'Punti provvisorio'!T14</f>
        <v>0</v>
      </c>
    </row>
    <row r="51" spans="1:4" ht="16.5" thickBot="1" x14ac:dyDescent="0.3">
      <c r="A51" s="126" t="s">
        <v>107</v>
      </c>
      <c r="B51" s="121">
        <f>'Punti provvisorio'!Q19</f>
        <v>3653</v>
      </c>
      <c r="C51" s="121">
        <f>'Punti provvisorio'!S19</f>
        <v>2777</v>
      </c>
      <c r="D51" s="121">
        <f>'Punti provvisorio'!T19</f>
        <v>876</v>
      </c>
    </row>
    <row r="52" spans="1:4" ht="16.5" thickBot="1" x14ac:dyDescent="0.3">
      <c r="A52" s="126" t="s">
        <v>37</v>
      </c>
      <c r="B52" s="121">
        <f>'Punti provvisorio'!Q24</f>
        <v>0</v>
      </c>
      <c r="C52" s="121">
        <f>'Punti provvisorio'!S24</f>
        <v>0</v>
      </c>
      <c r="D52" s="121">
        <f>'Punti provvisorio'!T24</f>
        <v>0</v>
      </c>
    </row>
    <row r="53" spans="1:4" ht="16.5" thickBot="1" x14ac:dyDescent="0.3">
      <c r="A53" s="126" t="s">
        <v>38</v>
      </c>
      <c r="B53" s="121">
        <f>'Punti provvisorio'!Q25</f>
        <v>0</v>
      </c>
      <c r="C53" s="121">
        <f>'Punti provvisorio'!S25</f>
        <v>0</v>
      </c>
      <c r="D53" s="121">
        <f>'Punti provvisorio'!T25</f>
        <v>0</v>
      </c>
    </row>
    <row r="54" spans="1:4" ht="16.5" thickBot="1" x14ac:dyDescent="0.3">
      <c r="A54" s="126" t="s">
        <v>39</v>
      </c>
      <c r="B54" s="121">
        <f>'Punti provvisorio'!Q26</f>
        <v>0</v>
      </c>
      <c r="C54" s="121">
        <f>'Punti provvisorio'!S26</f>
        <v>0</v>
      </c>
      <c r="D54" s="121">
        <f>'Punti provvisorio'!T26</f>
        <v>0</v>
      </c>
    </row>
    <row r="55" spans="1:4" ht="16.5" thickBot="1" x14ac:dyDescent="0.3">
      <c r="A55" s="126" t="s">
        <v>40</v>
      </c>
      <c r="B55" s="121">
        <f>'Punti provvisorio'!Q27</f>
        <v>0</v>
      </c>
      <c r="C55" s="121">
        <f>'Punti provvisorio'!S27</f>
        <v>0</v>
      </c>
      <c r="D55" s="121">
        <f>'Punti provvisorio'!T27</f>
        <v>0</v>
      </c>
    </row>
    <row r="56" spans="1:4" ht="16.5" thickBot="1" x14ac:dyDescent="0.3">
      <c r="A56" s="126" t="s">
        <v>45</v>
      </c>
      <c r="B56" s="121">
        <f>'Punti provvisorio'!Q32</f>
        <v>0</v>
      </c>
      <c r="C56" s="121">
        <f>'Punti provvisorio'!S32</f>
        <v>0</v>
      </c>
      <c r="D56" s="121">
        <f>'Punti provvisorio'!T32</f>
        <v>0</v>
      </c>
    </row>
    <row r="57" spans="1:4" ht="16.5" thickBot="1" x14ac:dyDescent="0.3">
      <c r="A57" s="126" t="s">
        <v>46</v>
      </c>
      <c r="B57" s="121">
        <f>'Punti provvisorio'!Q33</f>
        <v>0</v>
      </c>
      <c r="C57" s="121">
        <f>'Punti provvisorio'!S33</f>
        <v>0</v>
      </c>
      <c r="D57" s="121">
        <f>'Punti provvisorio'!T33</f>
        <v>0</v>
      </c>
    </row>
    <row r="58" spans="1:4" ht="16.5" thickBot="1" x14ac:dyDescent="0.3">
      <c r="A58" s="126" t="s">
        <v>48</v>
      </c>
      <c r="B58" s="121">
        <f>'Punti provvisorio'!Q36</f>
        <v>0</v>
      </c>
      <c r="C58" s="121">
        <f>'Punti provvisorio'!S36</f>
        <v>0</v>
      </c>
      <c r="D58" s="121">
        <f>'Punti provvisorio'!T36</f>
        <v>0</v>
      </c>
    </row>
    <row r="59" spans="1:4" ht="16.5" thickBot="1" x14ac:dyDescent="0.3">
      <c r="A59" s="126" t="s">
        <v>50</v>
      </c>
      <c r="B59" s="121">
        <f>'Punti provvisorio'!Q38</f>
        <v>0</v>
      </c>
      <c r="C59" s="121">
        <f>'Punti provvisorio'!S38</f>
        <v>0</v>
      </c>
      <c r="D59" s="121">
        <f>'Punti provvisorio'!T38</f>
        <v>0</v>
      </c>
    </row>
    <row r="60" spans="1:4" ht="16.5" thickBot="1" x14ac:dyDescent="0.3">
      <c r="A60" s="126" t="s">
        <v>52</v>
      </c>
      <c r="B60" s="121">
        <f>'Punti provvisorio'!Q41</f>
        <v>0</v>
      </c>
      <c r="C60" s="121">
        <f>'Punti provvisorio'!S41</f>
        <v>0</v>
      </c>
      <c r="D60" s="121">
        <f>'Punti provvisorio'!T41</f>
        <v>0</v>
      </c>
    </row>
    <row r="61" spans="1:4" ht="16.5" thickBot="1" x14ac:dyDescent="0.3">
      <c r="A61" s="126" t="s">
        <v>106</v>
      </c>
      <c r="B61" s="121">
        <f>'Punti provvisorio'!Q45</f>
        <v>0</v>
      </c>
      <c r="C61" s="121">
        <f>'Punti provvisorio'!S45</f>
        <v>0</v>
      </c>
      <c r="D61" s="121">
        <f>'Punti provvisorio'!T45</f>
        <v>0</v>
      </c>
    </row>
    <row r="62" spans="1:4" ht="16.5" thickBot="1" x14ac:dyDescent="0.3">
      <c r="A62" s="126" t="s">
        <v>55</v>
      </c>
      <c r="B62" s="121">
        <f>'Punti provvisorio'!Q46</f>
        <v>0</v>
      </c>
      <c r="C62" s="121">
        <f>'Punti provvisorio'!S46</f>
        <v>0</v>
      </c>
      <c r="D62" s="121">
        <f>'Punti provvisorio'!T46</f>
        <v>0</v>
      </c>
    </row>
    <row r="63" spans="1:4" ht="16.5" thickBot="1" x14ac:dyDescent="0.3">
      <c r="A63" s="126" t="s">
        <v>62</v>
      </c>
      <c r="B63" s="121">
        <f>'Punti provvisorio'!Q54</f>
        <v>0</v>
      </c>
      <c r="C63" s="121">
        <f>'Punti provvisorio'!S54</f>
        <v>0</v>
      </c>
      <c r="D63" s="121">
        <f>'Punti provvisorio'!T54</f>
        <v>0</v>
      </c>
    </row>
  </sheetData>
  <autoFilter ref="A1:D63" xr:uid="{00000000-0009-0000-0000-000011000000}">
    <sortState xmlns:xlrd2="http://schemas.microsoft.com/office/spreadsheetml/2017/richdata2" ref="A2:D63">
      <sortCondition descending="1" ref="C1:C6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Z93"/>
  <sheetViews>
    <sheetView showGridLines="0" zoomScale="40" zoomScaleNormal="40" workbookViewId="0">
      <selection activeCell="Q11" sqref="Q11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0.42578125" style="1" customWidth="1"/>
    <col min="4" max="4" width="12.42578125" style="1" customWidth="1"/>
    <col min="5" max="5" width="64.28515625" style="1" bestFit="1" customWidth="1"/>
    <col min="6" max="6" width="22.85546875" style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29.8554687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68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60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246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1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">
      <c r="A3" s="163" t="s">
        <v>626</v>
      </c>
      <c r="B3" s="163" t="s">
        <v>163</v>
      </c>
      <c r="C3" s="205" t="s">
        <v>311</v>
      </c>
      <c r="D3" s="205" t="s">
        <v>265</v>
      </c>
      <c r="E3" s="205" t="s">
        <v>212</v>
      </c>
      <c r="F3" s="165">
        <v>12</v>
      </c>
      <c r="G3" s="23">
        <v>12</v>
      </c>
      <c r="H3" s="196">
        <v>12</v>
      </c>
      <c r="I3" s="23">
        <f>VLOOKUP(A3,[1]Table1!$A$92:$K$97,11,FALSE)</f>
        <v>12</v>
      </c>
      <c r="J3" s="23">
        <v>12</v>
      </c>
      <c r="K3" s="153"/>
      <c r="L3" s="153"/>
      <c r="M3" s="153"/>
      <c r="N3" s="24"/>
      <c r="O3" s="25">
        <f t="shared" ref="O3:O8" si="0">IF(P3=9,SUM(F3:N3)-SMALL(F3:N3,1)-SMALL(F3:N3,2),IF(P3=8,SUM(F3:N3)-SMALL(F3:N3,1),SUM(F3:N3)))</f>
        <v>60</v>
      </c>
      <c r="P3" s="26">
        <f t="shared" ref="P3:P10" si="1">COUNTA(F3:N3)</f>
        <v>5</v>
      </c>
      <c r="Q3" s="158">
        <f t="shared" ref="Q3:Q8" si="2">SUM(F3:N3)</f>
        <v>60</v>
      </c>
      <c r="R3" s="27"/>
      <c r="S3" s="28">
        <v>1213</v>
      </c>
      <c r="T3" s="29" t="s">
        <v>114</v>
      </c>
      <c r="U3" s="30">
        <f>SUMIF($D$3:$D$76,S3,$Q$3:$Q$76)</f>
        <v>60</v>
      </c>
      <c r="V3" s="31"/>
      <c r="W3" s="32">
        <f>SUMIF($D$3:$D$76,S3,$O$3:$O$76)</f>
        <v>60</v>
      </c>
      <c r="X3" s="19"/>
      <c r="Y3" s="33"/>
      <c r="Z3" s="33"/>
      <c r="AA3" s="33"/>
      <c r="AB3" s="33"/>
    </row>
    <row r="4" spans="1:28" ht="29.1" customHeight="1" thickBot="1" x14ac:dyDescent="0.4">
      <c r="A4" s="163" t="s">
        <v>627</v>
      </c>
      <c r="B4" s="163" t="s">
        <v>163</v>
      </c>
      <c r="C4" s="205" t="s">
        <v>624</v>
      </c>
      <c r="D4" s="205" t="s">
        <v>131</v>
      </c>
      <c r="E4" s="205" t="s">
        <v>114</v>
      </c>
      <c r="F4" s="165">
        <v>12</v>
      </c>
      <c r="G4" s="23">
        <v>12</v>
      </c>
      <c r="H4" s="196">
        <v>12</v>
      </c>
      <c r="I4" s="23">
        <f>VLOOKUP(A4,[1]Table1!$A$92:$K$97,11,FALSE)</f>
        <v>12</v>
      </c>
      <c r="J4" s="23">
        <v>12</v>
      </c>
      <c r="K4" s="153"/>
      <c r="L4" s="153"/>
      <c r="M4" s="153"/>
      <c r="N4" s="24"/>
      <c r="O4" s="25">
        <f t="shared" si="0"/>
        <v>60</v>
      </c>
      <c r="P4" s="26">
        <f t="shared" si="1"/>
        <v>5</v>
      </c>
      <c r="Q4" s="158">
        <f t="shared" si="2"/>
        <v>60</v>
      </c>
      <c r="R4" s="27"/>
      <c r="S4" s="28">
        <v>2310</v>
      </c>
      <c r="T4" s="29" t="s">
        <v>156</v>
      </c>
      <c r="U4" s="30">
        <f t="shared" ref="U4:U64" si="3">SUMIF($D$3:$D$76,S4,$Q$3:$Q$76)</f>
        <v>36</v>
      </c>
      <c r="V4" s="31"/>
      <c r="W4" s="32">
        <f t="shared" ref="W4:W64" si="4">SUMIF($D$3:$D$76,S4,$O$3:$O$76)</f>
        <v>36</v>
      </c>
      <c r="X4" s="19"/>
      <c r="Y4" s="33"/>
      <c r="Z4" s="33"/>
      <c r="AA4" s="33"/>
      <c r="AB4" s="33"/>
    </row>
    <row r="5" spans="1:28" ht="29.1" customHeight="1" thickBot="1" x14ac:dyDescent="0.45">
      <c r="A5" s="163" t="s">
        <v>625</v>
      </c>
      <c r="B5" s="163" t="s">
        <v>163</v>
      </c>
      <c r="C5" s="205" t="s">
        <v>309</v>
      </c>
      <c r="D5" s="205" t="s">
        <v>256</v>
      </c>
      <c r="E5" s="205" t="s">
        <v>226</v>
      </c>
      <c r="F5" s="204">
        <v>12</v>
      </c>
      <c r="G5" s="196">
        <v>12</v>
      </c>
      <c r="H5" s="196"/>
      <c r="I5" s="23">
        <f>VLOOKUP(A5,[1]Table1!$A$92:$K$97,11,FALSE)</f>
        <v>12</v>
      </c>
      <c r="J5" s="23"/>
      <c r="K5" s="176"/>
      <c r="L5" s="176"/>
      <c r="M5" s="176"/>
      <c r="N5" s="177"/>
      <c r="O5" s="25">
        <f t="shared" si="0"/>
        <v>36</v>
      </c>
      <c r="P5" s="26">
        <f t="shared" si="1"/>
        <v>3</v>
      </c>
      <c r="Q5" s="158">
        <f t="shared" si="2"/>
        <v>36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5">
      <c r="A6" s="163" t="s">
        <v>650</v>
      </c>
      <c r="B6" s="163" t="s">
        <v>163</v>
      </c>
      <c r="C6" s="205" t="s">
        <v>649</v>
      </c>
      <c r="D6" s="214">
        <v>2057</v>
      </c>
      <c r="E6" s="205" t="s">
        <v>158</v>
      </c>
      <c r="F6" s="204"/>
      <c r="G6" s="196">
        <v>12</v>
      </c>
      <c r="H6" s="196">
        <v>12</v>
      </c>
      <c r="I6" s="23">
        <f>VLOOKUP(A6,[1]Table1!$A$92:$K$97,11,FALSE)</f>
        <v>12</v>
      </c>
      <c r="J6" s="23"/>
      <c r="K6" s="176"/>
      <c r="L6" s="176"/>
      <c r="M6" s="176"/>
      <c r="N6" s="177"/>
      <c r="O6" s="25">
        <f t="shared" si="0"/>
        <v>36</v>
      </c>
      <c r="P6" s="26">
        <f t="shared" si="1"/>
        <v>3</v>
      </c>
      <c r="Q6" s="158">
        <f t="shared" si="2"/>
        <v>36</v>
      </c>
      <c r="R6" s="27"/>
      <c r="S6" s="28">
        <v>1180</v>
      </c>
      <c r="T6" s="29" t="s">
        <v>14</v>
      </c>
      <c r="U6" s="30">
        <f t="shared" si="3"/>
        <v>0</v>
      </c>
      <c r="V6" s="31"/>
      <c r="W6" s="32">
        <f t="shared" si="4"/>
        <v>0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869</v>
      </c>
      <c r="B7" s="163" t="s">
        <v>163</v>
      </c>
      <c r="C7" s="205" t="s">
        <v>868</v>
      </c>
      <c r="D7" s="205" t="s">
        <v>135</v>
      </c>
      <c r="E7" s="205" t="s">
        <v>156</v>
      </c>
      <c r="F7" s="165"/>
      <c r="G7" s="23"/>
      <c r="H7" s="196">
        <v>12</v>
      </c>
      <c r="I7" s="23">
        <f>VLOOKUP(A7,[1]Table1!$A$92:$K$97,11,FALSE)</f>
        <v>12</v>
      </c>
      <c r="J7" s="23">
        <v>12</v>
      </c>
      <c r="K7" s="153"/>
      <c r="L7" s="153"/>
      <c r="M7" s="153"/>
      <c r="N7" s="24"/>
      <c r="O7" s="25">
        <f t="shared" si="0"/>
        <v>36</v>
      </c>
      <c r="P7" s="26">
        <f t="shared" si="1"/>
        <v>3</v>
      </c>
      <c r="Q7" s="158">
        <f t="shared" si="2"/>
        <v>36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6"/>
      <c r="Z7" s="6"/>
      <c r="AA7" s="6"/>
      <c r="AB7" s="6"/>
    </row>
    <row r="8" spans="1:28" ht="29.1" customHeight="1" thickBot="1" x14ac:dyDescent="0.45">
      <c r="A8" s="163" t="s">
        <v>900</v>
      </c>
      <c r="B8" s="163" t="s">
        <v>163</v>
      </c>
      <c r="C8" s="205" t="s">
        <v>901</v>
      </c>
      <c r="D8" s="214">
        <v>1589</v>
      </c>
      <c r="E8" s="205" t="s">
        <v>159</v>
      </c>
      <c r="F8" s="204"/>
      <c r="G8" s="196"/>
      <c r="H8" s="196"/>
      <c r="I8" s="196">
        <v>12</v>
      </c>
      <c r="J8" s="23">
        <v>12</v>
      </c>
      <c r="K8" s="176"/>
      <c r="L8" s="176"/>
      <c r="M8" s="176"/>
      <c r="N8" s="177"/>
      <c r="O8" s="25">
        <f t="shared" si="0"/>
        <v>24</v>
      </c>
      <c r="P8" s="26">
        <f t="shared" si="1"/>
        <v>2</v>
      </c>
      <c r="Q8" s="158">
        <f t="shared" si="2"/>
        <v>24</v>
      </c>
      <c r="R8" s="27"/>
      <c r="S8" s="28">
        <v>10</v>
      </c>
      <c r="T8" s="29" t="s">
        <v>16</v>
      </c>
      <c r="U8" s="30">
        <f t="shared" si="3"/>
        <v>0</v>
      </c>
      <c r="V8" s="31"/>
      <c r="W8" s="32">
        <f t="shared" si="4"/>
        <v>0</v>
      </c>
      <c r="X8" s="19"/>
      <c r="Y8" s="6"/>
      <c r="Z8" s="6"/>
      <c r="AA8" s="6"/>
      <c r="AB8" s="6"/>
    </row>
    <row r="9" spans="1:28" ht="29.1" customHeight="1" thickBot="1" x14ac:dyDescent="0.4">
      <c r="A9" s="163" t="s">
        <v>867</v>
      </c>
      <c r="B9" s="163" t="s">
        <v>163</v>
      </c>
      <c r="C9" s="205" t="s">
        <v>866</v>
      </c>
      <c r="D9" s="214">
        <v>2057</v>
      </c>
      <c r="E9" s="205" t="s">
        <v>158</v>
      </c>
      <c r="F9" s="165"/>
      <c r="G9" s="23"/>
      <c r="H9" s="196">
        <v>12</v>
      </c>
      <c r="I9" s="23"/>
      <c r="J9" s="23"/>
      <c r="K9" s="153"/>
      <c r="L9" s="153"/>
      <c r="M9" s="153"/>
      <c r="N9" s="24"/>
      <c r="O9" s="25">
        <v>12</v>
      </c>
      <c r="P9" s="26">
        <f t="shared" si="1"/>
        <v>1</v>
      </c>
      <c r="Q9" s="158">
        <v>0</v>
      </c>
      <c r="R9" s="27"/>
      <c r="S9" s="28">
        <v>1589</v>
      </c>
      <c r="T9" s="29" t="s">
        <v>18</v>
      </c>
      <c r="U9" s="30">
        <f t="shared" si="3"/>
        <v>24</v>
      </c>
      <c r="V9" s="31"/>
      <c r="W9" s="32">
        <f t="shared" si="4"/>
        <v>24</v>
      </c>
      <c r="X9" s="19"/>
      <c r="Y9" s="6"/>
      <c r="Z9" s="6"/>
      <c r="AA9" s="6"/>
      <c r="AB9" s="6"/>
    </row>
    <row r="10" spans="1:28" ht="29.1" customHeight="1" thickBot="1" x14ac:dyDescent="0.4">
      <c r="A10" s="163" t="s">
        <v>940</v>
      </c>
      <c r="B10" s="163" t="s">
        <v>163</v>
      </c>
      <c r="C10" s="205" t="s">
        <v>941</v>
      </c>
      <c r="D10" s="205" t="s">
        <v>663</v>
      </c>
      <c r="E10" s="205" t="s">
        <v>664</v>
      </c>
      <c r="F10" s="165"/>
      <c r="G10" s="23"/>
      <c r="H10" s="23"/>
      <c r="I10" s="23"/>
      <c r="J10" s="23">
        <v>12</v>
      </c>
      <c r="K10" s="153"/>
      <c r="L10" s="153"/>
      <c r="M10" s="153"/>
      <c r="N10" s="24"/>
      <c r="O10" s="25">
        <v>12</v>
      </c>
      <c r="P10" s="26">
        <f t="shared" si="1"/>
        <v>1</v>
      </c>
      <c r="Q10" s="158">
        <v>0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163"/>
      <c r="B11" s="163" t="str">
        <f t="shared" ref="B11:B13" si="5">IF(P11&lt;2,"NO","SI")</f>
        <v>NO</v>
      </c>
      <c r="C11" s="183"/>
      <c r="D11" s="187"/>
      <c r="E11" s="183"/>
      <c r="F11" s="23"/>
      <c r="G11" s="23"/>
      <c r="H11" s="23"/>
      <c r="I11" s="23"/>
      <c r="J11" s="23"/>
      <c r="K11" s="153"/>
      <c r="L11" s="153"/>
      <c r="M11" s="153"/>
      <c r="N11" s="24"/>
      <c r="O11" s="25">
        <f t="shared" ref="O11:O13" si="6">IF(P11=9,SUM(F11:N11)-SMALL(F11:N11,1)-SMALL(F11:N11,2),IF(P11=8,SUM(F11:N11)-SMALL(F11:N11,1),SUM(F11:N11)))</f>
        <v>0</v>
      </c>
      <c r="P11" s="26">
        <f t="shared" ref="P11:P13" si="7">COUNTA(F11:N11)</f>
        <v>0</v>
      </c>
      <c r="Q11" s="158">
        <f t="shared" ref="Q11:Q13" si="8">SUM(F11:N11)</f>
        <v>0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6"/>
      <c r="Z11" s="6"/>
      <c r="AA11" s="6"/>
      <c r="AB11" s="6"/>
    </row>
    <row r="12" spans="1:28" ht="29.1" customHeight="1" thickBot="1" x14ac:dyDescent="0.4">
      <c r="A12" s="163"/>
      <c r="B12" s="163" t="str">
        <f t="shared" si="5"/>
        <v>NO</v>
      </c>
      <c r="C12" s="183"/>
      <c r="D12" s="187"/>
      <c r="E12" s="183"/>
      <c r="F12" s="23"/>
      <c r="G12" s="23"/>
      <c r="H12" s="23"/>
      <c r="I12" s="23"/>
      <c r="J12" s="23"/>
      <c r="K12" s="153"/>
      <c r="L12" s="153"/>
      <c r="M12" s="153"/>
      <c r="N12" s="24"/>
      <c r="O12" s="25">
        <f t="shared" si="6"/>
        <v>0</v>
      </c>
      <c r="P12" s="26">
        <f t="shared" si="7"/>
        <v>0</v>
      </c>
      <c r="Q12" s="158">
        <f t="shared" si="8"/>
        <v>0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6"/>
      <c r="Z12" s="6"/>
      <c r="AA12" s="6"/>
      <c r="AB12" s="6"/>
    </row>
    <row r="13" spans="1:28" ht="29.1" customHeight="1" thickBot="1" x14ac:dyDescent="0.4">
      <c r="A13" s="163"/>
      <c r="B13" s="163" t="str">
        <f t="shared" si="5"/>
        <v>NO</v>
      </c>
      <c r="C13" s="183"/>
      <c r="D13" s="187"/>
      <c r="E13" s="183"/>
      <c r="F13" s="23"/>
      <c r="G13" s="23"/>
      <c r="H13" s="23"/>
      <c r="I13" s="23"/>
      <c r="J13" s="23"/>
      <c r="K13" s="153"/>
      <c r="L13" s="153"/>
      <c r="M13" s="153"/>
      <c r="N13" s="24"/>
      <c r="O13" s="25">
        <f t="shared" si="6"/>
        <v>0</v>
      </c>
      <c r="P13" s="26">
        <f t="shared" si="7"/>
        <v>0</v>
      </c>
      <c r="Q13" s="158">
        <f t="shared" si="8"/>
        <v>0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6"/>
      <c r="Z13" s="6"/>
      <c r="AA13" s="6"/>
      <c r="AB13" s="6"/>
    </row>
    <row r="14" spans="1:28" ht="29.1" customHeight="1" thickBot="1" x14ac:dyDescent="0.4">
      <c r="A14" s="163"/>
      <c r="B14" s="163" t="str">
        <f t="shared" ref="B14" si="9">IF(P14&lt;2,"NO","SI")</f>
        <v>NO</v>
      </c>
      <c r="C14" s="183"/>
      <c r="D14" s="187"/>
      <c r="E14" s="183"/>
      <c r="F14" s="23"/>
      <c r="G14" s="23"/>
      <c r="H14" s="23"/>
      <c r="I14" s="23"/>
      <c r="J14" s="23"/>
      <c r="K14" s="153"/>
      <c r="L14" s="153"/>
      <c r="M14" s="153"/>
      <c r="N14" s="24"/>
      <c r="O14" s="25">
        <f t="shared" ref="O14" si="10">IF(P14=9,SUM(F14:N14)-SMALL(F14:N14,1)-SMALL(F14:N14,2),IF(P14=8,SUM(F14:N14)-SMALL(F14:N14,1),SUM(F14:N14)))</f>
        <v>0</v>
      </c>
      <c r="P14" s="26">
        <f t="shared" ref="P14" si="11">COUNTA(F14:N14)</f>
        <v>0</v>
      </c>
      <c r="Q14" s="158">
        <f t="shared" ref="Q14" si="12">SUM(F14:N14)</f>
        <v>0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163"/>
      <c r="B15" s="163" t="str">
        <f t="shared" ref="B15:B50" si="13">IF(P15&lt;2,"NO","SI")</f>
        <v>NO</v>
      </c>
      <c r="C15" s="183"/>
      <c r="D15" s="187"/>
      <c r="E15" s="183"/>
      <c r="F15" s="23"/>
      <c r="G15" s="23"/>
      <c r="H15" s="23"/>
      <c r="I15" s="23"/>
      <c r="J15" s="23"/>
      <c r="K15" s="153"/>
      <c r="L15" s="153"/>
      <c r="M15" s="153"/>
      <c r="N15" s="24"/>
      <c r="O15" s="25">
        <f t="shared" ref="O15:O50" si="14">IF(P15=9,SUM(F15:N15)-SMALL(F15:N15,1)-SMALL(F15:N15,2),IF(P15=8,SUM(F15:N15)-SMALL(F15:N15,1),SUM(F15:N15)))</f>
        <v>0</v>
      </c>
      <c r="P15" s="26">
        <f t="shared" ref="P15:P50" si="15">COUNTA(F15:N15)</f>
        <v>0</v>
      </c>
      <c r="Q15" s="158">
        <f t="shared" ref="Q15:Q50" si="16">SUM(F15:N15)</f>
        <v>0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6"/>
      <c r="Z15" s="6"/>
      <c r="AA15" s="6"/>
      <c r="AB15" s="6"/>
    </row>
    <row r="16" spans="1:28" ht="29.1" customHeight="1" thickBot="1" x14ac:dyDescent="0.4">
      <c r="A16" s="163"/>
      <c r="B16" s="163" t="str">
        <f t="shared" si="13"/>
        <v>NO</v>
      </c>
      <c r="C16" s="183"/>
      <c r="D16" s="187"/>
      <c r="E16" s="183"/>
      <c r="F16" s="23"/>
      <c r="G16" s="23"/>
      <c r="H16" s="23"/>
      <c r="I16" s="23"/>
      <c r="J16" s="23"/>
      <c r="K16" s="153"/>
      <c r="L16" s="153"/>
      <c r="M16" s="153"/>
      <c r="N16" s="24"/>
      <c r="O16" s="25">
        <f t="shared" si="14"/>
        <v>0</v>
      </c>
      <c r="P16" s="26">
        <f t="shared" si="15"/>
        <v>0</v>
      </c>
      <c r="Q16" s="158">
        <f t="shared" si="16"/>
        <v>0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163"/>
      <c r="B17" s="163" t="str">
        <f t="shared" si="13"/>
        <v>NO</v>
      </c>
      <c r="C17" s="183"/>
      <c r="D17" s="187"/>
      <c r="E17" s="183"/>
      <c r="F17" s="23"/>
      <c r="G17" s="23"/>
      <c r="H17" s="23"/>
      <c r="I17" s="23"/>
      <c r="J17" s="23"/>
      <c r="K17" s="153"/>
      <c r="L17" s="153"/>
      <c r="M17" s="153"/>
      <c r="N17" s="24"/>
      <c r="O17" s="25">
        <f t="shared" si="14"/>
        <v>0</v>
      </c>
      <c r="P17" s="26">
        <f t="shared" si="15"/>
        <v>0</v>
      </c>
      <c r="Q17" s="158">
        <f t="shared" si="16"/>
        <v>0</v>
      </c>
      <c r="R17" s="27"/>
      <c r="S17" s="28">
        <v>2521</v>
      </c>
      <c r="T17" s="29" t="s">
        <v>247</v>
      </c>
      <c r="U17" s="30">
        <f t="shared" si="3"/>
        <v>0</v>
      </c>
      <c r="V17" s="31"/>
      <c r="W17" s="32">
        <f t="shared" si="4"/>
        <v>0</v>
      </c>
      <c r="X17" s="19"/>
      <c r="Y17" s="6"/>
      <c r="Z17" s="6"/>
      <c r="AA17" s="6"/>
      <c r="AB17" s="6"/>
    </row>
    <row r="18" spans="1:28" ht="29.1" customHeight="1" thickBot="1" x14ac:dyDescent="0.4">
      <c r="A18" s="163"/>
      <c r="B18" s="163" t="str">
        <f t="shared" si="13"/>
        <v>NO</v>
      </c>
      <c r="C18" s="183"/>
      <c r="D18" s="187"/>
      <c r="E18" s="183"/>
      <c r="F18" s="23"/>
      <c r="G18" s="23"/>
      <c r="H18" s="23"/>
      <c r="I18" s="23"/>
      <c r="J18" s="23"/>
      <c r="K18" s="153"/>
      <c r="L18" s="153"/>
      <c r="M18" s="153"/>
      <c r="N18" s="24"/>
      <c r="O18" s="25">
        <f t="shared" si="14"/>
        <v>0</v>
      </c>
      <c r="P18" s="26">
        <f t="shared" si="15"/>
        <v>0</v>
      </c>
      <c r="Q18" s="158">
        <f t="shared" si="16"/>
        <v>0</v>
      </c>
      <c r="R18" s="27"/>
      <c r="S18" s="28">
        <v>2144</v>
      </c>
      <c r="T18" s="155" t="s">
        <v>107</v>
      </c>
      <c r="U18" s="30">
        <f t="shared" si="3"/>
        <v>0</v>
      </c>
      <c r="V18" s="31"/>
      <c r="W18" s="32">
        <f t="shared" si="4"/>
        <v>0</v>
      </c>
      <c r="X18" s="19"/>
      <c r="Y18" s="6"/>
      <c r="Z18" s="6"/>
      <c r="AA18" s="6"/>
      <c r="AB18" s="6"/>
    </row>
    <row r="19" spans="1:28" ht="29.1" customHeight="1" thickBot="1" x14ac:dyDescent="0.4">
      <c r="A19" s="163"/>
      <c r="B19" s="163" t="str">
        <f t="shared" si="13"/>
        <v>NO</v>
      </c>
      <c r="C19" s="183"/>
      <c r="D19" s="187"/>
      <c r="E19" s="183"/>
      <c r="F19" s="23"/>
      <c r="G19" s="23"/>
      <c r="H19" s="23"/>
      <c r="I19" s="23"/>
      <c r="J19" s="23"/>
      <c r="K19" s="153"/>
      <c r="L19" s="153"/>
      <c r="M19" s="153"/>
      <c r="N19" s="24"/>
      <c r="O19" s="25">
        <f t="shared" si="14"/>
        <v>0</v>
      </c>
      <c r="P19" s="26">
        <f t="shared" si="15"/>
        <v>0</v>
      </c>
      <c r="Q19" s="158">
        <f t="shared" si="16"/>
        <v>0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163"/>
      <c r="B20" s="163" t="str">
        <f t="shared" si="13"/>
        <v>NO</v>
      </c>
      <c r="C20" s="183"/>
      <c r="D20" s="187"/>
      <c r="E20" s="183"/>
      <c r="F20" s="23"/>
      <c r="G20" s="23"/>
      <c r="H20" s="23"/>
      <c r="I20" s="23"/>
      <c r="J20" s="23"/>
      <c r="K20" s="153"/>
      <c r="L20" s="153"/>
      <c r="M20" s="153"/>
      <c r="N20" s="24"/>
      <c r="O20" s="25">
        <f t="shared" si="14"/>
        <v>0</v>
      </c>
      <c r="P20" s="26">
        <f t="shared" si="15"/>
        <v>0</v>
      </c>
      <c r="Q20" s="158">
        <f t="shared" si="16"/>
        <v>0</v>
      </c>
      <c r="R20" s="27"/>
      <c r="S20" s="28">
        <v>1298</v>
      </c>
      <c r="T20" s="29" t="s">
        <v>35</v>
      </c>
      <c r="U20" s="30">
        <f t="shared" si="3"/>
        <v>0</v>
      </c>
      <c r="V20" s="31"/>
      <c r="W20" s="32">
        <f t="shared" si="4"/>
        <v>0</v>
      </c>
      <c r="X20" s="19"/>
      <c r="Y20" s="6"/>
      <c r="Z20" s="6"/>
      <c r="AA20" s="6"/>
      <c r="AB20" s="6"/>
    </row>
    <row r="21" spans="1:28" ht="29.1" customHeight="1" thickBot="1" x14ac:dyDescent="0.4">
      <c r="A21" s="163"/>
      <c r="B21" s="163" t="str">
        <f t="shared" si="13"/>
        <v>NO</v>
      </c>
      <c r="C21" s="183"/>
      <c r="D21" s="187"/>
      <c r="E21" s="183"/>
      <c r="F21" s="23"/>
      <c r="G21" s="23"/>
      <c r="H21" s="23"/>
      <c r="I21" s="23"/>
      <c r="J21" s="23"/>
      <c r="K21" s="153"/>
      <c r="L21" s="153"/>
      <c r="M21" s="153"/>
      <c r="N21" s="24"/>
      <c r="O21" s="25">
        <f t="shared" si="14"/>
        <v>0</v>
      </c>
      <c r="P21" s="26">
        <f t="shared" si="15"/>
        <v>0</v>
      </c>
      <c r="Q21" s="158">
        <f t="shared" si="16"/>
        <v>0</v>
      </c>
      <c r="R21" s="27"/>
      <c r="S21" s="28">
        <v>2271</v>
      </c>
      <c r="T21" s="29" t="s">
        <v>120</v>
      </c>
      <c r="U21" s="30">
        <f t="shared" si="3"/>
        <v>0</v>
      </c>
      <c r="V21" s="31"/>
      <c r="W21" s="32">
        <f t="shared" si="4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63"/>
      <c r="B22" s="163" t="str">
        <f t="shared" si="13"/>
        <v>NO</v>
      </c>
      <c r="C22" s="183"/>
      <c r="D22" s="187"/>
      <c r="E22" s="183"/>
      <c r="F22" s="23"/>
      <c r="G22" s="23"/>
      <c r="H22" s="23"/>
      <c r="I22" s="23"/>
      <c r="J22" s="23"/>
      <c r="K22" s="153"/>
      <c r="L22" s="153"/>
      <c r="M22" s="153"/>
      <c r="N22" s="24"/>
      <c r="O22" s="25">
        <f t="shared" si="14"/>
        <v>0</v>
      </c>
      <c r="P22" s="26">
        <f t="shared" si="15"/>
        <v>0</v>
      </c>
      <c r="Q22" s="158">
        <f t="shared" si="16"/>
        <v>0</v>
      </c>
      <c r="R22" s="27"/>
      <c r="S22" s="28">
        <v>2186</v>
      </c>
      <c r="T22" s="29" t="s">
        <v>122</v>
      </c>
      <c r="U22" s="30">
        <f t="shared" si="3"/>
        <v>0</v>
      </c>
      <c r="V22" s="31"/>
      <c r="W22" s="32">
        <f t="shared" si="4"/>
        <v>0</v>
      </c>
      <c r="X22" s="19"/>
      <c r="Y22" s="6"/>
      <c r="Z22" s="6"/>
      <c r="AA22" s="6"/>
      <c r="AB22" s="6"/>
    </row>
    <row r="23" spans="1:28" ht="29.1" customHeight="1" thickBot="1" x14ac:dyDescent="0.4">
      <c r="A23" s="163"/>
      <c r="B23" s="163" t="str">
        <f t="shared" si="13"/>
        <v>NO</v>
      </c>
      <c r="C23" s="21"/>
      <c r="D23" s="21"/>
      <c r="E23" s="21"/>
      <c r="F23" s="23"/>
      <c r="G23" s="23"/>
      <c r="H23" s="23"/>
      <c r="I23" s="23"/>
      <c r="J23" s="23"/>
      <c r="K23" s="153"/>
      <c r="L23" s="153"/>
      <c r="M23" s="153"/>
      <c r="N23" s="24"/>
      <c r="O23" s="25">
        <f t="shared" si="14"/>
        <v>0</v>
      </c>
      <c r="P23" s="26">
        <f t="shared" si="15"/>
        <v>0</v>
      </c>
      <c r="Q23" s="158">
        <f t="shared" si="16"/>
        <v>0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/>
      <c r="B24" s="163" t="str">
        <f t="shared" si="13"/>
        <v>NO</v>
      </c>
      <c r="C24" s="21"/>
      <c r="D24" s="21"/>
      <c r="E24" s="21"/>
      <c r="F24" s="23"/>
      <c r="G24" s="23"/>
      <c r="H24" s="23"/>
      <c r="I24" s="23"/>
      <c r="J24" s="23"/>
      <c r="K24" s="153"/>
      <c r="L24" s="153"/>
      <c r="M24" s="153"/>
      <c r="N24" s="24"/>
      <c r="O24" s="25">
        <f t="shared" si="14"/>
        <v>0</v>
      </c>
      <c r="P24" s="26">
        <f t="shared" si="15"/>
        <v>0</v>
      </c>
      <c r="Q24" s="158">
        <f t="shared" si="16"/>
        <v>0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/>
      <c r="B25" s="163" t="str">
        <f t="shared" si="13"/>
        <v>NO</v>
      </c>
      <c r="C25" s="21"/>
      <c r="D25" s="21"/>
      <c r="E25" s="21"/>
      <c r="F25" s="23"/>
      <c r="G25" s="23"/>
      <c r="H25" s="23"/>
      <c r="I25" s="23"/>
      <c r="J25" s="145"/>
      <c r="K25" s="156"/>
      <c r="L25" s="156"/>
      <c r="M25" s="156"/>
      <c r="N25" s="146"/>
      <c r="O25" s="25">
        <f t="shared" si="14"/>
        <v>0</v>
      </c>
      <c r="P25" s="26">
        <f t="shared" si="15"/>
        <v>0</v>
      </c>
      <c r="Q25" s="158">
        <f t="shared" si="16"/>
        <v>0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/>
      <c r="B26" s="163" t="str">
        <f t="shared" si="13"/>
        <v>NO</v>
      </c>
      <c r="C26" s="21"/>
      <c r="D26" s="21"/>
      <c r="E26" s="34"/>
      <c r="F26" s="23"/>
      <c r="G26" s="23"/>
      <c r="H26" s="23"/>
      <c r="I26" s="23"/>
      <c r="J26" s="23"/>
      <c r="K26" s="153"/>
      <c r="L26" s="153"/>
      <c r="M26" s="153"/>
      <c r="N26" s="24"/>
      <c r="O26" s="25">
        <f t="shared" si="14"/>
        <v>0</v>
      </c>
      <c r="P26" s="26">
        <f t="shared" si="15"/>
        <v>0</v>
      </c>
      <c r="Q26" s="158">
        <f t="shared" si="16"/>
        <v>0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/>
      <c r="B27" s="163" t="str">
        <f t="shared" si="13"/>
        <v>NO</v>
      </c>
      <c r="C27" s="21"/>
      <c r="D27" s="21"/>
      <c r="E27" s="34"/>
      <c r="F27" s="23"/>
      <c r="G27" s="23"/>
      <c r="H27" s="23"/>
      <c r="I27" s="23"/>
      <c r="J27" s="23"/>
      <c r="K27" s="153"/>
      <c r="L27" s="153"/>
      <c r="M27" s="153"/>
      <c r="N27" s="24"/>
      <c r="O27" s="25">
        <f t="shared" si="14"/>
        <v>0</v>
      </c>
      <c r="P27" s="26">
        <f t="shared" si="15"/>
        <v>0</v>
      </c>
      <c r="Q27" s="158">
        <f t="shared" si="16"/>
        <v>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13"/>
        <v>NO</v>
      </c>
      <c r="C28" s="21"/>
      <c r="D28" s="21"/>
      <c r="E28" s="34"/>
      <c r="F28" s="23"/>
      <c r="G28" s="23"/>
      <c r="H28" s="23"/>
      <c r="I28" s="23"/>
      <c r="J28" s="23"/>
      <c r="K28" s="153"/>
      <c r="L28" s="153"/>
      <c r="M28" s="153"/>
      <c r="N28" s="24"/>
      <c r="O28" s="25">
        <f t="shared" si="14"/>
        <v>0</v>
      </c>
      <c r="P28" s="26">
        <f t="shared" si="15"/>
        <v>0</v>
      </c>
      <c r="Q28" s="158">
        <f t="shared" si="16"/>
        <v>0</v>
      </c>
      <c r="R28" s="27"/>
      <c r="S28" s="28">
        <v>1174</v>
      </c>
      <c r="T28" s="29" t="s">
        <v>121</v>
      </c>
      <c r="U28" s="30">
        <f t="shared" si="3"/>
        <v>36</v>
      </c>
      <c r="V28" s="31"/>
      <c r="W28" s="32">
        <f t="shared" si="4"/>
        <v>36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13"/>
        <v>NO</v>
      </c>
      <c r="C29" s="21"/>
      <c r="D29" s="21"/>
      <c r="E29" s="34"/>
      <c r="F29" s="23"/>
      <c r="G29" s="23"/>
      <c r="H29" s="23"/>
      <c r="I29" s="23"/>
      <c r="J29" s="23"/>
      <c r="K29" s="153"/>
      <c r="L29" s="153"/>
      <c r="M29" s="153"/>
      <c r="N29" s="24"/>
      <c r="O29" s="25">
        <f t="shared" si="14"/>
        <v>0</v>
      </c>
      <c r="P29" s="26">
        <f t="shared" si="15"/>
        <v>0</v>
      </c>
      <c r="Q29" s="158">
        <f t="shared" si="16"/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13"/>
        <v>NO</v>
      </c>
      <c r="C30" s="21"/>
      <c r="D30" s="21"/>
      <c r="E30" s="34"/>
      <c r="F30" s="23"/>
      <c r="G30" s="23"/>
      <c r="H30" s="23"/>
      <c r="I30" s="23"/>
      <c r="J30" s="23"/>
      <c r="K30" s="153"/>
      <c r="L30" s="153"/>
      <c r="M30" s="153"/>
      <c r="N30" s="24"/>
      <c r="O30" s="25">
        <f t="shared" si="14"/>
        <v>0</v>
      </c>
      <c r="P30" s="26">
        <f t="shared" si="15"/>
        <v>0</v>
      </c>
      <c r="Q30" s="158">
        <f t="shared" si="16"/>
        <v>0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0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13"/>
        <v>NO</v>
      </c>
      <c r="C31" s="21"/>
      <c r="D31" s="21"/>
      <c r="E31" s="21"/>
      <c r="F31" s="23"/>
      <c r="G31" s="23"/>
      <c r="H31" s="23"/>
      <c r="I31" s="23"/>
      <c r="J31" s="23"/>
      <c r="K31" s="153"/>
      <c r="L31" s="153"/>
      <c r="M31" s="153"/>
      <c r="N31" s="24"/>
      <c r="O31" s="25">
        <f t="shared" si="14"/>
        <v>0</v>
      </c>
      <c r="P31" s="26">
        <f t="shared" si="15"/>
        <v>0</v>
      </c>
      <c r="Q31" s="158">
        <f t="shared" si="16"/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13"/>
        <v>NO</v>
      </c>
      <c r="C32" s="21"/>
      <c r="D32" s="21"/>
      <c r="E32" s="21"/>
      <c r="F32" s="23"/>
      <c r="G32" s="23"/>
      <c r="H32" s="23"/>
      <c r="I32" s="23"/>
      <c r="J32" s="23"/>
      <c r="K32" s="153"/>
      <c r="L32" s="153"/>
      <c r="M32" s="153"/>
      <c r="N32" s="24"/>
      <c r="O32" s="25">
        <f t="shared" si="14"/>
        <v>0</v>
      </c>
      <c r="P32" s="26">
        <f t="shared" si="15"/>
        <v>0</v>
      </c>
      <c r="Q32" s="158">
        <f t="shared" si="16"/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13"/>
        <v>NO</v>
      </c>
      <c r="C33" s="21"/>
      <c r="D33" s="21"/>
      <c r="E33" s="21"/>
      <c r="F33" s="23"/>
      <c r="G33" s="23"/>
      <c r="H33" s="23"/>
      <c r="I33" s="23"/>
      <c r="J33" s="23"/>
      <c r="K33" s="153"/>
      <c r="L33" s="153"/>
      <c r="M33" s="153"/>
      <c r="N33" s="24"/>
      <c r="O33" s="25">
        <f t="shared" si="14"/>
        <v>0</v>
      </c>
      <c r="P33" s="26">
        <f t="shared" si="15"/>
        <v>0</v>
      </c>
      <c r="Q33" s="158">
        <f t="shared" si="16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13"/>
        <v>NO</v>
      </c>
      <c r="C34" s="21"/>
      <c r="D34" s="21"/>
      <c r="E34" s="21"/>
      <c r="F34" s="23"/>
      <c r="G34" s="23"/>
      <c r="H34" s="23"/>
      <c r="I34" s="23"/>
      <c r="J34" s="23"/>
      <c r="K34" s="153"/>
      <c r="L34" s="153"/>
      <c r="M34" s="153"/>
      <c r="N34" s="24"/>
      <c r="O34" s="25">
        <f t="shared" si="14"/>
        <v>0</v>
      </c>
      <c r="P34" s="26">
        <f t="shared" si="15"/>
        <v>0</v>
      </c>
      <c r="Q34" s="158">
        <f t="shared" si="16"/>
        <v>0</v>
      </c>
      <c r="R34" s="27"/>
      <c r="S34" s="28">
        <v>2072</v>
      </c>
      <c r="T34" s="29" t="s">
        <v>109</v>
      </c>
      <c r="U34" s="30">
        <f t="shared" si="3"/>
        <v>60</v>
      </c>
      <c r="V34" s="31"/>
      <c r="W34" s="32">
        <f t="shared" si="4"/>
        <v>60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13"/>
        <v>NO</v>
      </c>
      <c r="C35" s="21"/>
      <c r="D35" s="21"/>
      <c r="E35" s="21"/>
      <c r="F35" s="23"/>
      <c r="G35" s="23"/>
      <c r="H35" s="23"/>
      <c r="I35" s="23"/>
      <c r="J35" s="23"/>
      <c r="K35" s="153"/>
      <c r="L35" s="153"/>
      <c r="M35" s="153"/>
      <c r="N35" s="24"/>
      <c r="O35" s="25">
        <f t="shared" si="14"/>
        <v>0</v>
      </c>
      <c r="P35" s="26">
        <f t="shared" si="15"/>
        <v>0</v>
      </c>
      <c r="Q35" s="158">
        <f t="shared" si="16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13"/>
        <v>NO</v>
      </c>
      <c r="C36" s="21"/>
      <c r="D36" s="21"/>
      <c r="E36" s="21"/>
      <c r="F36" s="23"/>
      <c r="G36" s="23"/>
      <c r="H36" s="23"/>
      <c r="I36" s="23"/>
      <c r="J36" s="23"/>
      <c r="K36" s="153"/>
      <c r="L36" s="153"/>
      <c r="M36" s="153"/>
      <c r="N36" s="24"/>
      <c r="O36" s="25">
        <f t="shared" si="14"/>
        <v>0</v>
      </c>
      <c r="P36" s="26">
        <f t="shared" si="15"/>
        <v>0</v>
      </c>
      <c r="Q36" s="158">
        <f t="shared" si="16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13"/>
        <v>NO</v>
      </c>
      <c r="C37" s="21"/>
      <c r="D37" s="21"/>
      <c r="E37" s="21"/>
      <c r="F37" s="23"/>
      <c r="G37" s="23"/>
      <c r="H37" s="23"/>
      <c r="I37" s="23"/>
      <c r="J37" s="23"/>
      <c r="K37" s="153"/>
      <c r="L37" s="153"/>
      <c r="M37" s="153"/>
      <c r="N37" s="24"/>
      <c r="O37" s="25">
        <f t="shared" si="14"/>
        <v>0</v>
      </c>
      <c r="P37" s="26">
        <f t="shared" si="15"/>
        <v>0</v>
      </c>
      <c r="Q37" s="158">
        <f t="shared" si="16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13"/>
        <v>NO</v>
      </c>
      <c r="C38" s="21"/>
      <c r="D38" s="21"/>
      <c r="E38" s="21"/>
      <c r="F38" s="23"/>
      <c r="G38" s="23"/>
      <c r="H38" s="23"/>
      <c r="I38" s="23"/>
      <c r="J38" s="23"/>
      <c r="K38" s="153"/>
      <c r="L38" s="153"/>
      <c r="M38" s="153"/>
      <c r="N38" s="24"/>
      <c r="O38" s="25">
        <f t="shared" si="14"/>
        <v>0</v>
      </c>
      <c r="P38" s="26">
        <f t="shared" si="15"/>
        <v>0</v>
      </c>
      <c r="Q38" s="158">
        <f t="shared" si="16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13"/>
        <v>NO</v>
      </c>
      <c r="C39" s="21"/>
      <c r="D39" s="21"/>
      <c r="E39" s="21"/>
      <c r="F39" s="23"/>
      <c r="G39" s="23"/>
      <c r="H39" s="23"/>
      <c r="I39" s="23"/>
      <c r="J39" s="23"/>
      <c r="K39" s="153"/>
      <c r="L39" s="153"/>
      <c r="M39" s="153"/>
      <c r="N39" s="24"/>
      <c r="O39" s="25">
        <f t="shared" si="14"/>
        <v>0</v>
      </c>
      <c r="P39" s="26">
        <f t="shared" si="15"/>
        <v>0</v>
      </c>
      <c r="Q39" s="158">
        <f t="shared" si="16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13"/>
        <v>NO</v>
      </c>
      <c r="C40" s="21"/>
      <c r="D40" s="21"/>
      <c r="E40" s="21"/>
      <c r="F40" s="23"/>
      <c r="G40" s="23"/>
      <c r="H40" s="23"/>
      <c r="I40" s="23"/>
      <c r="J40" s="23"/>
      <c r="K40" s="153"/>
      <c r="L40" s="153"/>
      <c r="M40" s="153"/>
      <c r="N40" s="24"/>
      <c r="O40" s="25">
        <f t="shared" si="14"/>
        <v>0</v>
      </c>
      <c r="P40" s="26">
        <f t="shared" si="15"/>
        <v>0</v>
      </c>
      <c r="Q40" s="158">
        <f t="shared" si="16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13"/>
        <v>NO</v>
      </c>
      <c r="C41" s="21"/>
      <c r="D41" s="21"/>
      <c r="E41" s="21"/>
      <c r="F41" s="23"/>
      <c r="G41" s="23"/>
      <c r="H41" s="23"/>
      <c r="I41" s="23"/>
      <c r="J41" s="23"/>
      <c r="K41" s="153"/>
      <c r="L41" s="153"/>
      <c r="M41" s="153"/>
      <c r="N41" s="24"/>
      <c r="O41" s="25">
        <f t="shared" si="14"/>
        <v>0</v>
      </c>
      <c r="P41" s="26">
        <f t="shared" si="15"/>
        <v>0</v>
      </c>
      <c r="Q41" s="158">
        <f t="shared" si="16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13"/>
        <v>NO</v>
      </c>
      <c r="C42" s="21"/>
      <c r="D42" s="21"/>
      <c r="E42" s="21"/>
      <c r="F42" s="23"/>
      <c r="G42" s="23"/>
      <c r="H42" s="23"/>
      <c r="I42" s="23"/>
      <c r="J42" s="23"/>
      <c r="K42" s="153"/>
      <c r="L42" s="153"/>
      <c r="M42" s="153"/>
      <c r="N42" s="24"/>
      <c r="O42" s="25">
        <f t="shared" si="14"/>
        <v>0</v>
      </c>
      <c r="P42" s="26">
        <f t="shared" si="15"/>
        <v>0</v>
      </c>
      <c r="Q42" s="158">
        <f t="shared" si="16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si="13"/>
        <v>NO</v>
      </c>
      <c r="C43" s="21"/>
      <c r="D43" s="21"/>
      <c r="E43" s="21"/>
      <c r="F43" s="23"/>
      <c r="G43" s="23"/>
      <c r="H43" s="23"/>
      <c r="I43" s="23"/>
      <c r="J43" s="23"/>
      <c r="K43" s="153"/>
      <c r="L43" s="153"/>
      <c r="M43" s="153"/>
      <c r="N43" s="24"/>
      <c r="O43" s="25">
        <f t="shared" si="14"/>
        <v>0</v>
      </c>
      <c r="P43" s="26">
        <f t="shared" si="15"/>
        <v>0</v>
      </c>
      <c r="Q43" s="158">
        <f t="shared" si="16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13"/>
        <v>NO</v>
      </c>
      <c r="C44" s="21"/>
      <c r="D44" s="21"/>
      <c r="E44" s="21"/>
      <c r="F44" s="23"/>
      <c r="G44" s="23"/>
      <c r="H44" s="23"/>
      <c r="I44" s="23"/>
      <c r="J44" s="23"/>
      <c r="K44" s="153"/>
      <c r="L44" s="153"/>
      <c r="M44" s="153"/>
      <c r="N44" s="24"/>
      <c r="O44" s="25">
        <f t="shared" si="14"/>
        <v>0</v>
      </c>
      <c r="P44" s="26">
        <f t="shared" si="15"/>
        <v>0</v>
      </c>
      <c r="Q44" s="158">
        <f t="shared" si="16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13"/>
        <v>NO</v>
      </c>
      <c r="C45" s="21"/>
      <c r="D45" s="21"/>
      <c r="E45" s="21"/>
      <c r="F45" s="23"/>
      <c r="G45" s="23"/>
      <c r="H45" s="23"/>
      <c r="I45" s="23"/>
      <c r="J45" s="23"/>
      <c r="K45" s="153"/>
      <c r="L45" s="153"/>
      <c r="M45" s="153"/>
      <c r="N45" s="24"/>
      <c r="O45" s="25">
        <f t="shared" si="14"/>
        <v>0</v>
      </c>
      <c r="P45" s="26">
        <f t="shared" si="15"/>
        <v>0</v>
      </c>
      <c r="Q45" s="158">
        <f t="shared" si="16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13"/>
        <v>NO</v>
      </c>
      <c r="C46" s="21"/>
      <c r="D46" s="21"/>
      <c r="E46" s="21"/>
      <c r="F46" s="23"/>
      <c r="G46" s="23"/>
      <c r="H46" s="23"/>
      <c r="I46" s="23"/>
      <c r="J46" s="23"/>
      <c r="K46" s="153"/>
      <c r="L46" s="153"/>
      <c r="M46" s="153"/>
      <c r="N46" s="24"/>
      <c r="O46" s="25">
        <f t="shared" si="14"/>
        <v>0</v>
      </c>
      <c r="P46" s="26">
        <f t="shared" si="15"/>
        <v>0</v>
      </c>
      <c r="Q46" s="158">
        <f t="shared" si="16"/>
        <v>0</v>
      </c>
      <c r="R46" s="35"/>
      <c r="S46" s="28">
        <v>2057</v>
      </c>
      <c r="T46" s="29" t="s">
        <v>56</v>
      </c>
      <c r="U46" s="30">
        <f t="shared" si="3"/>
        <v>36</v>
      </c>
      <c r="V46" s="36"/>
      <c r="W46" s="32">
        <f t="shared" si="4"/>
        <v>48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13"/>
        <v>NO</v>
      </c>
      <c r="C47" s="21"/>
      <c r="D47" s="21"/>
      <c r="E47" s="21"/>
      <c r="F47" s="23"/>
      <c r="G47" s="23"/>
      <c r="H47" s="23"/>
      <c r="I47" s="23"/>
      <c r="J47" s="23"/>
      <c r="K47" s="153"/>
      <c r="L47" s="153"/>
      <c r="M47" s="153"/>
      <c r="N47" s="24"/>
      <c r="O47" s="25">
        <f t="shared" si="14"/>
        <v>0</v>
      </c>
      <c r="P47" s="26">
        <f t="shared" si="15"/>
        <v>0</v>
      </c>
      <c r="Q47" s="158">
        <f t="shared" si="16"/>
        <v>0</v>
      </c>
      <c r="R47" s="35"/>
      <c r="S47" s="28">
        <v>2069</v>
      </c>
      <c r="T47" s="29" t="s">
        <v>57</v>
      </c>
      <c r="U47" s="30">
        <f t="shared" si="3"/>
        <v>0</v>
      </c>
      <c r="V47" s="37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13"/>
        <v>NO</v>
      </c>
      <c r="C48" s="21"/>
      <c r="D48" s="21"/>
      <c r="E48" s="21"/>
      <c r="F48" s="23"/>
      <c r="G48" s="23"/>
      <c r="H48" s="23"/>
      <c r="I48" s="23"/>
      <c r="J48" s="23"/>
      <c r="K48" s="153"/>
      <c r="L48" s="153"/>
      <c r="M48" s="153"/>
      <c r="N48" s="24"/>
      <c r="O48" s="25">
        <f t="shared" si="14"/>
        <v>0</v>
      </c>
      <c r="P48" s="26">
        <f t="shared" si="15"/>
        <v>0</v>
      </c>
      <c r="Q48" s="158">
        <f t="shared" si="16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7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13"/>
        <v>NO</v>
      </c>
      <c r="C49" s="21"/>
      <c r="D49" s="21"/>
      <c r="E49" s="21"/>
      <c r="F49" s="23"/>
      <c r="G49" s="23"/>
      <c r="H49" s="23"/>
      <c r="I49" s="23"/>
      <c r="J49" s="23"/>
      <c r="K49" s="153"/>
      <c r="L49" s="153"/>
      <c r="M49" s="153"/>
      <c r="N49" s="24"/>
      <c r="O49" s="25">
        <f t="shared" si="14"/>
        <v>0</v>
      </c>
      <c r="P49" s="26">
        <f t="shared" si="15"/>
        <v>0</v>
      </c>
      <c r="Q49" s="158">
        <f t="shared" si="16"/>
        <v>0</v>
      </c>
      <c r="R49" s="19"/>
      <c r="S49" s="28">
        <v>2029</v>
      </c>
      <c r="T49" s="29" t="s">
        <v>59</v>
      </c>
      <c r="U49" s="30">
        <f t="shared" si="3"/>
        <v>0</v>
      </c>
      <c r="V49" s="6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13"/>
        <v>NO</v>
      </c>
      <c r="C50" s="21"/>
      <c r="D50" s="21"/>
      <c r="E50" s="21"/>
      <c r="F50" s="23"/>
      <c r="G50" s="23"/>
      <c r="H50" s="23"/>
      <c r="I50" s="23"/>
      <c r="J50" s="23"/>
      <c r="K50" s="153"/>
      <c r="L50" s="153"/>
      <c r="M50" s="153"/>
      <c r="N50" s="24"/>
      <c r="O50" s="25">
        <f t="shared" si="14"/>
        <v>0</v>
      </c>
      <c r="P50" s="26">
        <f t="shared" si="15"/>
        <v>0</v>
      </c>
      <c r="Q50" s="158">
        <f t="shared" si="16"/>
        <v>0</v>
      </c>
      <c r="R50" s="19"/>
      <c r="S50" s="28">
        <v>2027</v>
      </c>
      <c r="T50" s="29" t="s">
        <v>20</v>
      </c>
      <c r="U50" s="30">
        <f t="shared" si="3"/>
        <v>0</v>
      </c>
      <c r="V50" s="6"/>
      <c r="W50" s="32">
        <f t="shared" si="4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8</v>
      </c>
      <c r="C51" s="42">
        <f>COUNTA(C3:C50)</f>
        <v>8</v>
      </c>
      <c r="D51" s="42"/>
      <c r="E51" s="42"/>
      <c r="F51" s="44"/>
      <c r="G51" s="44"/>
      <c r="H51" s="42"/>
      <c r="I51" s="42"/>
      <c r="J51" s="42"/>
      <c r="K51" s="157"/>
      <c r="L51" s="157"/>
      <c r="M51" s="157"/>
      <c r="N51" s="64"/>
      <c r="O51" s="65">
        <f>SUM(O3:O50)</f>
        <v>276</v>
      </c>
      <c r="P51" s="47"/>
      <c r="Q51" s="66">
        <f>SUM(Q3:Q50)</f>
        <v>252</v>
      </c>
      <c r="R51" s="19"/>
      <c r="S51" s="28">
        <v>1862</v>
      </c>
      <c r="T51" s="29" t="s">
        <v>60</v>
      </c>
      <c r="U51" s="30">
        <f t="shared" si="3"/>
        <v>0</v>
      </c>
      <c r="V51" s="6"/>
      <c r="W51" s="32">
        <f t="shared" si="4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7"/>
      <c r="B52" s="67"/>
      <c r="C52" s="67"/>
      <c r="D52" s="67"/>
      <c r="E52" s="67"/>
      <c r="F52" s="68"/>
      <c r="G52" s="68"/>
      <c r="H52" s="67"/>
      <c r="I52" s="67"/>
      <c r="J52" s="67"/>
      <c r="K52" s="67"/>
      <c r="L52" s="67"/>
      <c r="M52" s="67"/>
      <c r="N52" s="67"/>
      <c r="O52" s="69"/>
      <c r="P52" s="6"/>
      <c r="Q52" s="70"/>
      <c r="R52" s="6"/>
      <c r="S52" s="28">
        <v>1132</v>
      </c>
      <c r="T52" s="29" t="s">
        <v>61</v>
      </c>
      <c r="U52" s="30">
        <f t="shared" si="3"/>
        <v>0</v>
      </c>
      <c r="V52" s="6"/>
      <c r="W52" s="32">
        <f t="shared" si="4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>
        <v>1988</v>
      </c>
      <c r="T53" s="29" t="s">
        <v>62</v>
      </c>
      <c r="U53" s="30">
        <f t="shared" si="3"/>
        <v>0</v>
      </c>
      <c r="V53" s="6"/>
      <c r="W53" s="32">
        <f t="shared" si="4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>
        <v>1172</v>
      </c>
      <c r="T54" s="29" t="s">
        <v>214</v>
      </c>
      <c r="U54" s="30">
        <f t="shared" si="3"/>
        <v>0</v>
      </c>
      <c r="V54" s="6"/>
      <c r="W54" s="32">
        <f t="shared" si="4"/>
        <v>12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3"/>
        <v>0</v>
      </c>
      <c r="V55" s="6"/>
      <c r="W55" s="32">
        <f t="shared" si="4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3"/>
        <v>0</v>
      </c>
      <c r="V56" s="6"/>
      <c r="W56" s="32">
        <f t="shared" si="4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30">
        <f t="shared" si="3"/>
        <v>0</v>
      </c>
      <c r="V57" s="6"/>
      <c r="W57" s="32">
        <f t="shared" si="4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30">
        <f t="shared" si="3"/>
        <v>0</v>
      </c>
      <c r="V58" s="6"/>
      <c r="W58" s="32">
        <f t="shared" si="4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30">
        <f t="shared" si="3"/>
        <v>0</v>
      </c>
      <c r="V59" s="6"/>
      <c r="W59" s="32">
        <f t="shared" si="4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30">
        <f t="shared" si="3"/>
        <v>0</v>
      </c>
      <c r="V60" s="6"/>
      <c r="W60" s="32">
        <f t="shared" si="4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30">
        <f t="shared" si="3"/>
        <v>0</v>
      </c>
      <c r="V61" s="6"/>
      <c r="W61" s="32">
        <f t="shared" si="4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30">
        <f t="shared" si="3"/>
        <v>0</v>
      </c>
      <c r="V62" s="6"/>
      <c r="W62" s="32">
        <f t="shared" si="4"/>
        <v>0</v>
      </c>
      <c r="X62" s="6"/>
      <c r="Y62" s="6"/>
      <c r="Z62" s="6"/>
      <c r="AA62" s="6"/>
      <c r="AB62" s="6"/>
    </row>
    <row r="63" spans="1:28" ht="27.4" customHeight="1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30">
        <f t="shared" si="3"/>
        <v>0</v>
      </c>
      <c r="V63" s="6"/>
      <c r="W63" s="32">
        <f t="shared" si="4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>
        <v>1896</v>
      </c>
      <c r="T64" s="29" t="s">
        <v>116</v>
      </c>
      <c r="U64" s="30">
        <f t="shared" si="3"/>
        <v>0</v>
      </c>
      <c r="V64" s="6"/>
      <c r="W64" s="32">
        <f t="shared" si="4"/>
        <v>0</v>
      </c>
      <c r="X64" s="6"/>
      <c r="Y64" s="6"/>
      <c r="Z64" s="6"/>
      <c r="AA64" s="6"/>
      <c r="AB64" s="6"/>
    </row>
    <row r="65" spans="1:28" ht="25.5" x14ac:dyDescent="0.35">
      <c r="A65" s="216"/>
      <c r="B65" s="6"/>
      <c r="C65" s="49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1"/>
      <c r="P65" s="6"/>
      <c r="Q65" s="6"/>
      <c r="R65" s="6"/>
      <c r="S65" s="6"/>
      <c r="T65" s="6"/>
      <c r="U65" s="39">
        <f>SUM(U3:U64)</f>
        <v>252</v>
      </c>
      <c r="V65" s="6"/>
      <c r="W65" s="41">
        <f>SUM(W3:W64)</f>
        <v>276</v>
      </c>
      <c r="X65" s="6"/>
      <c r="Y65" s="6"/>
      <c r="Z65" s="6"/>
      <c r="AA65" s="6"/>
      <c r="AB65" s="6"/>
    </row>
    <row r="66" spans="1:28" ht="15.6" customHeight="1" x14ac:dyDescent="0.2">
      <c r="A66" s="220"/>
      <c r="B66" s="6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.6" customHeight="1" x14ac:dyDescent="0.2">
      <c r="A67" s="220"/>
      <c r="B67" s="6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5.6" customHeight="1" x14ac:dyDescent="0.2">
      <c r="A68" s="220"/>
      <c r="B68" s="6"/>
      <c r="C68" s="52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4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5.6" customHeight="1" x14ac:dyDescent="0.2">
      <c r="A69" s="220"/>
      <c r="B69" s="6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4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.6" customHeight="1" x14ac:dyDescent="0.2">
      <c r="A70" s="220"/>
      <c r="B70" s="6"/>
      <c r="C70" s="52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4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5.6" customHeight="1" x14ac:dyDescent="0.2">
      <c r="A71" s="220"/>
      <c r="B71" s="6"/>
      <c r="C71" s="52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4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5.6" customHeight="1" x14ac:dyDescent="0.2">
      <c r="A72" s="220"/>
      <c r="B72" s="6"/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4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5.6" customHeight="1" x14ac:dyDescent="0.2">
      <c r="A73" s="220"/>
      <c r="B73" s="6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4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5.6" customHeight="1" x14ac:dyDescent="0.2">
      <c r="A74" s="220"/>
      <c r="B74" s="6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4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5.6" customHeight="1" x14ac:dyDescent="0.2">
      <c r="A75" s="220"/>
      <c r="B75" s="6"/>
      <c r="C75" s="52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4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5.6" customHeight="1" x14ac:dyDescent="0.2">
      <c r="A76" s="220"/>
      <c r="B76" s="6"/>
      <c r="C76" s="52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5.6" customHeight="1" x14ac:dyDescent="0.2">
      <c r="A77" s="220"/>
      <c r="B77" s="6"/>
      <c r="C77" s="52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4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5.6" customHeight="1" x14ac:dyDescent="0.2">
      <c r="A78" s="220"/>
      <c r="B78" s="6"/>
      <c r="C78" s="52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4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5.6" customHeight="1" x14ac:dyDescent="0.2">
      <c r="A79" s="217"/>
      <c r="B79" s="6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8.600000000000001" customHeight="1" x14ac:dyDescent="0.2">
      <c r="S80" s="6"/>
      <c r="T80" s="6"/>
      <c r="U80" s="6"/>
      <c r="V80" s="6"/>
      <c r="W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10">
    <sortCondition descending="1" ref="O3:O10"/>
  </sortState>
  <mergeCells count="1">
    <mergeCell ref="B1:G1"/>
  </mergeCells>
  <conditionalFormatting sqref="A3:B50">
    <cfRule type="containsText" dxfId="27" priority="1" stopIfTrue="1" operator="containsText" text="SI">
      <formula>NOT(ISERROR(SEARCH("SI",A3)))</formula>
    </cfRule>
    <cfRule type="containsText" dxfId="2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F</oddHeader>
    <oddFooter>&amp;L&amp;"Helvetica,Regular"&amp;12&amp;K000000&amp;P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Z93"/>
  <sheetViews>
    <sheetView showGridLines="0" topLeftCell="A9" zoomScale="40" zoomScaleNormal="40" workbookViewId="0">
      <selection activeCell="Q31" sqref="Q31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4.42578125" style="1" bestFit="1" customWidth="1"/>
    <col min="4" max="4" width="19.28515625" style="1" customWidth="1"/>
    <col min="5" max="5" width="70.7109375" style="1" customWidth="1"/>
    <col min="6" max="6" width="23.42578125" style="1" customWidth="1"/>
    <col min="7" max="7" width="23" style="1" customWidth="1"/>
    <col min="8" max="12" width="23.140625" style="1" customWidth="1"/>
    <col min="13" max="14" width="23" style="1" customWidth="1"/>
    <col min="15" max="15" width="17.42578125" style="1" customWidth="1"/>
    <col min="16" max="16" width="14.28515625" style="1" customWidth="1"/>
    <col min="17" max="17" width="27.28515625" style="1" customWidth="1"/>
    <col min="18" max="19" width="11.42578125" style="1" customWidth="1"/>
    <col min="20" max="20" width="59.7109375" style="1" customWidth="1"/>
    <col min="21" max="21" width="16" style="1" customWidth="1"/>
    <col min="22" max="22" width="11.42578125" style="1" customWidth="1"/>
    <col min="23" max="23" width="31.28515625" style="1" customWidth="1"/>
    <col min="24" max="26" width="11.42578125" style="1" customWidth="1"/>
    <col min="27" max="27" width="37.42578125" style="1" customWidth="1"/>
    <col min="28" max="28" width="12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72</v>
      </c>
      <c r="C1" s="236"/>
      <c r="D1" s="236"/>
      <c r="E1" s="236"/>
      <c r="F1" s="236"/>
      <c r="G1" s="237"/>
      <c r="H1" s="2"/>
      <c r="I1" s="3"/>
      <c r="J1" s="3"/>
      <c r="K1" s="3"/>
      <c r="L1" s="3"/>
      <c r="M1" s="3"/>
      <c r="N1" s="3"/>
      <c r="O1" s="4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25">
      <c r="A2" s="182" t="s">
        <v>400</v>
      </c>
      <c r="B2" s="7"/>
      <c r="C2" s="182" t="s">
        <v>1</v>
      </c>
      <c r="D2" s="182" t="s">
        <v>2</v>
      </c>
      <c r="E2" s="182" t="s">
        <v>3</v>
      </c>
      <c r="F2" s="9" t="s">
        <v>364</v>
      </c>
      <c r="G2" s="9" t="s">
        <v>657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6"/>
      <c r="Z2" s="6"/>
      <c r="AA2" s="6"/>
      <c r="AB2" s="6"/>
    </row>
    <row r="3" spans="1:28" ht="29.1" customHeight="1" thickBot="1" x14ac:dyDescent="0.45">
      <c r="A3" s="163" t="s">
        <v>604</v>
      </c>
      <c r="B3" s="163" t="s">
        <v>163</v>
      </c>
      <c r="C3" s="205" t="s">
        <v>223</v>
      </c>
      <c r="D3" s="205" t="s">
        <v>141</v>
      </c>
      <c r="E3" s="205" t="s">
        <v>160</v>
      </c>
      <c r="F3" s="204">
        <v>12</v>
      </c>
      <c r="G3" s="196">
        <v>12</v>
      </c>
      <c r="H3" s="196">
        <v>12</v>
      </c>
      <c r="I3" s="196">
        <v>12</v>
      </c>
      <c r="J3" s="196">
        <v>12</v>
      </c>
      <c r="K3" s="175"/>
      <c r="L3" s="175"/>
      <c r="M3" s="175"/>
      <c r="N3" s="177"/>
      <c r="O3" s="25">
        <f t="shared" ref="O3:O30" si="0">IF(P3=9,SUM(F3:N3)-SMALL(F3:N3,1)-SMALL(F3:N3,2),IF(P3=8,SUM(F3:N3)-SMALL(F3:N3,1),SUM(F3:N3)))</f>
        <v>60</v>
      </c>
      <c r="P3" s="26">
        <f t="shared" ref="P3:P30" si="1">COUNTA(F3:N3)</f>
        <v>5</v>
      </c>
      <c r="Q3" s="158">
        <f t="shared" ref="Q3:Q26" si="2">SUM(F3:N3)</f>
        <v>60</v>
      </c>
      <c r="R3" s="27"/>
      <c r="S3" s="28">
        <v>1213</v>
      </c>
      <c r="T3" s="29" t="s">
        <v>114</v>
      </c>
      <c r="U3" s="30">
        <f>SUMIF($D$3:$D$87,S3,$Q$3:$Q$87)</f>
        <v>120</v>
      </c>
      <c r="V3" s="31"/>
      <c r="W3" s="32">
        <f>SUMIF($D$3:$D$87,S3,$O$3:$O$87)</f>
        <v>120</v>
      </c>
      <c r="X3" s="19"/>
      <c r="Y3" s="6"/>
      <c r="Z3" s="33"/>
      <c r="AA3" s="33"/>
      <c r="AB3" s="33"/>
    </row>
    <row r="4" spans="1:28" ht="29.1" customHeight="1" thickBot="1" x14ac:dyDescent="0.45">
      <c r="A4" s="163" t="s">
        <v>605</v>
      </c>
      <c r="B4" s="163" t="s">
        <v>163</v>
      </c>
      <c r="C4" s="205" t="s">
        <v>221</v>
      </c>
      <c r="D4" s="205" t="s">
        <v>136</v>
      </c>
      <c r="E4" s="205" t="s">
        <v>157</v>
      </c>
      <c r="F4" s="204">
        <v>12</v>
      </c>
      <c r="G4" s="196">
        <v>12</v>
      </c>
      <c r="H4" s="196">
        <v>12</v>
      </c>
      <c r="I4" s="196">
        <v>12</v>
      </c>
      <c r="J4" s="196">
        <v>12</v>
      </c>
      <c r="K4" s="175"/>
      <c r="L4" s="175"/>
      <c r="M4" s="175"/>
      <c r="N4" s="177"/>
      <c r="O4" s="25">
        <f t="shared" si="0"/>
        <v>60</v>
      </c>
      <c r="P4" s="26">
        <f t="shared" si="1"/>
        <v>5</v>
      </c>
      <c r="Q4" s="158">
        <f t="shared" si="2"/>
        <v>60</v>
      </c>
      <c r="R4" s="27"/>
      <c r="S4" s="28">
        <v>2310</v>
      </c>
      <c r="T4" s="29" t="s">
        <v>156</v>
      </c>
      <c r="U4" s="30">
        <f t="shared" ref="U4:U64" si="3">SUMIF($D$3:$D$87,S4,$Q$3:$Q$87)</f>
        <v>0</v>
      </c>
      <c r="V4" s="31"/>
      <c r="W4" s="32">
        <f t="shared" ref="W4:W64" si="4">SUMIF($D$3:$D$87,S4,$O$3:$O$87)</f>
        <v>0</v>
      </c>
      <c r="X4" s="19"/>
      <c r="Y4" s="6"/>
      <c r="Z4" s="33"/>
      <c r="AA4" s="33"/>
      <c r="AB4" s="33"/>
    </row>
    <row r="5" spans="1:28" ht="29.1" customHeight="1" thickBot="1" x14ac:dyDescent="0.4">
      <c r="A5" s="163" t="s">
        <v>607</v>
      </c>
      <c r="B5" s="163" t="s">
        <v>163</v>
      </c>
      <c r="C5" s="205" t="s">
        <v>222</v>
      </c>
      <c r="D5" s="205" t="s">
        <v>125</v>
      </c>
      <c r="E5" s="205" t="s">
        <v>153</v>
      </c>
      <c r="F5" s="204">
        <v>12</v>
      </c>
      <c r="G5" s="196">
        <v>12</v>
      </c>
      <c r="H5" s="196">
        <v>12</v>
      </c>
      <c r="I5" s="196">
        <v>12</v>
      </c>
      <c r="J5" s="196">
        <v>12</v>
      </c>
      <c r="K5" s="23"/>
      <c r="L5" s="23"/>
      <c r="M5" s="23"/>
      <c r="N5" s="24"/>
      <c r="O5" s="25">
        <f t="shared" si="0"/>
        <v>60</v>
      </c>
      <c r="P5" s="26">
        <f t="shared" si="1"/>
        <v>5</v>
      </c>
      <c r="Q5" s="158">
        <f t="shared" si="2"/>
        <v>60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6"/>
      <c r="Z5" s="33"/>
      <c r="AA5" s="33"/>
      <c r="AB5" s="33"/>
    </row>
    <row r="6" spans="1:28" ht="29.1" customHeight="1" thickBot="1" x14ac:dyDescent="0.45">
      <c r="A6" s="163" t="s">
        <v>608</v>
      </c>
      <c r="B6" s="163" t="s">
        <v>163</v>
      </c>
      <c r="C6" s="205" t="s">
        <v>259</v>
      </c>
      <c r="D6" s="205" t="s">
        <v>131</v>
      </c>
      <c r="E6" s="205" t="s">
        <v>114</v>
      </c>
      <c r="F6" s="204">
        <v>12</v>
      </c>
      <c r="G6" s="196">
        <v>12</v>
      </c>
      <c r="H6" s="196">
        <v>12</v>
      </c>
      <c r="I6" s="196">
        <v>12</v>
      </c>
      <c r="J6" s="196">
        <v>12</v>
      </c>
      <c r="K6" s="175"/>
      <c r="L6" s="175"/>
      <c r="M6" s="175"/>
      <c r="N6" s="177"/>
      <c r="O6" s="25">
        <f t="shared" si="0"/>
        <v>60</v>
      </c>
      <c r="P6" s="26">
        <f t="shared" si="1"/>
        <v>5</v>
      </c>
      <c r="Q6" s="158">
        <f t="shared" si="2"/>
        <v>60</v>
      </c>
      <c r="R6" s="27"/>
      <c r="S6" s="28">
        <v>1180</v>
      </c>
      <c r="T6" s="29" t="s">
        <v>14</v>
      </c>
      <c r="U6" s="30">
        <f t="shared" si="3"/>
        <v>180</v>
      </c>
      <c r="V6" s="31"/>
      <c r="W6" s="32">
        <f t="shared" si="4"/>
        <v>180</v>
      </c>
      <c r="X6" s="19"/>
      <c r="Y6" s="6"/>
      <c r="Z6" s="33"/>
      <c r="AA6" s="33"/>
      <c r="AB6" s="33"/>
    </row>
    <row r="7" spans="1:28" ht="29.1" customHeight="1" thickBot="1" x14ac:dyDescent="0.4">
      <c r="A7" s="163" t="s">
        <v>611</v>
      </c>
      <c r="B7" s="163" t="s">
        <v>163</v>
      </c>
      <c r="C7" s="205" t="s">
        <v>224</v>
      </c>
      <c r="D7" s="205" t="s">
        <v>131</v>
      </c>
      <c r="E7" s="205" t="s">
        <v>114</v>
      </c>
      <c r="F7" s="204">
        <v>12</v>
      </c>
      <c r="G7" s="196">
        <v>12</v>
      </c>
      <c r="H7" s="196">
        <v>12</v>
      </c>
      <c r="I7" s="196">
        <v>12</v>
      </c>
      <c r="J7" s="196">
        <v>12</v>
      </c>
      <c r="K7" s="23"/>
      <c r="L7" s="23"/>
      <c r="M7" s="23"/>
      <c r="N7" s="24"/>
      <c r="O7" s="25">
        <f t="shared" si="0"/>
        <v>60</v>
      </c>
      <c r="P7" s="26">
        <f t="shared" si="1"/>
        <v>5</v>
      </c>
      <c r="Q7" s="158">
        <f t="shared" si="2"/>
        <v>60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6"/>
      <c r="Z7" s="33"/>
      <c r="AA7" s="33"/>
      <c r="AB7" s="33"/>
    </row>
    <row r="8" spans="1:28" ht="29.1" customHeight="1" thickBot="1" x14ac:dyDescent="0.4">
      <c r="A8" s="163" t="s">
        <v>614</v>
      </c>
      <c r="B8" s="163" t="s">
        <v>163</v>
      </c>
      <c r="C8" s="205" t="s">
        <v>598</v>
      </c>
      <c r="D8" s="205" t="s">
        <v>133</v>
      </c>
      <c r="E8" s="205" t="s">
        <v>71</v>
      </c>
      <c r="F8" s="204">
        <v>12</v>
      </c>
      <c r="G8" s="196">
        <v>12</v>
      </c>
      <c r="H8" s="196">
        <v>12</v>
      </c>
      <c r="I8" s="196">
        <v>12</v>
      </c>
      <c r="J8" s="196">
        <v>12</v>
      </c>
      <c r="K8" s="23"/>
      <c r="L8" s="23"/>
      <c r="M8" s="23"/>
      <c r="N8" s="24"/>
      <c r="O8" s="25">
        <f t="shared" si="0"/>
        <v>60</v>
      </c>
      <c r="P8" s="26">
        <f t="shared" si="1"/>
        <v>5</v>
      </c>
      <c r="Q8" s="158">
        <f t="shared" si="2"/>
        <v>60</v>
      </c>
      <c r="R8" s="27"/>
      <c r="S8" s="28">
        <v>10</v>
      </c>
      <c r="T8" s="29" t="s">
        <v>16</v>
      </c>
      <c r="U8" s="30">
        <f t="shared" si="3"/>
        <v>72</v>
      </c>
      <c r="V8" s="31"/>
      <c r="W8" s="32">
        <f t="shared" si="4"/>
        <v>84</v>
      </c>
      <c r="X8" s="19"/>
      <c r="Y8" s="6"/>
      <c r="Z8" s="33"/>
      <c r="AA8" s="33"/>
      <c r="AB8" s="33"/>
    </row>
    <row r="9" spans="1:28" ht="29.1" customHeight="1" thickBot="1" x14ac:dyDescent="0.4">
      <c r="A9" s="163" t="s">
        <v>615</v>
      </c>
      <c r="B9" s="163" t="s">
        <v>163</v>
      </c>
      <c r="C9" s="205" t="s">
        <v>306</v>
      </c>
      <c r="D9" s="205" t="s">
        <v>243</v>
      </c>
      <c r="E9" s="205" t="s">
        <v>244</v>
      </c>
      <c r="F9" s="204">
        <v>12</v>
      </c>
      <c r="G9" s="196">
        <v>12</v>
      </c>
      <c r="H9" s="196">
        <v>12</v>
      </c>
      <c r="I9" s="196">
        <v>12</v>
      </c>
      <c r="J9" s="196">
        <v>12</v>
      </c>
      <c r="K9" s="23"/>
      <c r="L9" s="23"/>
      <c r="M9" s="23"/>
      <c r="N9" s="24"/>
      <c r="O9" s="25">
        <f t="shared" si="0"/>
        <v>60</v>
      </c>
      <c r="P9" s="26">
        <f t="shared" si="1"/>
        <v>5</v>
      </c>
      <c r="Q9" s="158">
        <f t="shared" si="2"/>
        <v>60</v>
      </c>
      <c r="R9" s="27"/>
      <c r="S9" s="28">
        <v>1589</v>
      </c>
      <c r="T9" s="29" t="s">
        <v>18</v>
      </c>
      <c r="U9" s="30">
        <f t="shared" si="3"/>
        <v>132</v>
      </c>
      <c r="V9" s="31"/>
      <c r="W9" s="32">
        <f t="shared" si="4"/>
        <v>132</v>
      </c>
      <c r="X9" s="19"/>
      <c r="Y9" s="6"/>
      <c r="Z9" s="33"/>
      <c r="AA9" s="33"/>
      <c r="AB9" s="33"/>
    </row>
    <row r="10" spans="1:28" ht="29.1" customHeight="1" thickBot="1" x14ac:dyDescent="0.4">
      <c r="A10" s="163" t="s">
        <v>617</v>
      </c>
      <c r="B10" s="163" t="s">
        <v>163</v>
      </c>
      <c r="C10" s="205" t="s">
        <v>599</v>
      </c>
      <c r="D10" s="205" t="s">
        <v>141</v>
      </c>
      <c r="E10" s="205" t="s">
        <v>160</v>
      </c>
      <c r="F10" s="204">
        <v>12</v>
      </c>
      <c r="G10" s="196">
        <v>12</v>
      </c>
      <c r="H10" s="196">
        <v>12</v>
      </c>
      <c r="I10" s="196">
        <v>12</v>
      </c>
      <c r="J10" s="196">
        <v>12</v>
      </c>
      <c r="K10" s="23"/>
      <c r="L10" s="23"/>
      <c r="M10" s="23"/>
      <c r="N10" s="24"/>
      <c r="O10" s="25">
        <f t="shared" si="0"/>
        <v>60</v>
      </c>
      <c r="P10" s="26">
        <f t="shared" si="1"/>
        <v>5</v>
      </c>
      <c r="Q10" s="158">
        <f t="shared" si="2"/>
        <v>60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6"/>
      <c r="Z10" s="33"/>
      <c r="AA10" s="33"/>
      <c r="AB10" s="33"/>
    </row>
    <row r="11" spans="1:28" ht="29.1" customHeight="1" thickBot="1" x14ac:dyDescent="0.4">
      <c r="A11" s="163" t="s">
        <v>618</v>
      </c>
      <c r="B11" s="163" t="s">
        <v>163</v>
      </c>
      <c r="C11" s="205" t="s">
        <v>600</v>
      </c>
      <c r="D11" s="205" t="s">
        <v>141</v>
      </c>
      <c r="E11" s="205" t="s">
        <v>160</v>
      </c>
      <c r="F11" s="204">
        <v>12</v>
      </c>
      <c r="G11" s="196">
        <v>12</v>
      </c>
      <c r="H11" s="196">
        <v>12</v>
      </c>
      <c r="I11" s="196">
        <v>12</v>
      </c>
      <c r="J11" s="196">
        <v>12</v>
      </c>
      <c r="K11" s="23"/>
      <c r="L11" s="23"/>
      <c r="M11" s="23"/>
      <c r="N11" s="24"/>
      <c r="O11" s="25">
        <f t="shared" si="0"/>
        <v>60</v>
      </c>
      <c r="P11" s="26">
        <f t="shared" si="1"/>
        <v>5</v>
      </c>
      <c r="Q11" s="158">
        <f t="shared" si="2"/>
        <v>60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6"/>
      <c r="Z11" s="33"/>
      <c r="AA11" s="33"/>
      <c r="AB11" s="33"/>
    </row>
    <row r="12" spans="1:28" ht="29.1" customHeight="1" thickBot="1" x14ac:dyDescent="0.4">
      <c r="A12" s="163" t="s">
        <v>619</v>
      </c>
      <c r="B12" s="163" t="s">
        <v>163</v>
      </c>
      <c r="C12" s="205" t="s">
        <v>601</v>
      </c>
      <c r="D12" s="205" t="s">
        <v>141</v>
      </c>
      <c r="E12" s="205" t="s">
        <v>160</v>
      </c>
      <c r="F12" s="204">
        <v>12</v>
      </c>
      <c r="G12" s="196">
        <v>12</v>
      </c>
      <c r="H12" s="196">
        <v>12</v>
      </c>
      <c r="I12" s="196">
        <v>12</v>
      </c>
      <c r="J12" s="196">
        <v>12</v>
      </c>
      <c r="K12" s="23"/>
      <c r="L12" s="23"/>
      <c r="M12" s="23"/>
      <c r="N12" s="24"/>
      <c r="O12" s="25">
        <f t="shared" si="0"/>
        <v>60</v>
      </c>
      <c r="P12" s="26">
        <f t="shared" si="1"/>
        <v>5</v>
      </c>
      <c r="Q12" s="158">
        <f t="shared" si="2"/>
        <v>60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6"/>
      <c r="Z12" s="33"/>
      <c r="AA12" s="33"/>
      <c r="AB12" s="33"/>
    </row>
    <row r="13" spans="1:28" ht="29.1" customHeight="1" thickBot="1" x14ac:dyDescent="0.4">
      <c r="A13" s="163" t="s">
        <v>620</v>
      </c>
      <c r="B13" s="163" t="s">
        <v>163</v>
      </c>
      <c r="C13" s="205" t="s">
        <v>307</v>
      </c>
      <c r="D13" s="205" t="s">
        <v>139</v>
      </c>
      <c r="E13" s="205" t="s">
        <v>159</v>
      </c>
      <c r="F13" s="204">
        <v>12</v>
      </c>
      <c r="G13" s="196">
        <v>12</v>
      </c>
      <c r="H13" s="196">
        <v>12</v>
      </c>
      <c r="I13" s="196">
        <v>12</v>
      </c>
      <c r="J13" s="196">
        <v>12</v>
      </c>
      <c r="K13" s="23"/>
      <c r="L13" s="23"/>
      <c r="M13" s="23"/>
      <c r="N13" s="24"/>
      <c r="O13" s="25">
        <f t="shared" si="0"/>
        <v>60</v>
      </c>
      <c r="P13" s="26">
        <f t="shared" si="1"/>
        <v>5</v>
      </c>
      <c r="Q13" s="158">
        <f t="shared" si="2"/>
        <v>60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6"/>
      <c r="Z13" s="33"/>
      <c r="AA13" s="33"/>
      <c r="AB13" s="33"/>
    </row>
    <row r="14" spans="1:28" ht="29.1" customHeight="1" thickBot="1" x14ac:dyDescent="0.4">
      <c r="A14" s="163" t="s">
        <v>621</v>
      </c>
      <c r="B14" s="163" t="s">
        <v>163</v>
      </c>
      <c r="C14" s="205" t="s">
        <v>602</v>
      </c>
      <c r="D14" s="205" t="s">
        <v>146</v>
      </c>
      <c r="E14" s="205" t="s">
        <v>20</v>
      </c>
      <c r="F14" s="204">
        <v>12</v>
      </c>
      <c r="G14" s="196">
        <v>12</v>
      </c>
      <c r="H14" s="196">
        <v>12</v>
      </c>
      <c r="I14" s="196">
        <v>12</v>
      </c>
      <c r="J14" s="196">
        <v>12</v>
      </c>
      <c r="K14" s="23"/>
      <c r="L14" s="23"/>
      <c r="M14" s="23"/>
      <c r="N14" s="24"/>
      <c r="O14" s="25">
        <f t="shared" si="0"/>
        <v>60</v>
      </c>
      <c r="P14" s="26">
        <f t="shared" si="1"/>
        <v>5</v>
      </c>
      <c r="Q14" s="158">
        <f t="shared" si="2"/>
        <v>60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33"/>
      <c r="AA14" s="33"/>
      <c r="AB14" s="33"/>
    </row>
    <row r="15" spans="1:28" ht="29.1" customHeight="1" thickBot="1" x14ac:dyDescent="0.45">
      <c r="A15" s="163" t="s">
        <v>606</v>
      </c>
      <c r="B15" s="163" t="s">
        <v>163</v>
      </c>
      <c r="C15" s="205" t="s">
        <v>258</v>
      </c>
      <c r="D15" s="205" t="s">
        <v>136</v>
      </c>
      <c r="E15" s="205" t="s">
        <v>157</v>
      </c>
      <c r="F15" s="204">
        <v>12</v>
      </c>
      <c r="G15" s="196">
        <v>12</v>
      </c>
      <c r="H15" s="196">
        <v>12</v>
      </c>
      <c r="I15" s="196"/>
      <c r="J15" s="196">
        <v>12</v>
      </c>
      <c r="K15" s="175"/>
      <c r="L15" s="175"/>
      <c r="M15" s="175"/>
      <c r="N15" s="177"/>
      <c r="O15" s="25">
        <f t="shared" si="0"/>
        <v>48</v>
      </c>
      <c r="P15" s="26">
        <f t="shared" si="1"/>
        <v>4</v>
      </c>
      <c r="Q15" s="158">
        <f t="shared" si="2"/>
        <v>48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6"/>
      <c r="Z15" s="33"/>
      <c r="AA15" s="33"/>
      <c r="AB15" s="33"/>
    </row>
    <row r="16" spans="1:28" ht="29.1" customHeight="1" thickBot="1" x14ac:dyDescent="0.4">
      <c r="A16" s="163" t="s">
        <v>616</v>
      </c>
      <c r="B16" s="163" t="s">
        <v>163</v>
      </c>
      <c r="C16" s="205" t="s">
        <v>260</v>
      </c>
      <c r="D16" s="205" t="s">
        <v>139</v>
      </c>
      <c r="E16" s="205" t="s">
        <v>159</v>
      </c>
      <c r="F16" s="204">
        <v>12</v>
      </c>
      <c r="G16" s="196">
        <v>12</v>
      </c>
      <c r="H16" s="196"/>
      <c r="I16" s="196">
        <v>12</v>
      </c>
      <c r="J16" s="196">
        <v>12</v>
      </c>
      <c r="K16" s="23"/>
      <c r="L16" s="23"/>
      <c r="M16" s="23"/>
      <c r="N16" s="24"/>
      <c r="O16" s="25">
        <f t="shared" si="0"/>
        <v>48</v>
      </c>
      <c r="P16" s="26">
        <f t="shared" si="1"/>
        <v>4</v>
      </c>
      <c r="Q16" s="158">
        <f t="shared" si="2"/>
        <v>48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6"/>
      <c r="Z16" s="33"/>
      <c r="AA16" s="33"/>
      <c r="AB16" s="33"/>
    </row>
    <row r="17" spans="1:28" ht="29.1" customHeight="1" thickBot="1" x14ac:dyDescent="0.4">
      <c r="A17" s="163" t="s">
        <v>652</v>
      </c>
      <c r="B17" s="163" t="s">
        <v>163</v>
      </c>
      <c r="C17" s="205" t="s">
        <v>651</v>
      </c>
      <c r="D17" s="205" t="s">
        <v>136</v>
      </c>
      <c r="E17" s="205" t="s">
        <v>157</v>
      </c>
      <c r="F17" s="165"/>
      <c r="G17" s="196">
        <v>12</v>
      </c>
      <c r="H17" s="196">
        <v>12</v>
      </c>
      <c r="I17" s="196">
        <v>12</v>
      </c>
      <c r="J17" s="196">
        <v>12</v>
      </c>
      <c r="K17" s="23"/>
      <c r="L17" s="23"/>
      <c r="M17" s="23"/>
      <c r="N17" s="24"/>
      <c r="O17" s="25">
        <f t="shared" si="0"/>
        <v>48</v>
      </c>
      <c r="P17" s="26">
        <f t="shared" si="1"/>
        <v>4</v>
      </c>
      <c r="Q17" s="158">
        <f t="shared" si="2"/>
        <v>48</v>
      </c>
      <c r="R17" s="27"/>
      <c r="S17" s="28">
        <v>2521</v>
      </c>
      <c r="T17" s="29" t="s">
        <v>247</v>
      </c>
      <c r="U17" s="30">
        <f t="shared" si="3"/>
        <v>60</v>
      </c>
      <c r="V17" s="31"/>
      <c r="W17" s="32">
        <f t="shared" si="4"/>
        <v>72</v>
      </c>
      <c r="X17" s="19"/>
      <c r="Y17" s="6"/>
      <c r="Z17" s="33"/>
      <c r="AA17" s="33"/>
      <c r="AB17" s="33"/>
    </row>
    <row r="18" spans="1:28" ht="29.1" customHeight="1" thickBot="1" x14ac:dyDescent="0.4">
      <c r="A18" s="163" t="s">
        <v>612</v>
      </c>
      <c r="B18" s="163" t="s">
        <v>163</v>
      </c>
      <c r="C18" s="205" t="s">
        <v>596</v>
      </c>
      <c r="D18" s="205" t="s">
        <v>256</v>
      </c>
      <c r="E18" s="205" t="s">
        <v>226</v>
      </c>
      <c r="F18" s="204">
        <v>12</v>
      </c>
      <c r="G18" s="196">
        <v>12</v>
      </c>
      <c r="H18" s="196"/>
      <c r="I18" s="196">
        <v>12</v>
      </c>
      <c r="J18" s="196"/>
      <c r="K18" s="23"/>
      <c r="L18" s="23"/>
      <c r="M18" s="23"/>
      <c r="N18" s="24"/>
      <c r="O18" s="25">
        <f t="shared" si="0"/>
        <v>36</v>
      </c>
      <c r="P18" s="26">
        <f t="shared" si="1"/>
        <v>3</v>
      </c>
      <c r="Q18" s="158">
        <f t="shared" si="2"/>
        <v>36</v>
      </c>
      <c r="R18" s="27"/>
      <c r="S18" s="28">
        <v>2144</v>
      </c>
      <c r="T18" s="155" t="s">
        <v>107</v>
      </c>
      <c r="U18" s="30">
        <f t="shared" si="3"/>
        <v>240</v>
      </c>
      <c r="V18" s="31"/>
      <c r="W18" s="32">
        <f t="shared" si="4"/>
        <v>240</v>
      </c>
      <c r="X18" s="19"/>
      <c r="Y18" s="6"/>
      <c r="Z18" s="33"/>
      <c r="AA18" s="33"/>
      <c r="AB18" s="33"/>
    </row>
    <row r="19" spans="1:28" ht="29.1" customHeight="1" thickBot="1" x14ac:dyDescent="0.4">
      <c r="A19" s="163" t="s">
        <v>610</v>
      </c>
      <c r="B19" s="163" t="s">
        <v>163</v>
      </c>
      <c r="C19" s="205" t="s">
        <v>262</v>
      </c>
      <c r="D19" s="205" t="s">
        <v>128</v>
      </c>
      <c r="E19" s="205" t="s">
        <v>154</v>
      </c>
      <c r="F19" s="204">
        <v>12</v>
      </c>
      <c r="G19" s="196"/>
      <c r="H19" s="196">
        <v>12</v>
      </c>
      <c r="I19" s="196">
        <v>12</v>
      </c>
      <c r="J19" s="196"/>
      <c r="K19" s="23"/>
      <c r="L19" s="23"/>
      <c r="M19" s="23"/>
      <c r="N19" s="24"/>
      <c r="O19" s="25">
        <f t="shared" si="0"/>
        <v>36</v>
      </c>
      <c r="P19" s="26">
        <f t="shared" si="1"/>
        <v>3</v>
      </c>
      <c r="Q19" s="158">
        <f t="shared" si="2"/>
        <v>36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6"/>
      <c r="Z19" s="33"/>
      <c r="AA19" s="33"/>
      <c r="AB19" s="33"/>
    </row>
    <row r="20" spans="1:28" ht="29.1" customHeight="1" thickBot="1" x14ac:dyDescent="0.4">
      <c r="A20" s="163" t="s">
        <v>613</v>
      </c>
      <c r="B20" s="163" t="s">
        <v>163</v>
      </c>
      <c r="C20" s="205" t="s">
        <v>597</v>
      </c>
      <c r="D20" s="205" t="s">
        <v>128</v>
      </c>
      <c r="E20" s="205" t="s">
        <v>154</v>
      </c>
      <c r="F20" s="204">
        <v>12</v>
      </c>
      <c r="G20" s="196"/>
      <c r="H20" s="196">
        <v>12</v>
      </c>
      <c r="I20" s="196">
        <v>12</v>
      </c>
      <c r="J20" s="196"/>
      <c r="K20" s="23"/>
      <c r="L20" s="23"/>
      <c r="M20" s="23"/>
      <c r="N20" s="24"/>
      <c r="O20" s="25">
        <f t="shared" si="0"/>
        <v>36</v>
      </c>
      <c r="P20" s="26">
        <f t="shared" si="1"/>
        <v>3</v>
      </c>
      <c r="Q20" s="158">
        <f t="shared" si="2"/>
        <v>36</v>
      </c>
      <c r="R20" s="27"/>
      <c r="S20" s="28">
        <v>1298</v>
      </c>
      <c r="T20" s="29" t="s">
        <v>35</v>
      </c>
      <c r="U20" s="30">
        <f t="shared" si="3"/>
        <v>0</v>
      </c>
      <c r="V20" s="31"/>
      <c r="W20" s="32">
        <f t="shared" si="4"/>
        <v>0</v>
      </c>
      <c r="X20" s="19"/>
      <c r="Y20" s="6"/>
      <c r="Z20" s="33"/>
      <c r="AA20" s="33"/>
      <c r="AB20" s="33"/>
    </row>
    <row r="21" spans="1:28" ht="29.1" customHeight="1" thickBot="1" x14ac:dyDescent="0.4">
      <c r="A21" s="163" t="s">
        <v>609</v>
      </c>
      <c r="B21" s="163" t="s">
        <v>163</v>
      </c>
      <c r="C21" s="205" t="s">
        <v>595</v>
      </c>
      <c r="D21" s="205" t="s">
        <v>265</v>
      </c>
      <c r="E21" s="205" t="s">
        <v>212</v>
      </c>
      <c r="F21" s="204">
        <v>12</v>
      </c>
      <c r="G21" s="196">
        <v>12</v>
      </c>
      <c r="H21" s="196"/>
      <c r="I21" s="196"/>
      <c r="J21" s="196">
        <v>12</v>
      </c>
      <c r="K21" s="23"/>
      <c r="L21" s="23"/>
      <c r="M21" s="23"/>
      <c r="N21" s="24"/>
      <c r="O21" s="25">
        <f t="shared" si="0"/>
        <v>36</v>
      </c>
      <c r="P21" s="26">
        <f t="shared" si="1"/>
        <v>3</v>
      </c>
      <c r="Q21" s="158">
        <f t="shared" si="2"/>
        <v>36</v>
      </c>
      <c r="R21" s="27"/>
      <c r="S21" s="28">
        <v>2271</v>
      </c>
      <c r="T21" s="29" t="s">
        <v>120</v>
      </c>
      <c r="U21" s="30">
        <f t="shared" si="3"/>
        <v>60</v>
      </c>
      <c r="V21" s="31"/>
      <c r="W21" s="32">
        <f t="shared" si="4"/>
        <v>60</v>
      </c>
      <c r="X21" s="19"/>
      <c r="Y21" s="6"/>
      <c r="Z21" s="33"/>
      <c r="AA21" s="33"/>
      <c r="AB21" s="33"/>
    </row>
    <row r="22" spans="1:28" ht="29.1" customHeight="1" thickBot="1" x14ac:dyDescent="0.4">
      <c r="A22" s="163" t="s">
        <v>622</v>
      </c>
      <c r="B22" s="163" t="s">
        <v>163</v>
      </c>
      <c r="C22" s="205" t="s">
        <v>225</v>
      </c>
      <c r="D22" s="205" t="s">
        <v>256</v>
      </c>
      <c r="E22" s="205" t="s">
        <v>226</v>
      </c>
      <c r="F22" s="204">
        <v>12</v>
      </c>
      <c r="G22" s="196"/>
      <c r="H22" s="196"/>
      <c r="I22" s="196">
        <v>12</v>
      </c>
      <c r="J22" s="196"/>
      <c r="K22" s="23"/>
      <c r="L22" s="23"/>
      <c r="M22" s="23"/>
      <c r="N22" s="24"/>
      <c r="O22" s="25">
        <f t="shared" si="0"/>
        <v>24</v>
      </c>
      <c r="P22" s="26">
        <f t="shared" si="1"/>
        <v>2</v>
      </c>
      <c r="Q22" s="158">
        <f t="shared" si="2"/>
        <v>24</v>
      </c>
      <c r="R22" s="27"/>
      <c r="S22" s="28">
        <v>2186</v>
      </c>
      <c r="T22" s="29" t="s">
        <v>122</v>
      </c>
      <c r="U22" s="30">
        <f t="shared" si="3"/>
        <v>0</v>
      </c>
      <c r="V22" s="31"/>
      <c r="W22" s="32">
        <f t="shared" si="4"/>
        <v>0</v>
      </c>
      <c r="X22" s="19"/>
      <c r="Y22" s="6"/>
      <c r="Z22" s="33"/>
      <c r="AA22" s="33"/>
      <c r="AB22" s="33"/>
    </row>
    <row r="23" spans="1:28" ht="29.1" customHeight="1" thickBot="1" x14ac:dyDescent="0.4">
      <c r="A23" s="163" t="s">
        <v>653</v>
      </c>
      <c r="B23" s="163" t="s">
        <v>163</v>
      </c>
      <c r="C23" s="205" t="s">
        <v>654</v>
      </c>
      <c r="D23" s="205" t="s">
        <v>136</v>
      </c>
      <c r="E23" s="205" t="s">
        <v>157</v>
      </c>
      <c r="F23" s="165"/>
      <c r="G23" s="196">
        <v>12</v>
      </c>
      <c r="H23" s="196"/>
      <c r="I23" s="196">
        <v>12</v>
      </c>
      <c r="J23" s="196"/>
      <c r="K23" s="23"/>
      <c r="L23" s="23"/>
      <c r="M23" s="23"/>
      <c r="N23" s="24"/>
      <c r="O23" s="25">
        <f t="shared" si="0"/>
        <v>24</v>
      </c>
      <c r="P23" s="26">
        <f t="shared" si="1"/>
        <v>2</v>
      </c>
      <c r="Q23" s="158">
        <f t="shared" si="2"/>
        <v>24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33"/>
      <c r="AA23" s="33"/>
      <c r="AB23" s="33"/>
    </row>
    <row r="24" spans="1:28" ht="29.1" customHeight="1" thickBot="1" x14ac:dyDescent="0.4">
      <c r="A24" s="163" t="s">
        <v>857</v>
      </c>
      <c r="B24" s="163" t="s">
        <v>163</v>
      </c>
      <c r="C24" s="205" t="s">
        <v>858</v>
      </c>
      <c r="D24" s="205" t="s">
        <v>146</v>
      </c>
      <c r="E24" s="205" t="s">
        <v>20</v>
      </c>
      <c r="F24" s="165"/>
      <c r="G24" s="23"/>
      <c r="H24" s="196">
        <v>12</v>
      </c>
      <c r="I24" s="196">
        <v>12</v>
      </c>
      <c r="J24" s="196"/>
      <c r="K24" s="23"/>
      <c r="L24" s="23"/>
      <c r="M24" s="23"/>
      <c r="N24" s="24"/>
      <c r="O24" s="25">
        <f t="shared" si="0"/>
        <v>24</v>
      </c>
      <c r="P24" s="26">
        <f t="shared" si="1"/>
        <v>2</v>
      </c>
      <c r="Q24" s="158">
        <f t="shared" si="2"/>
        <v>24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33"/>
      <c r="AA24" s="33"/>
      <c r="AB24" s="33"/>
    </row>
    <row r="25" spans="1:28" ht="29.1" customHeight="1" thickBot="1" x14ac:dyDescent="0.4">
      <c r="A25" s="163" t="s">
        <v>655</v>
      </c>
      <c r="B25" s="163" t="s">
        <v>163</v>
      </c>
      <c r="C25" s="205" t="s">
        <v>656</v>
      </c>
      <c r="D25" s="205" t="s">
        <v>139</v>
      </c>
      <c r="E25" s="205" t="s">
        <v>159</v>
      </c>
      <c r="F25" s="165"/>
      <c r="G25" s="196">
        <v>12</v>
      </c>
      <c r="H25" s="196"/>
      <c r="I25" s="196"/>
      <c r="J25" s="196">
        <v>12</v>
      </c>
      <c r="K25" s="23"/>
      <c r="L25" s="23"/>
      <c r="M25" s="23"/>
      <c r="N25" s="24"/>
      <c r="O25" s="25">
        <f t="shared" si="0"/>
        <v>24</v>
      </c>
      <c r="P25" s="26">
        <f t="shared" si="1"/>
        <v>2</v>
      </c>
      <c r="Q25" s="158">
        <f t="shared" si="2"/>
        <v>24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33"/>
      <c r="AA25" s="33"/>
      <c r="AB25" s="33"/>
    </row>
    <row r="26" spans="1:28" ht="29.1" customHeight="1" thickBot="1" x14ac:dyDescent="0.4">
      <c r="A26" s="163" t="s">
        <v>902</v>
      </c>
      <c r="B26" s="163" t="str">
        <f>IF(P26&lt;2,"NO","SI")</f>
        <v>SI</v>
      </c>
      <c r="C26" s="205" t="s">
        <v>903</v>
      </c>
      <c r="D26" s="205" t="s">
        <v>133</v>
      </c>
      <c r="E26" s="205" t="s">
        <v>71</v>
      </c>
      <c r="F26" s="165"/>
      <c r="G26" s="23"/>
      <c r="H26" s="23"/>
      <c r="I26" s="23">
        <v>12</v>
      </c>
      <c r="J26" s="196">
        <v>12</v>
      </c>
      <c r="K26" s="23"/>
      <c r="L26" s="23"/>
      <c r="M26" s="23"/>
      <c r="N26" s="24"/>
      <c r="O26" s="25">
        <f t="shared" si="0"/>
        <v>24</v>
      </c>
      <c r="P26" s="26">
        <f t="shared" si="1"/>
        <v>2</v>
      </c>
      <c r="Q26" s="158">
        <f t="shared" si="2"/>
        <v>24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33"/>
      <c r="AA26" s="33"/>
      <c r="AB26" s="33"/>
    </row>
    <row r="27" spans="1:28" ht="29.1" customHeight="1" thickBot="1" x14ac:dyDescent="0.4">
      <c r="A27" s="163" t="s">
        <v>623</v>
      </c>
      <c r="B27" s="163" t="s">
        <v>163</v>
      </c>
      <c r="C27" s="205" t="s">
        <v>603</v>
      </c>
      <c r="D27" s="205" t="s">
        <v>243</v>
      </c>
      <c r="E27" s="205" t="s">
        <v>244</v>
      </c>
      <c r="F27" s="204">
        <v>12</v>
      </c>
      <c r="G27" s="196"/>
      <c r="H27" s="196"/>
      <c r="I27" s="196"/>
      <c r="J27" s="196"/>
      <c r="K27" s="23"/>
      <c r="L27" s="23"/>
      <c r="M27" s="23"/>
      <c r="N27" s="24"/>
      <c r="O27" s="25">
        <f t="shared" si="0"/>
        <v>12</v>
      </c>
      <c r="P27" s="26">
        <f t="shared" si="1"/>
        <v>1</v>
      </c>
      <c r="Q27" s="158">
        <v>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 t="s">
        <v>859</v>
      </c>
      <c r="B28" s="163" t="s">
        <v>163</v>
      </c>
      <c r="C28" s="205" t="s">
        <v>860</v>
      </c>
      <c r="D28" s="214">
        <v>2513</v>
      </c>
      <c r="E28" s="205" t="s">
        <v>861</v>
      </c>
      <c r="F28" s="165"/>
      <c r="G28" s="23"/>
      <c r="H28" s="196">
        <v>12</v>
      </c>
      <c r="I28" s="196"/>
      <c r="J28" s="196"/>
      <c r="K28" s="23"/>
      <c r="L28" s="23"/>
      <c r="M28" s="23"/>
      <c r="N28" s="24"/>
      <c r="O28" s="25">
        <f t="shared" si="0"/>
        <v>12</v>
      </c>
      <c r="P28" s="26">
        <f t="shared" si="1"/>
        <v>1</v>
      </c>
      <c r="Q28" s="158">
        <v>0</v>
      </c>
      <c r="R28" s="27"/>
      <c r="S28" s="28">
        <v>1174</v>
      </c>
      <c r="T28" s="29" t="s">
        <v>121</v>
      </c>
      <c r="U28" s="30">
        <f t="shared" si="3"/>
        <v>60</v>
      </c>
      <c r="V28" s="31"/>
      <c r="W28" s="32">
        <f t="shared" si="4"/>
        <v>60</v>
      </c>
      <c r="X28" s="19"/>
      <c r="Y28" s="6"/>
      <c r="Z28" s="6"/>
      <c r="AA28" s="6"/>
      <c r="AB28" s="6"/>
    </row>
    <row r="29" spans="1:28" ht="29.1" customHeight="1" thickBot="1" x14ac:dyDescent="0.4">
      <c r="A29" s="163" t="s">
        <v>862</v>
      </c>
      <c r="B29" s="163" t="s">
        <v>163</v>
      </c>
      <c r="C29" s="205" t="s">
        <v>864</v>
      </c>
      <c r="D29" s="205" t="s">
        <v>128</v>
      </c>
      <c r="E29" s="205" t="s">
        <v>154</v>
      </c>
      <c r="F29" s="165"/>
      <c r="G29" s="23"/>
      <c r="H29" s="196">
        <v>12</v>
      </c>
      <c r="I29" s="196"/>
      <c r="J29" s="196"/>
      <c r="K29" s="23"/>
      <c r="L29" s="23"/>
      <c r="M29" s="23"/>
      <c r="N29" s="24"/>
      <c r="O29" s="25">
        <f t="shared" si="0"/>
        <v>12</v>
      </c>
      <c r="P29" s="26">
        <f t="shared" si="1"/>
        <v>1</v>
      </c>
      <c r="Q29" s="158"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 t="s">
        <v>863</v>
      </c>
      <c r="B30" s="163" t="s">
        <v>163</v>
      </c>
      <c r="C30" s="205" t="s">
        <v>865</v>
      </c>
      <c r="D30" s="205" t="s">
        <v>137</v>
      </c>
      <c r="E30" s="205" t="s">
        <v>158</v>
      </c>
      <c r="F30" s="165"/>
      <c r="G30" s="23"/>
      <c r="H30" s="196">
        <v>12</v>
      </c>
      <c r="I30" s="196"/>
      <c r="J30" s="196"/>
      <c r="K30" s="23"/>
      <c r="L30" s="23"/>
      <c r="M30" s="23"/>
      <c r="N30" s="24"/>
      <c r="O30" s="25">
        <f t="shared" si="0"/>
        <v>12</v>
      </c>
      <c r="P30" s="26">
        <f t="shared" si="1"/>
        <v>1</v>
      </c>
      <c r="Q30" s="158">
        <v>0</v>
      </c>
      <c r="R30" s="27"/>
      <c r="S30" s="28">
        <v>1773</v>
      </c>
      <c r="T30" s="29" t="s">
        <v>71</v>
      </c>
      <c r="U30" s="30">
        <f t="shared" si="3"/>
        <v>84</v>
      </c>
      <c r="V30" s="31"/>
      <c r="W30" s="32">
        <f t="shared" si="4"/>
        <v>84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ref="B31:B41" si="5">IF(P31&lt;2,"NO","SI")</f>
        <v>NO</v>
      </c>
      <c r="C31" s="205"/>
      <c r="D31" s="205"/>
      <c r="E31" s="205"/>
      <c r="F31" s="165"/>
      <c r="G31" s="23"/>
      <c r="H31" s="23"/>
      <c r="I31" s="23"/>
      <c r="J31" s="23"/>
      <c r="K31" s="23"/>
      <c r="L31" s="23"/>
      <c r="M31" s="23"/>
      <c r="N31" s="24"/>
      <c r="O31" s="25">
        <f t="shared" ref="O31:O41" si="6">IF(P31=9,SUM(F31:N31)-SMALL(F31:N31,1)-SMALL(F31:N31,2),IF(P31=8,SUM(F31:N31)-SMALL(F31:N31,1),SUM(F31:N31)))</f>
        <v>0</v>
      </c>
      <c r="P31" s="26">
        <f t="shared" ref="P31:P41" si="7">COUNTA(F31:N31)</f>
        <v>0</v>
      </c>
      <c r="Q31" s="158">
        <f t="shared" ref="Q31:Q41" si="8">SUM(F31:N31)</f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5"/>
        <v>NO</v>
      </c>
      <c r="C32" s="205"/>
      <c r="D32" s="205"/>
      <c r="E32" s="205"/>
      <c r="F32" s="165"/>
      <c r="G32" s="23"/>
      <c r="H32" s="23"/>
      <c r="I32" s="23"/>
      <c r="J32" s="23"/>
      <c r="K32" s="23"/>
      <c r="L32" s="23"/>
      <c r="M32" s="23"/>
      <c r="N32" s="24"/>
      <c r="O32" s="25">
        <f t="shared" si="6"/>
        <v>0</v>
      </c>
      <c r="P32" s="26">
        <f t="shared" si="7"/>
        <v>0</v>
      </c>
      <c r="Q32" s="158">
        <f t="shared" si="8"/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5"/>
        <v>NO</v>
      </c>
      <c r="C33" s="205"/>
      <c r="D33" s="205"/>
      <c r="E33" s="205"/>
      <c r="F33" s="165"/>
      <c r="G33" s="23"/>
      <c r="H33" s="23"/>
      <c r="I33" s="23"/>
      <c r="J33" s="23"/>
      <c r="K33" s="23"/>
      <c r="L33" s="23"/>
      <c r="M33" s="23"/>
      <c r="N33" s="24"/>
      <c r="O33" s="25">
        <f t="shared" si="6"/>
        <v>0</v>
      </c>
      <c r="P33" s="26">
        <f t="shared" si="7"/>
        <v>0</v>
      </c>
      <c r="Q33" s="158">
        <f t="shared" si="8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5"/>
        <v>NO</v>
      </c>
      <c r="C34" s="205"/>
      <c r="D34" s="205"/>
      <c r="E34" s="205"/>
      <c r="F34" s="165"/>
      <c r="G34" s="23"/>
      <c r="H34" s="23"/>
      <c r="I34" s="23"/>
      <c r="J34" s="23"/>
      <c r="K34" s="23"/>
      <c r="L34" s="23"/>
      <c r="M34" s="23"/>
      <c r="N34" s="24"/>
      <c r="O34" s="25">
        <f t="shared" si="6"/>
        <v>0</v>
      </c>
      <c r="P34" s="26">
        <f t="shared" si="7"/>
        <v>0</v>
      </c>
      <c r="Q34" s="158">
        <f t="shared" si="8"/>
        <v>0</v>
      </c>
      <c r="R34" s="27"/>
      <c r="S34" s="28">
        <v>2072</v>
      </c>
      <c r="T34" s="29" t="s">
        <v>109</v>
      </c>
      <c r="U34" s="30">
        <f t="shared" si="3"/>
        <v>36</v>
      </c>
      <c r="V34" s="31"/>
      <c r="W34" s="32">
        <f t="shared" si="4"/>
        <v>36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5"/>
        <v>NO</v>
      </c>
      <c r="C35" s="205"/>
      <c r="D35" s="205"/>
      <c r="E35" s="205"/>
      <c r="F35" s="165"/>
      <c r="G35" s="23"/>
      <c r="H35" s="23"/>
      <c r="I35" s="23"/>
      <c r="J35" s="23"/>
      <c r="K35" s="23"/>
      <c r="L35" s="23"/>
      <c r="M35" s="23"/>
      <c r="N35" s="24"/>
      <c r="O35" s="25">
        <f t="shared" si="6"/>
        <v>0</v>
      </c>
      <c r="P35" s="26">
        <f t="shared" si="7"/>
        <v>0</v>
      </c>
      <c r="Q35" s="158">
        <f t="shared" si="8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5"/>
        <v>NO</v>
      </c>
      <c r="C36" s="205"/>
      <c r="D36" s="205"/>
      <c r="E36" s="205"/>
      <c r="F36" s="23"/>
      <c r="G36" s="23"/>
      <c r="H36" s="23"/>
      <c r="I36" s="23"/>
      <c r="J36" s="23"/>
      <c r="K36" s="23"/>
      <c r="L36" s="23"/>
      <c r="M36" s="23"/>
      <c r="N36" s="24"/>
      <c r="O36" s="25">
        <f t="shared" si="6"/>
        <v>0</v>
      </c>
      <c r="P36" s="26">
        <f t="shared" si="7"/>
        <v>0</v>
      </c>
      <c r="Q36" s="158">
        <f t="shared" si="8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5"/>
        <v>NO</v>
      </c>
      <c r="C37" s="205"/>
      <c r="D37" s="205"/>
      <c r="E37" s="205"/>
      <c r="F37" s="23"/>
      <c r="G37" s="23"/>
      <c r="H37" s="23"/>
      <c r="I37" s="23"/>
      <c r="J37" s="23"/>
      <c r="K37" s="23"/>
      <c r="L37" s="23"/>
      <c r="M37" s="23"/>
      <c r="N37" s="24"/>
      <c r="O37" s="25">
        <f t="shared" si="6"/>
        <v>0</v>
      </c>
      <c r="P37" s="26">
        <f t="shared" si="7"/>
        <v>0</v>
      </c>
      <c r="Q37" s="158">
        <f t="shared" si="8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5"/>
        <v>NO</v>
      </c>
      <c r="C38" s="205"/>
      <c r="D38" s="205"/>
      <c r="E38" s="205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6"/>
        <v>0</v>
      </c>
      <c r="P38" s="26">
        <f t="shared" si="7"/>
        <v>0</v>
      </c>
      <c r="Q38" s="158">
        <f t="shared" si="8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5"/>
        <v>NO</v>
      </c>
      <c r="C39" s="205"/>
      <c r="D39" s="205"/>
      <c r="E39" s="205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6"/>
        <v>0</v>
      </c>
      <c r="P39" s="26">
        <f t="shared" si="7"/>
        <v>0</v>
      </c>
      <c r="Q39" s="158">
        <f t="shared" si="8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5"/>
        <v>NO</v>
      </c>
      <c r="C40" s="205"/>
      <c r="D40" s="205"/>
      <c r="E40" s="205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si="6"/>
        <v>0</v>
      </c>
      <c r="P40" s="26">
        <f t="shared" si="7"/>
        <v>0</v>
      </c>
      <c r="Q40" s="158">
        <f t="shared" si="8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5"/>
        <v>NO</v>
      </c>
      <c r="C41" s="205"/>
      <c r="D41" s="205"/>
      <c r="E41" s="205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6"/>
        <v>0</v>
      </c>
      <c r="P41" s="26">
        <f t="shared" si="7"/>
        <v>0</v>
      </c>
      <c r="Q41" s="158">
        <f t="shared" si="8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ref="B42:B54" si="9">IF(P42&lt;2,"NO","SI")</f>
        <v>NO</v>
      </c>
      <c r="C42" s="205"/>
      <c r="D42" s="205"/>
      <c r="E42" s="205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ref="O42:O59" si="10">IF(P42=9,SUM(F42:N42)-SMALL(F42:N42,1)-SMALL(F42:N42,2),IF(P42=8,SUM(F42:N42)-SMALL(F42:N42,1),SUM(F42:N42)))</f>
        <v>0</v>
      </c>
      <c r="P42" s="26">
        <f t="shared" ref="P42:P59" si="11">COUNTA(F42:N42)</f>
        <v>0</v>
      </c>
      <c r="Q42" s="158">
        <f t="shared" ref="Q42:Q59" si="12">SUM(F42:N42)</f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si="9"/>
        <v>NO</v>
      </c>
      <c r="C43" s="183"/>
      <c r="D43" s="187"/>
      <c r="E43" s="18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10"/>
        <v>0</v>
      </c>
      <c r="P43" s="26">
        <f t="shared" si="11"/>
        <v>0</v>
      </c>
      <c r="Q43" s="158">
        <f t="shared" si="12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9"/>
        <v>NO</v>
      </c>
      <c r="C44" s="183"/>
      <c r="D44" s="187"/>
      <c r="E44" s="18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10"/>
        <v>0</v>
      </c>
      <c r="P44" s="26">
        <f t="shared" si="11"/>
        <v>0</v>
      </c>
      <c r="Q44" s="158">
        <f t="shared" si="12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9"/>
        <v>NO</v>
      </c>
      <c r="C45" s="20"/>
      <c r="D45" s="21"/>
      <c r="E45" s="22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0"/>
        <v>0</v>
      </c>
      <c r="P45" s="26">
        <f t="shared" si="11"/>
        <v>0</v>
      </c>
      <c r="Q45" s="158">
        <f t="shared" si="12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9"/>
        <v>NO</v>
      </c>
      <c r="C46" s="20"/>
      <c r="D46" s="21"/>
      <c r="E46" s="22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0"/>
        <v>0</v>
      </c>
      <c r="P46" s="26">
        <f t="shared" si="11"/>
        <v>0</v>
      </c>
      <c r="Q46" s="158">
        <f t="shared" si="12"/>
        <v>0</v>
      </c>
      <c r="R46" s="35"/>
      <c r="S46" s="28">
        <v>2057</v>
      </c>
      <c r="T46" s="29" t="s">
        <v>56</v>
      </c>
      <c r="U46" s="30">
        <f t="shared" si="3"/>
        <v>0</v>
      </c>
      <c r="V46" s="31"/>
      <c r="W46" s="32">
        <f t="shared" si="4"/>
        <v>12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9"/>
        <v>NO</v>
      </c>
      <c r="C47" s="150"/>
      <c r="D47" s="21"/>
      <c r="E47" s="22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si="10"/>
        <v>0</v>
      </c>
      <c r="P47" s="26">
        <f t="shared" si="11"/>
        <v>0</v>
      </c>
      <c r="Q47" s="158">
        <f t="shared" si="12"/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9"/>
        <v>NO</v>
      </c>
      <c r="C48" s="20"/>
      <c r="D48" s="21"/>
      <c r="E48" s="22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10"/>
        <v>0</v>
      </c>
      <c r="P48" s="26">
        <f t="shared" si="11"/>
        <v>0</v>
      </c>
      <c r="Q48" s="158">
        <f t="shared" si="12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9"/>
        <v>NO</v>
      </c>
      <c r="C49" s="20"/>
      <c r="D49" s="21"/>
      <c r="E49" s="22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10"/>
        <v>0</v>
      </c>
      <c r="P49" s="26">
        <f t="shared" si="11"/>
        <v>0</v>
      </c>
      <c r="Q49" s="158">
        <f t="shared" si="12"/>
        <v>0</v>
      </c>
      <c r="R49" s="19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9"/>
        <v>NO</v>
      </c>
      <c r="C50" s="20"/>
      <c r="D50" s="21"/>
      <c r="E50" s="22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10"/>
        <v>0</v>
      </c>
      <c r="P50" s="26">
        <f t="shared" si="11"/>
        <v>0</v>
      </c>
      <c r="Q50" s="158">
        <f t="shared" si="12"/>
        <v>0</v>
      </c>
      <c r="R50" s="19"/>
      <c r="S50" s="28">
        <v>2027</v>
      </c>
      <c r="T50" s="29" t="s">
        <v>20</v>
      </c>
      <c r="U50" s="30">
        <f t="shared" si="3"/>
        <v>84</v>
      </c>
      <c r="V50" s="31"/>
      <c r="W50" s="32">
        <f t="shared" si="4"/>
        <v>84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9"/>
        <v>NO</v>
      </c>
      <c r="C51" s="150"/>
      <c r="D51" s="21"/>
      <c r="E51" s="22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10"/>
        <v>0</v>
      </c>
      <c r="P51" s="26">
        <f t="shared" si="11"/>
        <v>0</v>
      </c>
      <c r="Q51" s="158">
        <f t="shared" si="12"/>
        <v>0</v>
      </c>
      <c r="R51" s="19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9"/>
        <v>NO</v>
      </c>
      <c r="C52" s="20"/>
      <c r="D52" s="21"/>
      <c r="E52" s="22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10"/>
        <v>0</v>
      </c>
      <c r="P52" s="26">
        <f t="shared" si="11"/>
        <v>0</v>
      </c>
      <c r="Q52" s="158">
        <f t="shared" si="12"/>
        <v>0</v>
      </c>
      <c r="R52" s="19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9"/>
        <v>NO</v>
      </c>
      <c r="C53" s="20"/>
      <c r="D53" s="21"/>
      <c r="E53" s="22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si="10"/>
        <v>0</v>
      </c>
      <c r="P53" s="26">
        <f t="shared" si="11"/>
        <v>0</v>
      </c>
      <c r="Q53" s="158">
        <f t="shared" si="12"/>
        <v>0</v>
      </c>
      <c r="R53" s="19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si="9"/>
        <v>NO</v>
      </c>
      <c r="C54" s="62"/>
      <c r="D54" s="166"/>
      <c r="E54" s="174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10"/>
        <v>0</v>
      </c>
      <c r="P54" s="26">
        <f t="shared" si="11"/>
        <v>0</v>
      </c>
      <c r="Q54" s="158">
        <f t="shared" si="12"/>
        <v>0</v>
      </c>
      <c r="R54" s="19"/>
      <c r="S54" s="28">
        <v>1172</v>
      </c>
      <c r="T54" s="29" t="s">
        <v>214</v>
      </c>
      <c r="U54" s="30">
        <f t="shared" si="3"/>
        <v>0</v>
      </c>
      <c r="V54" s="31"/>
      <c r="W54" s="32">
        <f t="shared" si="4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ref="B55:B84" si="13">IF(P55&lt;2,"NO","SI")</f>
        <v>NO</v>
      </c>
      <c r="C55" s="164"/>
      <c r="D55" s="168"/>
      <c r="E55" s="169"/>
      <c r="F55" s="165"/>
      <c r="G55" s="23"/>
      <c r="H55" s="23"/>
      <c r="I55" s="23"/>
      <c r="J55" s="23"/>
      <c r="K55" s="23"/>
      <c r="L55" s="23"/>
      <c r="M55" s="23"/>
      <c r="N55" s="24"/>
      <c r="O55" s="25">
        <f t="shared" si="10"/>
        <v>0</v>
      </c>
      <c r="P55" s="26">
        <f t="shared" si="11"/>
        <v>0</v>
      </c>
      <c r="Q55" s="158">
        <f t="shared" si="12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13"/>
        <v>NO</v>
      </c>
      <c r="C56" s="20"/>
      <c r="D56" s="168"/>
      <c r="E56" s="169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10"/>
        <v>0</v>
      </c>
      <c r="P56" s="26">
        <f t="shared" si="11"/>
        <v>0</v>
      </c>
      <c r="Q56" s="158">
        <f t="shared" si="12"/>
        <v>0</v>
      </c>
      <c r="R56" s="19"/>
      <c r="S56" s="28">
        <v>2513</v>
      </c>
      <c r="T56" s="29" t="s">
        <v>861</v>
      </c>
      <c r="U56" s="30">
        <f t="shared" si="3"/>
        <v>0</v>
      </c>
      <c r="V56" s="31"/>
      <c r="W56" s="32">
        <f t="shared" si="4"/>
        <v>12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13"/>
        <v>NO</v>
      </c>
      <c r="C57" s="20"/>
      <c r="D57" s="168"/>
      <c r="E57" s="169"/>
      <c r="F57" s="23"/>
      <c r="G57" s="23"/>
      <c r="H57" s="23"/>
      <c r="I57" s="23"/>
      <c r="J57" s="23"/>
      <c r="K57" s="23"/>
      <c r="L57" s="23"/>
      <c r="M57" s="23"/>
      <c r="N57" s="24"/>
      <c r="O57" s="25">
        <f t="shared" si="10"/>
        <v>0</v>
      </c>
      <c r="P57" s="26">
        <f t="shared" si="11"/>
        <v>0</v>
      </c>
      <c r="Q57" s="158">
        <f t="shared" si="12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13"/>
        <v>NO</v>
      </c>
      <c r="C58" s="20"/>
      <c r="D58" s="166"/>
      <c r="E58" s="167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10"/>
        <v>0</v>
      </c>
      <c r="P58" s="26">
        <f t="shared" si="11"/>
        <v>0</v>
      </c>
      <c r="Q58" s="158">
        <f t="shared" si="12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13"/>
        <v>NO</v>
      </c>
      <c r="C59" s="20"/>
      <c r="D59" s="21"/>
      <c r="E59" s="22"/>
      <c r="F59" s="23"/>
      <c r="G59" s="23"/>
      <c r="H59" s="23"/>
      <c r="I59" s="23"/>
      <c r="J59" s="23"/>
      <c r="K59" s="23"/>
      <c r="L59" s="23"/>
      <c r="M59" s="23"/>
      <c r="N59" s="24"/>
      <c r="O59" s="25">
        <f t="shared" si="10"/>
        <v>0</v>
      </c>
      <c r="P59" s="26">
        <f t="shared" si="11"/>
        <v>0</v>
      </c>
      <c r="Q59" s="158">
        <f t="shared" si="12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13"/>
        <v>NO</v>
      </c>
      <c r="C60" s="150"/>
      <c r="D60" s="21"/>
      <c r="E60" s="22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ref="O60:O66" si="14">IF(P60=9,SUM(F60:N60)-SMALL(F60:N60,1)-SMALL(F60:N60,2),IF(P60=8,SUM(F60:N60)-SMALL(F60:N60,1),SUM(F60:N60)))</f>
        <v>0</v>
      </c>
      <c r="P60" s="26">
        <f t="shared" ref="P60:P66" si="15">COUNTA(F60:N60)</f>
        <v>0</v>
      </c>
      <c r="Q60" s="158">
        <f t="shared" ref="Q60:Q66" si="16">SUM(F60:N60)</f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163"/>
      <c r="B61" s="163" t="str">
        <f t="shared" si="13"/>
        <v>NO</v>
      </c>
      <c r="C61" s="143"/>
      <c r="D61" s="21"/>
      <c r="E61" s="63"/>
      <c r="F61" s="23"/>
      <c r="G61" s="23"/>
      <c r="H61" s="23"/>
      <c r="I61" s="23"/>
      <c r="J61" s="23"/>
      <c r="K61" s="23"/>
      <c r="L61" s="23"/>
      <c r="M61" s="23"/>
      <c r="N61" s="24"/>
      <c r="O61" s="25">
        <f t="shared" si="14"/>
        <v>0</v>
      </c>
      <c r="P61" s="26">
        <f t="shared" si="15"/>
        <v>0</v>
      </c>
      <c r="Q61" s="158">
        <f t="shared" si="16"/>
        <v>0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163"/>
      <c r="B62" s="163" t="str">
        <f t="shared" si="13"/>
        <v>NO</v>
      </c>
      <c r="C62" s="20"/>
      <c r="D62" s="21"/>
      <c r="E62" s="22"/>
      <c r="F62" s="23"/>
      <c r="G62" s="23"/>
      <c r="H62" s="23"/>
      <c r="I62" s="23"/>
      <c r="J62" s="23"/>
      <c r="K62" s="23"/>
      <c r="L62" s="23"/>
      <c r="M62" s="23"/>
      <c r="N62" s="24"/>
      <c r="O62" s="25">
        <f t="shared" si="14"/>
        <v>0</v>
      </c>
      <c r="P62" s="26">
        <f t="shared" si="15"/>
        <v>0</v>
      </c>
      <c r="Q62" s="158">
        <f t="shared" si="16"/>
        <v>0</v>
      </c>
      <c r="R62" s="19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9.1" customHeight="1" thickBot="1" x14ac:dyDescent="0.4">
      <c r="A63" s="163"/>
      <c r="B63" s="163" t="str">
        <f t="shared" si="13"/>
        <v>NO</v>
      </c>
      <c r="C63" s="20"/>
      <c r="D63" s="21"/>
      <c r="E63" s="22"/>
      <c r="F63" s="23"/>
      <c r="G63" s="23"/>
      <c r="H63" s="23"/>
      <c r="I63" s="23"/>
      <c r="J63" s="23"/>
      <c r="K63" s="23"/>
      <c r="L63" s="23"/>
      <c r="M63" s="23"/>
      <c r="N63" s="24"/>
      <c r="O63" s="25">
        <f t="shared" si="14"/>
        <v>0</v>
      </c>
      <c r="P63" s="26">
        <f t="shared" si="15"/>
        <v>0</v>
      </c>
      <c r="Q63" s="158">
        <f t="shared" si="16"/>
        <v>0</v>
      </c>
      <c r="R63" s="19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9.1" customHeight="1" thickBot="1" x14ac:dyDescent="0.4">
      <c r="A64" s="163"/>
      <c r="B64" s="163" t="str">
        <f t="shared" si="13"/>
        <v>NO</v>
      </c>
      <c r="C64" s="20"/>
      <c r="D64" s="21"/>
      <c r="E64" s="22"/>
      <c r="F64" s="23"/>
      <c r="G64" s="23"/>
      <c r="H64" s="23"/>
      <c r="I64" s="23"/>
      <c r="J64" s="23"/>
      <c r="K64" s="23"/>
      <c r="L64" s="23"/>
      <c r="M64" s="23"/>
      <c r="N64" s="24"/>
      <c r="O64" s="25">
        <f t="shared" si="14"/>
        <v>0</v>
      </c>
      <c r="P64" s="26">
        <f t="shared" si="15"/>
        <v>0</v>
      </c>
      <c r="Q64" s="158">
        <f t="shared" si="16"/>
        <v>0</v>
      </c>
      <c r="R64" s="19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9.1" customHeight="1" thickBot="1" x14ac:dyDescent="0.4">
      <c r="A65" s="163"/>
      <c r="B65" s="163" t="str">
        <f t="shared" si="13"/>
        <v>NO</v>
      </c>
      <c r="C65" s="20"/>
      <c r="D65" s="21"/>
      <c r="E65" s="22"/>
      <c r="F65" s="23"/>
      <c r="G65" s="23"/>
      <c r="H65" s="23"/>
      <c r="I65" s="23"/>
      <c r="J65" s="23"/>
      <c r="K65" s="23"/>
      <c r="L65" s="23"/>
      <c r="M65" s="23"/>
      <c r="N65" s="24"/>
      <c r="O65" s="25">
        <f t="shared" si="14"/>
        <v>0</v>
      </c>
      <c r="P65" s="26">
        <f t="shared" si="15"/>
        <v>0</v>
      </c>
      <c r="Q65" s="158">
        <f t="shared" si="16"/>
        <v>0</v>
      </c>
      <c r="R65" s="19"/>
      <c r="S65" s="6"/>
      <c r="T65" s="6"/>
      <c r="U65" s="39">
        <f>SUM(U3:U64)</f>
        <v>1128</v>
      </c>
      <c r="V65" s="6"/>
      <c r="W65" s="41">
        <f>SUM(W3:W64)</f>
        <v>1176</v>
      </c>
      <c r="X65" s="6"/>
      <c r="Y65" s="6"/>
      <c r="Z65" s="6"/>
      <c r="AA65" s="6"/>
      <c r="AB65" s="6"/>
    </row>
    <row r="66" spans="1:28" ht="29.1" customHeight="1" thickBot="1" x14ac:dyDescent="0.4">
      <c r="A66" s="163"/>
      <c r="B66" s="163" t="str">
        <f t="shared" si="13"/>
        <v>NO</v>
      </c>
      <c r="C66" s="20"/>
      <c r="D66" s="21"/>
      <c r="E66" s="22"/>
      <c r="F66" s="23"/>
      <c r="G66" s="23"/>
      <c r="H66" s="23"/>
      <c r="I66" s="23"/>
      <c r="J66" s="23"/>
      <c r="K66" s="23"/>
      <c r="L66" s="23"/>
      <c r="M66" s="23"/>
      <c r="N66" s="24"/>
      <c r="O66" s="25">
        <f t="shared" si="14"/>
        <v>0</v>
      </c>
      <c r="P66" s="26">
        <f t="shared" si="15"/>
        <v>0</v>
      </c>
      <c r="Q66" s="158">
        <f t="shared" si="16"/>
        <v>0</v>
      </c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9.1" customHeight="1" thickBot="1" x14ac:dyDescent="0.4">
      <c r="A67" s="163"/>
      <c r="B67" s="163" t="str">
        <f t="shared" si="13"/>
        <v>NO</v>
      </c>
      <c r="C67" s="20"/>
      <c r="D67" s="21"/>
      <c r="E67" s="22"/>
      <c r="F67" s="23"/>
      <c r="G67" s="23"/>
      <c r="H67" s="23"/>
      <c r="I67" s="23"/>
      <c r="J67" s="23"/>
      <c r="K67" s="23"/>
      <c r="L67" s="23"/>
      <c r="M67" s="23"/>
      <c r="N67" s="24"/>
      <c r="O67" s="25">
        <f t="shared" ref="O67:O84" si="17">IF(P67=9,SUM(F67:N67)-SMALL(F67:N67,1)-SMALL(F67:N67,2),IF(P67=8,SUM(F67:N67)-SMALL(F67:N67,1),SUM(F67:N67)))</f>
        <v>0</v>
      </c>
      <c r="P67" s="26">
        <f t="shared" ref="P67:P84" si="18">COUNTA(F67:N67)</f>
        <v>0</v>
      </c>
      <c r="Q67" s="158">
        <f t="shared" ref="Q67:Q84" si="19">SUM(F67:N67)</f>
        <v>0</v>
      </c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9.1" customHeight="1" thickBot="1" x14ac:dyDescent="0.4">
      <c r="A68" s="163"/>
      <c r="B68" s="163" t="str">
        <f t="shared" si="13"/>
        <v>NO</v>
      </c>
      <c r="C68" s="20"/>
      <c r="D68" s="21"/>
      <c r="E68" s="22"/>
      <c r="F68" s="23"/>
      <c r="G68" s="23"/>
      <c r="H68" s="23"/>
      <c r="I68" s="23"/>
      <c r="J68" s="23"/>
      <c r="K68" s="23"/>
      <c r="L68" s="23"/>
      <c r="M68" s="23"/>
      <c r="N68" s="24"/>
      <c r="O68" s="25">
        <f t="shared" si="17"/>
        <v>0</v>
      </c>
      <c r="P68" s="26">
        <f t="shared" si="18"/>
        <v>0</v>
      </c>
      <c r="Q68" s="158">
        <f t="shared" si="19"/>
        <v>0</v>
      </c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9.1" customHeight="1" thickBot="1" x14ac:dyDescent="0.4">
      <c r="A69" s="163"/>
      <c r="B69" s="163" t="str">
        <f t="shared" si="13"/>
        <v>NO</v>
      </c>
      <c r="C69" s="20"/>
      <c r="D69" s="21"/>
      <c r="E69" s="22"/>
      <c r="F69" s="23"/>
      <c r="G69" s="23"/>
      <c r="H69" s="23"/>
      <c r="I69" s="23"/>
      <c r="J69" s="23"/>
      <c r="K69" s="23"/>
      <c r="L69" s="23"/>
      <c r="M69" s="23"/>
      <c r="N69" s="24"/>
      <c r="O69" s="25">
        <f t="shared" si="17"/>
        <v>0</v>
      </c>
      <c r="P69" s="26">
        <f t="shared" si="18"/>
        <v>0</v>
      </c>
      <c r="Q69" s="158">
        <f t="shared" si="19"/>
        <v>0</v>
      </c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29.1" customHeight="1" thickBot="1" x14ac:dyDescent="0.4">
      <c r="A70" s="163"/>
      <c r="B70" s="163" t="str">
        <f t="shared" si="13"/>
        <v>NO</v>
      </c>
      <c r="C70" s="20"/>
      <c r="D70" s="21"/>
      <c r="E70" s="22"/>
      <c r="F70" s="23"/>
      <c r="G70" s="23"/>
      <c r="H70" s="23"/>
      <c r="I70" s="23"/>
      <c r="J70" s="23"/>
      <c r="K70" s="23"/>
      <c r="L70" s="23"/>
      <c r="M70" s="23"/>
      <c r="N70" s="24"/>
      <c r="O70" s="25">
        <f t="shared" si="17"/>
        <v>0</v>
      </c>
      <c r="P70" s="26">
        <f t="shared" si="18"/>
        <v>0</v>
      </c>
      <c r="Q70" s="158">
        <f t="shared" si="19"/>
        <v>0</v>
      </c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9.1" customHeight="1" thickBot="1" x14ac:dyDescent="0.4">
      <c r="A71" s="163"/>
      <c r="B71" s="163" t="str">
        <f t="shared" si="13"/>
        <v>NO</v>
      </c>
      <c r="C71" s="20"/>
      <c r="D71" s="21"/>
      <c r="E71" s="22"/>
      <c r="F71" s="23"/>
      <c r="G71" s="23"/>
      <c r="H71" s="23"/>
      <c r="I71" s="23"/>
      <c r="J71" s="23"/>
      <c r="K71" s="23"/>
      <c r="L71" s="23"/>
      <c r="M71" s="23"/>
      <c r="N71" s="24"/>
      <c r="O71" s="25">
        <f t="shared" si="17"/>
        <v>0</v>
      </c>
      <c r="P71" s="26">
        <f t="shared" si="18"/>
        <v>0</v>
      </c>
      <c r="Q71" s="158">
        <f t="shared" si="19"/>
        <v>0</v>
      </c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9.1" customHeight="1" thickBot="1" x14ac:dyDescent="0.4">
      <c r="A72" s="163"/>
      <c r="B72" s="163" t="str">
        <f t="shared" si="13"/>
        <v>NO</v>
      </c>
      <c r="C72" s="20"/>
      <c r="D72" s="21"/>
      <c r="E72" s="22"/>
      <c r="F72" s="23"/>
      <c r="G72" s="23"/>
      <c r="H72" s="23"/>
      <c r="I72" s="23"/>
      <c r="J72" s="23"/>
      <c r="K72" s="23"/>
      <c r="L72" s="23"/>
      <c r="M72" s="23"/>
      <c r="N72" s="24"/>
      <c r="O72" s="25">
        <f t="shared" si="17"/>
        <v>0</v>
      </c>
      <c r="P72" s="26">
        <f t="shared" si="18"/>
        <v>0</v>
      </c>
      <c r="Q72" s="158">
        <f t="shared" si="19"/>
        <v>0</v>
      </c>
      <c r="R72" s="19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29.1" customHeight="1" thickBot="1" x14ac:dyDescent="0.4">
      <c r="A73" s="163"/>
      <c r="B73" s="163" t="str">
        <f t="shared" si="13"/>
        <v>NO</v>
      </c>
      <c r="C73" s="20"/>
      <c r="D73" s="21"/>
      <c r="E73" s="22"/>
      <c r="F73" s="23"/>
      <c r="G73" s="23"/>
      <c r="H73" s="23"/>
      <c r="I73" s="23"/>
      <c r="J73" s="23"/>
      <c r="K73" s="23"/>
      <c r="L73" s="23"/>
      <c r="M73" s="23"/>
      <c r="N73" s="24"/>
      <c r="O73" s="25">
        <f t="shared" si="17"/>
        <v>0</v>
      </c>
      <c r="P73" s="26">
        <f t="shared" si="18"/>
        <v>0</v>
      </c>
      <c r="Q73" s="158">
        <f t="shared" si="19"/>
        <v>0</v>
      </c>
      <c r="R73" s="19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9.1" customHeight="1" thickBot="1" x14ac:dyDescent="0.4">
      <c r="A74" s="163"/>
      <c r="B74" s="163" t="str">
        <f t="shared" si="13"/>
        <v>NO</v>
      </c>
      <c r="C74" s="20"/>
      <c r="D74" s="21"/>
      <c r="E74" s="22"/>
      <c r="F74" s="23"/>
      <c r="G74" s="23"/>
      <c r="H74" s="23"/>
      <c r="I74" s="23"/>
      <c r="J74" s="23"/>
      <c r="K74" s="23"/>
      <c r="L74" s="23"/>
      <c r="M74" s="23"/>
      <c r="N74" s="24"/>
      <c r="O74" s="25">
        <f t="shared" si="17"/>
        <v>0</v>
      </c>
      <c r="P74" s="26">
        <f t="shared" si="18"/>
        <v>0</v>
      </c>
      <c r="Q74" s="158">
        <f t="shared" si="19"/>
        <v>0</v>
      </c>
      <c r="R74" s="19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9.1" customHeight="1" thickBot="1" x14ac:dyDescent="0.4">
      <c r="A75" s="163"/>
      <c r="B75" s="163" t="str">
        <f t="shared" si="13"/>
        <v>NO</v>
      </c>
      <c r="C75" s="20"/>
      <c r="D75" s="21"/>
      <c r="E75" s="22"/>
      <c r="F75" s="23"/>
      <c r="G75" s="23"/>
      <c r="H75" s="23"/>
      <c r="I75" s="23"/>
      <c r="J75" s="23"/>
      <c r="K75" s="23"/>
      <c r="L75" s="23"/>
      <c r="M75" s="23"/>
      <c r="N75" s="24"/>
      <c r="O75" s="25">
        <f t="shared" si="17"/>
        <v>0</v>
      </c>
      <c r="P75" s="26">
        <f t="shared" si="18"/>
        <v>0</v>
      </c>
      <c r="Q75" s="158">
        <f t="shared" si="19"/>
        <v>0</v>
      </c>
      <c r="R75" s="19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9.1" customHeight="1" thickBot="1" x14ac:dyDescent="0.4">
      <c r="A76" s="163"/>
      <c r="B76" s="163" t="str">
        <f t="shared" si="13"/>
        <v>NO</v>
      </c>
      <c r="C76" s="62"/>
      <c r="D76" s="21"/>
      <c r="E76" s="63"/>
      <c r="F76" s="23"/>
      <c r="G76" s="23"/>
      <c r="H76" s="23"/>
      <c r="I76" s="23"/>
      <c r="J76" s="23"/>
      <c r="K76" s="23"/>
      <c r="L76" s="23"/>
      <c r="M76" s="23"/>
      <c r="N76" s="24"/>
      <c r="O76" s="25">
        <f t="shared" si="17"/>
        <v>0</v>
      </c>
      <c r="P76" s="26">
        <f t="shared" si="18"/>
        <v>0</v>
      </c>
      <c r="Q76" s="158">
        <f t="shared" si="19"/>
        <v>0</v>
      </c>
      <c r="R76" s="19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9.1" customHeight="1" thickBot="1" x14ac:dyDescent="0.4">
      <c r="A77" s="163"/>
      <c r="B77" s="163" t="str">
        <f t="shared" si="13"/>
        <v>NO</v>
      </c>
      <c r="C77" s="62"/>
      <c r="D77" s="21"/>
      <c r="E77" s="63"/>
      <c r="F77" s="23"/>
      <c r="G77" s="23"/>
      <c r="H77" s="23"/>
      <c r="I77" s="23"/>
      <c r="J77" s="23"/>
      <c r="K77" s="23"/>
      <c r="L77" s="23"/>
      <c r="M77" s="23"/>
      <c r="N77" s="24"/>
      <c r="O77" s="25">
        <f t="shared" si="17"/>
        <v>0</v>
      </c>
      <c r="P77" s="26">
        <f t="shared" si="18"/>
        <v>0</v>
      </c>
      <c r="Q77" s="158">
        <f t="shared" si="19"/>
        <v>0</v>
      </c>
      <c r="R77" s="19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9.1" customHeight="1" thickBot="1" x14ac:dyDescent="0.4">
      <c r="A78" s="163"/>
      <c r="B78" s="163" t="str">
        <f t="shared" si="13"/>
        <v>NO</v>
      </c>
      <c r="C78" s="62"/>
      <c r="D78" s="21"/>
      <c r="E78" s="22"/>
      <c r="F78" s="23"/>
      <c r="G78" s="23"/>
      <c r="H78" s="23"/>
      <c r="I78" s="23"/>
      <c r="J78" s="23"/>
      <c r="K78" s="23"/>
      <c r="L78" s="23"/>
      <c r="M78" s="23"/>
      <c r="N78" s="24"/>
      <c r="O78" s="25">
        <f t="shared" si="17"/>
        <v>0</v>
      </c>
      <c r="P78" s="26">
        <f t="shared" si="18"/>
        <v>0</v>
      </c>
      <c r="Q78" s="158">
        <f t="shared" si="19"/>
        <v>0</v>
      </c>
      <c r="R78" s="19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29.1" customHeight="1" thickBot="1" x14ac:dyDescent="0.4">
      <c r="A79" s="163"/>
      <c r="B79" s="163" t="str">
        <f t="shared" si="13"/>
        <v>NO</v>
      </c>
      <c r="C79" s="62"/>
      <c r="D79" s="21"/>
      <c r="E79" s="63"/>
      <c r="F79" s="23"/>
      <c r="G79" s="23"/>
      <c r="H79" s="23"/>
      <c r="I79" s="23"/>
      <c r="J79" s="23"/>
      <c r="K79" s="23"/>
      <c r="L79" s="23"/>
      <c r="M79" s="23"/>
      <c r="N79" s="24"/>
      <c r="O79" s="25">
        <f t="shared" si="17"/>
        <v>0</v>
      </c>
      <c r="P79" s="26">
        <f t="shared" si="18"/>
        <v>0</v>
      </c>
      <c r="Q79" s="158">
        <f t="shared" si="19"/>
        <v>0</v>
      </c>
      <c r="R79" s="19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29.1" customHeight="1" thickBot="1" x14ac:dyDescent="0.4">
      <c r="A80" s="163"/>
      <c r="B80" s="163" t="str">
        <f t="shared" si="13"/>
        <v>NO</v>
      </c>
      <c r="C80" s="62"/>
      <c r="D80" s="21"/>
      <c r="E80" s="22"/>
      <c r="F80" s="23"/>
      <c r="G80" s="23"/>
      <c r="H80" s="23"/>
      <c r="I80" s="23"/>
      <c r="J80" s="23"/>
      <c r="K80" s="23"/>
      <c r="L80" s="23"/>
      <c r="M80" s="23"/>
      <c r="N80" s="24"/>
      <c r="O80" s="25">
        <f t="shared" si="17"/>
        <v>0</v>
      </c>
      <c r="P80" s="26">
        <f t="shared" si="18"/>
        <v>0</v>
      </c>
      <c r="Q80" s="158">
        <f t="shared" si="19"/>
        <v>0</v>
      </c>
      <c r="R80" s="19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29.1" customHeight="1" thickBot="1" x14ac:dyDescent="0.4">
      <c r="A81" s="163"/>
      <c r="B81" s="163" t="str">
        <f t="shared" si="13"/>
        <v>NO</v>
      </c>
      <c r="C81" s="62"/>
      <c r="D81" s="21"/>
      <c r="E81" s="63"/>
      <c r="F81" s="23"/>
      <c r="G81" s="23"/>
      <c r="H81" s="23"/>
      <c r="I81" s="23"/>
      <c r="J81" s="23"/>
      <c r="K81" s="23"/>
      <c r="L81" s="23"/>
      <c r="M81" s="23"/>
      <c r="N81" s="24"/>
      <c r="O81" s="25">
        <f t="shared" si="17"/>
        <v>0</v>
      </c>
      <c r="P81" s="26">
        <f t="shared" si="18"/>
        <v>0</v>
      </c>
      <c r="Q81" s="158">
        <f t="shared" si="19"/>
        <v>0</v>
      </c>
      <c r="R81" s="19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29.1" customHeight="1" thickBot="1" x14ac:dyDescent="0.4">
      <c r="A82" s="163"/>
      <c r="B82" s="163" t="str">
        <f t="shared" si="13"/>
        <v>NO</v>
      </c>
      <c r="C82" s="20"/>
      <c r="D82" s="21"/>
      <c r="E82" s="22"/>
      <c r="F82" s="23"/>
      <c r="G82" s="23"/>
      <c r="H82" s="23"/>
      <c r="I82" s="23"/>
      <c r="J82" s="23"/>
      <c r="K82" s="23"/>
      <c r="L82" s="23"/>
      <c r="M82" s="23"/>
      <c r="N82" s="24"/>
      <c r="O82" s="25">
        <f t="shared" si="17"/>
        <v>0</v>
      </c>
      <c r="P82" s="26">
        <f t="shared" si="18"/>
        <v>0</v>
      </c>
      <c r="Q82" s="158">
        <f t="shared" si="19"/>
        <v>0</v>
      </c>
      <c r="R82" s="19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29.1" customHeight="1" thickBot="1" x14ac:dyDescent="0.4">
      <c r="A83" s="163"/>
      <c r="B83" s="163" t="str">
        <f t="shared" si="13"/>
        <v>NO</v>
      </c>
      <c r="C83" s="20"/>
      <c r="D83" s="21"/>
      <c r="E83" s="22"/>
      <c r="F83" s="23"/>
      <c r="G83" s="23"/>
      <c r="H83" s="23"/>
      <c r="I83" s="23"/>
      <c r="J83" s="23"/>
      <c r="K83" s="23"/>
      <c r="L83" s="23"/>
      <c r="M83" s="23"/>
      <c r="N83" s="24"/>
      <c r="O83" s="25">
        <f t="shared" si="17"/>
        <v>0</v>
      </c>
      <c r="P83" s="26">
        <f t="shared" si="18"/>
        <v>0</v>
      </c>
      <c r="Q83" s="158">
        <f t="shared" si="19"/>
        <v>0</v>
      </c>
      <c r="R83" s="19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29.1" customHeight="1" thickBot="1" x14ac:dyDescent="0.4">
      <c r="A84" s="163"/>
      <c r="B84" s="163" t="str">
        <f t="shared" si="13"/>
        <v>NO</v>
      </c>
      <c r="C84" s="20"/>
      <c r="D84" s="21"/>
      <c r="E84" s="22"/>
      <c r="F84" s="23"/>
      <c r="G84" s="23"/>
      <c r="H84" s="23"/>
      <c r="I84" s="23"/>
      <c r="J84" s="23"/>
      <c r="K84" s="23"/>
      <c r="L84" s="23"/>
      <c r="M84" s="23"/>
      <c r="N84" s="24"/>
      <c r="O84" s="25">
        <f t="shared" si="17"/>
        <v>0</v>
      </c>
      <c r="P84" s="26">
        <f t="shared" si="18"/>
        <v>0</v>
      </c>
      <c r="Q84" s="158">
        <f t="shared" si="19"/>
        <v>0</v>
      </c>
      <c r="R84" s="19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29.1" customHeight="1" thickBot="1" x14ac:dyDescent="0.45">
      <c r="A85" s="42"/>
      <c r="B85" s="42">
        <f>COUNTIF(B3:B84,"SI")</f>
        <v>28</v>
      </c>
      <c r="C85" s="42">
        <f>COUNTA(C3:C84)</f>
        <v>28</v>
      </c>
      <c r="D85" s="42"/>
      <c r="E85" s="43"/>
      <c r="F85" s="42">
        <f t="shared" ref="F85:J85" si="20">COUNTA(F3:F84)</f>
        <v>20</v>
      </c>
      <c r="G85" s="42">
        <f t="shared" si="20"/>
        <v>19</v>
      </c>
      <c r="H85" s="42">
        <f t="shared" si="20"/>
        <v>20</v>
      </c>
      <c r="I85" s="42">
        <f t="shared" si="20"/>
        <v>21</v>
      </c>
      <c r="J85" s="42">
        <f t="shared" si="20"/>
        <v>18</v>
      </c>
      <c r="K85" s="42"/>
      <c r="L85" s="44"/>
      <c r="M85" s="44"/>
      <c r="N85" s="45"/>
      <c r="O85" s="46">
        <f>SUM(O3:O84)</f>
        <v>1176</v>
      </c>
      <c r="P85" s="47"/>
      <c r="Q85" s="26">
        <f>SUM(Q3:Q84)</f>
        <v>1128</v>
      </c>
      <c r="R85" s="19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6.149999999999999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48"/>
      <c r="P86" s="6"/>
      <c r="Q86" s="48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6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5.6" customHeight="1" x14ac:dyDescent="0.2">
      <c r="A88" s="221"/>
      <c r="B88" s="6"/>
      <c r="C88" s="71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3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8.600000000000001" customHeight="1" x14ac:dyDescent="0.2">
      <c r="S89" s="6"/>
      <c r="T89" s="6"/>
      <c r="U89" s="6"/>
      <c r="V89" s="6"/>
      <c r="W89" s="6"/>
    </row>
    <row r="90" spans="1:28" ht="18.600000000000001" customHeight="1" x14ac:dyDescent="0.2">
      <c r="S90" s="6"/>
      <c r="T90" s="6"/>
    </row>
    <row r="91" spans="1:28" ht="18.600000000000001" customHeight="1" x14ac:dyDescent="0.2">
      <c r="S91" s="6"/>
      <c r="T91" s="6"/>
    </row>
    <row r="92" spans="1:28" ht="18.600000000000001" customHeight="1" x14ac:dyDescent="0.2">
      <c r="S92" s="6"/>
      <c r="T92" s="6"/>
    </row>
    <row r="93" spans="1:28" ht="18.600000000000001" customHeight="1" x14ac:dyDescent="0.2">
      <c r="S93" s="6"/>
      <c r="T93" s="6"/>
    </row>
  </sheetData>
  <sortState xmlns:xlrd2="http://schemas.microsoft.com/office/spreadsheetml/2017/richdata2" ref="A3:Q30">
    <sortCondition descending="1" ref="O3:O30"/>
  </sortState>
  <mergeCells count="1">
    <mergeCell ref="B1:G1"/>
  </mergeCells>
  <phoneticPr fontId="20" type="noConversion"/>
  <conditionalFormatting sqref="A3:B84">
    <cfRule type="containsText" dxfId="25" priority="1" stopIfTrue="1" operator="containsText" text="SI">
      <formula>NOT(ISERROR(SEARCH("SI",A3)))</formula>
    </cfRule>
    <cfRule type="containsText" dxfId="2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Roman,Regular"&amp;12&amp;K000000CU M</oddHeader>
    <oddFooter>&amp;L&amp;"Helvetica,Regular"&amp;12&amp;K000000&amp;P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Z93"/>
  <sheetViews>
    <sheetView showGridLines="0" topLeftCell="A4" zoomScale="40" zoomScaleNormal="40" workbookViewId="0">
      <selection activeCell="N24" sqref="N24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2" style="1" customWidth="1"/>
    <col min="4" max="4" width="12.42578125" style="1" customWidth="1"/>
    <col min="5" max="5" width="62.7109375" style="1" customWidth="1"/>
    <col min="6" max="6" width="22.85546875" style="1" customWidth="1"/>
    <col min="7" max="7" width="23" style="1" customWidth="1"/>
    <col min="8" max="8" width="23.140625" style="1" customWidth="1"/>
    <col min="9" max="9" width="23" style="1" customWidth="1"/>
    <col min="10" max="14" width="23.140625" style="1" customWidth="1"/>
    <col min="15" max="15" width="15" style="1" customWidth="1"/>
    <col min="16" max="16" width="14.28515625" style="1" customWidth="1"/>
    <col min="17" max="17" width="27.28515625" style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3.42578125" style="1" customWidth="1"/>
    <col min="24" max="25" width="11.42578125" style="1" customWidth="1"/>
    <col min="26" max="26" width="34.85546875" style="1" customWidth="1"/>
    <col min="27" max="27" width="11.42578125" style="1" customWidth="1"/>
    <col min="28" max="28" width="53.425781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74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60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658</v>
      </c>
      <c r="H2" s="9" t="s">
        <v>855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13"/>
      <c r="S2" s="14" t="s">
        <v>7</v>
      </c>
      <c r="T2" s="15" t="s">
        <v>3</v>
      </c>
      <c r="U2" s="16" t="s">
        <v>8</v>
      </c>
      <c r="V2" s="61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205" t="s">
        <v>580</v>
      </c>
      <c r="B3" s="163" t="s">
        <v>163</v>
      </c>
      <c r="C3" s="205" t="s">
        <v>267</v>
      </c>
      <c r="D3" s="205" t="s">
        <v>136</v>
      </c>
      <c r="E3" s="205" t="s">
        <v>157</v>
      </c>
      <c r="F3" s="184">
        <v>12</v>
      </c>
      <c r="G3" s="188">
        <v>12</v>
      </c>
      <c r="H3" s="188">
        <v>12</v>
      </c>
      <c r="I3" s="188">
        <f>VLOOKUP(A3,[1]Table1!$A$2:$K$14,11,FALSE)</f>
        <v>12</v>
      </c>
      <c r="J3" s="188">
        <v>12</v>
      </c>
      <c r="K3" s="179"/>
      <c r="L3" s="179"/>
      <c r="M3" s="179"/>
      <c r="N3" s="180"/>
      <c r="O3" s="181">
        <f t="shared" ref="O3:O21" si="0">IF(P3=9,SUM(F3:N3)-SMALL(F3:N3,1)-SMALL(F3:N3,2),IF(P3=8,SUM(F3:N3)-SMALL(F3:N3,1),SUM(F3:N3)))</f>
        <v>60</v>
      </c>
      <c r="P3" s="26">
        <f t="shared" ref="P3:P21" si="1">COUNTA(F3:N3)</f>
        <v>5</v>
      </c>
      <c r="Q3" s="158">
        <f t="shared" ref="Q3:Q20" si="2">SUM(F3:N3)</f>
        <v>60</v>
      </c>
      <c r="R3" s="27"/>
      <c r="S3" s="28">
        <v>1213</v>
      </c>
      <c r="T3" s="29" t="s">
        <v>114</v>
      </c>
      <c r="U3" s="30">
        <f>SUMIF($D$3:$D$76,S3,$Q$3:$Q$76)</f>
        <v>96</v>
      </c>
      <c r="V3" s="31"/>
      <c r="W3" s="32">
        <f>SUMIF($D$3:$D$76,S3,$O$3:$O$76)</f>
        <v>96</v>
      </c>
      <c r="X3" s="19"/>
      <c r="Y3" s="33"/>
      <c r="Z3" s="33"/>
      <c r="AA3" s="33"/>
      <c r="AB3" s="33"/>
    </row>
    <row r="4" spans="1:28" ht="29.1" customHeight="1" thickBot="1" x14ac:dyDescent="0.4">
      <c r="A4" s="205" t="s">
        <v>583</v>
      </c>
      <c r="B4" s="163" t="s">
        <v>163</v>
      </c>
      <c r="C4" s="205" t="s">
        <v>229</v>
      </c>
      <c r="D4" s="205" t="s">
        <v>128</v>
      </c>
      <c r="E4" s="205" t="s">
        <v>154</v>
      </c>
      <c r="F4" s="184">
        <v>12</v>
      </c>
      <c r="G4" s="188">
        <v>12</v>
      </c>
      <c r="H4" s="188">
        <v>12</v>
      </c>
      <c r="I4" s="188">
        <f>VLOOKUP(A4,[1]Table1!$A$2:$K$14,11,FALSE)</f>
        <v>12</v>
      </c>
      <c r="J4" s="188">
        <v>12</v>
      </c>
      <c r="K4" s="153"/>
      <c r="L4" s="153"/>
      <c r="M4" s="153"/>
      <c r="N4" s="24"/>
      <c r="O4" s="25">
        <f t="shared" si="0"/>
        <v>60</v>
      </c>
      <c r="P4" s="26">
        <f t="shared" si="1"/>
        <v>5</v>
      </c>
      <c r="Q4" s="158">
        <f t="shared" si="2"/>
        <v>60</v>
      </c>
      <c r="R4" s="27"/>
      <c r="S4" s="28">
        <v>2310</v>
      </c>
      <c r="T4" s="29" t="s">
        <v>156</v>
      </c>
      <c r="U4" s="30">
        <f t="shared" ref="U4:U64" si="3">SUMIF($D$3:$D$76,S4,$Q$3:$Q$76)</f>
        <v>0</v>
      </c>
      <c r="V4" s="31"/>
      <c r="W4" s="32">
        <f t="shared" ref="W4:W64" si="4">SUMIF($D$3:$D$76,S4,$O$3:$O$76)</f>
        <v>0</v>
      </c>
      <c r="X4" s="19"/>
      <c r="Y4" s="33"/>
      <c r="Z4" s="33"/>
      <c r="AA4" s="33"/>
      <c r="AB4" s="33"/>
    </row>
    <row r="5" spans="1:28" ht="29.1" customHeight="1" thickBot="1" x14ac:dyDescent="0.4">
      <c r="A5" s="205" t="s">
        <v>585</v>
      </c>
      <c r="B5" s="163" t="s">
        <v>163</v>
      </c>
      <c r="C5" s="205" t="s">
        <v>228</v>
      </c>
      <c r="D5" s="205" t="s">
        <v>131</v>
      </c>
      <c r="E5" s="205" t="s">
        <v>114</v>
      </c>
      <c r="F5" s="184">
        <v>12</v>
      </c>
      <c r="G5" s="188">
        <v>12</v>
      </c>
      <c r="H5" s="188">
        <v>12</v>
      </c>
      <c r="I5" s="188">
        <f>VLOOKUP(A5,[1]Table1!$A$2:$K$14,11,FALSE)</f>
        <v>12</v>
      </c>
      <c r="J5" s="188">
        <v>12</v>
      </c>
      <c r="K5" s="153"/>
      <c r="L5" s="153"/>
      <c r="M5" s="153"/>
      <c r="N5" s="24"/>
      <c r="O5" s="25">
        <f t="shared" si="0"/>
        <v>60</v>
      </c>
      <c r="P5" s="26">
        <f t="shared" si="1"/>
        <v>5</v>
      </c>
      <c r="Q5" s="158">
        <f t="shared" si="2"/>
        <v>60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205" t="s">
        <v>594</v>
      </c>
      <c r="B6" s="163" t="s">
        <v>163</v>
      </c>
      <c r="C6" s="205" t="s">
        <v>339</v>
      </c>
      <c r="D6" s="205" t="s">
        <v>136</v>
      </c>
      <c r="E6" s="205" t="s">
        <v>157</v>
      </c>
      <c r="F6" s="184">
        <v>12</v>
      </c>
      <c r="G6" s="188">
        <v>12</v>
      </c>
      <c r="H6" s="188">
        <v>12</v>
      </c>
      <c r="I6" s="188">
        <f>VLOOKUP(A6,[1]Table1!$A$2:$K$14,11,FALSE)</f>
        <v>12</v>
      </c>
      <c r="J6" s="188">
        <v>12</v>
      </c>
      <c r="K6" s="153"/>
      <c r="L6" s="153"/>
      <c r="M6" s="153"/>
      <c r="N6" s="24"/>
      <c r="O6" s="25">
        <f t="shared" si="0"/>
        <v>60</v>
      </c>
      <c r="P6" s="26">
        <f t="shared" si="1"/>
        <v>5</v>
      </c>
      <c r="Q6" s="158">
        <f t="shared" si="2"/>
        <v>60</v>
      </c>
      <c r="R6" s="27"/>
      <c r="S6" s="28">
        <v>1180</v>
      </c>
      <c r="T6" s="29" t="s">
        <v>14</v>
      </c>
      <c r="U6" s="30">
        <f t="shared" si="3"/>
        <v>204</v>
      </c>
      <c r="V6" s="31"/>
      <c r="W6" s="32">
        <f t="shared" si="4"/>
        <v>204</v>
      </c>
      <c r="X6" s="19"/>
      <c r="Y6" s="33"/>
      <c r="Z6" s="33"/>
      <c r="AA6" s="33"/>
      <c r="AB6" s="33"/>
    </row>
    <row r="7" spans="1:28" ht="29.1" customHeight="1" thickBot="1" x14ac:dyDescent="0.45">
      <c r="A7" s="205" t="s">
        <v>581</v>
      </c>
      <c r="B7" s="163" t="s">
        <v>163</v>
      </c>
      <c r="C7" s="205" t="s">
        <v>308</v>
      </c>
      <c r="D7" s="205" t="s">
        <v>256</v>
      </c>
      <c r="E7" s="205" t="s">
        <v>226</v>
      </c>
      <c r="F7" s="184">
        <v>12</v>
      </c>
      <c r="G7" s="188">
        <v>12</v>
      </c>
      <c r="H7" s="188">
        <v>12</v>
      </c>
      <c r="I7" s="188">
        <f>VLOOKUP(A7,[1]Table1!$A$2:$K$14,11,FALSE)</f>
        <v>12</v>
      </c>
      <c r="J7" s="188"/>
      <c r="K7" s="179"/>
      <c r="L7" s="179"/>
      <c r="M7" s="179"/>
      <c r="N7" s="180"/>
      <c r="O7" s="181">
        <f t="shared" si="0"/>
        <v>48</v>
      </c>
      <c r="P7" s="26">
        <f t="shared" si="1"/>
        <v>4</v>
      </c>
      <c r="Q7" s="158">
        <f t="shared" si="2"/>
        <v>48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6"/>
      <c r="Z7" s="6"/>
      <c r="AA7" s="6"/>
      <c r="AB7" s="6"/>
    </row>
    <row r="8" spans="1:28" ht="29.1" customHeight="1" thickBot="1" x14ac:dyDescent="0.45">
      <c r="A8" s="205" t="s">
        <v>586</v>
      </c>
      <c r="B8" s="163" t="s">
        <v>163</v>
      </c>
      <c r="C8" s="205" t="s">
        <v>340</v>
      </c>
      <c r="D8" s="205" t="s">
        <v>243</v>
      </c>
      <c r="E8" s="205" t="s">
        <v>244</v>
      </c>
      <c r="F8" s="184">
        <v>12</v>
      </c>
      <c r="G8" s="188">
        <v>12</v>
      </c>
      <c r="H8" s="188">
        <v>12</v>
      </c>
      <c r="I8" s="188"/>
      <c r="J8" s="188">
        <v>12</v>
      </c>
      <c r="K8" s="179"/>
      <c r="L8" s="179"/>
      <c r="M8" s="179"/>
      <c r="N8" s="180"/>
      <c r="O8" s="181">
        <f t="shared" si="0"/>
        <v>48</v>
      </c>
      <c r="P8" s="26">
        <f t="shared" si="1"/>
        <v>4</v>
      </c>
      <c r="Q8" s="158">
        <f t="shared" si="2"/>
        <v>48</v>
      </c>
      <c r="R8" s="27"/>
      <c r="S8" s="28">
        <v>10</v>
      </c>
      <c r="T8" s="29" t="s">
        <v>16</v>
      </c>
      <c r="U8" s="30">
        <f t="shared" si="3"/>
        <v>60</v>
      </c>
      <c r="V8" s="31"/>
      <c r="W8" s="32">
        <f t="shared" si="4"/>
        <v>60</v>
      </c>
      <c r="X8" s="19"/>
      <c r="Y8" s="6"/>
      <c r="Z8" s="6"/>
      <c r="AA8" s="6"/>
      <c r="AB8" s="6"/>
    </row>
    <row r="9" spans="1:28" ht="29.1" customHeight="1" thickBot="1" x14ac:dyDescent="0.4">
      <c r="A9" s="205" t="s">
        <v>588</v>
      </c>
      <c r="B9" s="163" t="s">
        <v>163</v>
      </c>
      <c r="C9" s="205" t="s">
        <v>310</v>
      </c>
      <c r="D9" s="205" t="s">
        <v>136</v>
      </c>
      <c r="E9" s="205" t="s">
        <v>157</v>
      </c>
      <c r="F9" s="184">
        <v>12</v>
      </c>
      <c r="G9" s="188">
        <v>12</v>
      </c>
      <c r="H9" s="188">
        <v>12</v>
      </c>
      <c r="I9" s="188"/>
      <c r="J9" s="188">
        <v>12</v>
      </c>
      <c r="K9" s="153"/>
      <c r="L9" s="153"/>
      <c r="M9" s="153"/>
      <c r="N9" s="24"/>
      <c r="O9" s="25">
        <f t="shared" si="0"/>
        <v>48</v>
      </c>
      <c r="P9" s="26">
        <f t="shared" si="1"/>
        <v>4</v>
      </c>
      <c r="Q9" s="158">
        <f t="shared" si="2"/>
        <v>48</v>
      </c>
      <c r="R9" s="27"/>
      <c r="S9" s="28">
        <v>1589</v>
      </c>
      <c r="T9" s="29" t="s">
        <v>18</v>
      </c>
      <c r="U9" s="30">
        <f t="shared" si="3"/>
        <v>0</v>
      </c>
      <c r="V9" s="31"/>
      <c r="W9" s="32">
        <f t="shared" si="4"/>
        <v>0</v>
      </c>
      <c r="X9" s="19"/>
      <c r="Y9" s="6"/>
      <c r="Z9" s="6"/>
      <c r="AA9" s="6"/>
      <c r="AB9" s="6"/>
    </row>
    <row r="10" spans="1:28" ht="29.1" customHeight="1" thickBot="1" x14ac:dyDescent="0.4">
      <c r="A10" s="205" t="s">
        <v>589</v>
      </c>
      <c r="B10" s="163" t="s">
        <v>163</v>
      </c>
      <c r="C10" s="205" t="s">
        <v>577</v>
      </c>
      <c r="D10" s="205" t="s">
        <v>353</v>
      </c>
      <c r="E10" s="205" t="s">
        <v>354</v>
      </c>
      <c r="F10" s="184">
        <v>12</v>
      </c>
      <c r="G10" s="188">
        <v>12</v>
      </c>
      <c r="H10" s="188">
        <v>12</v>
      </c>
      <c r="I10" s="188"/>
      <c r="J10" s="188">
        <v>12</v>
      </c>
      <c r="K10" s="153"/>
      <c r="L10" s="153"/>
      <c r="M10" s="153"/>
      <c r="N10" s="24"/>
      <c r="O10" s="25">
        <f t="shared" si="0"/>
        <v>48</v>
      </c>
      <c r="P10" s="26">
        <f t="shared" si="1"/>
        <v>4</v>
      </c>
      <c r="Q10" s="158">
        <f t="shared" si="2"/>
        <v>48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6"/>
      <c r="Z10" s="6"/>
      <c r="AA10" s="6"/>
      <c r="AB10" s="6"/>
    </row>
    <row r="11" spans="1:28" ht="29.1" customHeight="1" thickBot="1" x14ac:dyDescent="0.4">
      <c r="A11" s="205" t="s">
        <v>660</v>
      </c>
      <c r="B11" s="163" t="s">
        <v>163</v>
      </c>
      <c r="C11" s="205" t="s">
        <v>662</v>
      </c>
      <c r="D11" s="205" t="s">
        <v>141</v>
      </c>
      <c r="E11" s="205" t="s">
        <v>160</v>
      </c>
      <c r="F11" s="165"/>
      <c r="G11" s="188">
        <v>12</v>
      </c>
      <c r="H11" s="188">
        <v>12</v>
      </c>
      <c r="I11" s="188">
        <f>VLOOKUP(A11,[1]Table1!$A$2:$K$14,11,FALSE)</f>
        <v>12</v>
      </c>
      <c r="J11" s="188">
        <v>12</v>
      </c>
      <c r="K11" s="153"/>
      <c r="L11" s="153"/>
      <c r="M11" s="153"/>
      <c r="N11" s="24"/>
      <c r="O11" s="25">
        <f t="shared" si="0"/>
        <v>48</v>
      </c>
      <c r="P11" s="26">
        <f t="shared" si="1"/>
        <v>4</v>
      </c>
      <c r="Q11" s="158">
        <f t="shared" si="2"/>
        <v>48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6"/>
      <c r="Z11" s="6"/>
      <c r="AA11" s="6"/>
      <c r="AB11" s="6"/>
    </row>
    <row r="12" spans="1:28" ht="29.1" customHeight="1" thickBot="1" x14ac:dyDescent="0.4">
      <c r="A12" s="205" t="s">
        <v>584</v>
      </c>
      <c r="B12" s="163" t="s">
        <v>163</v>
      </c>
      <c r="C12" s="205" t="s">
        <v>269</v>
      </c>
      <c r="D12" s="205" t="s">
        <v>256</v>
      </c>
      <c r="E12" s="205" t="s">
        <v>226</v>
      </c>
      <c r="F12" s="184">
        <v>12</v>
      </c>
      <c r="G12" s="188">
        <v>12</v>
      </c>
      <c r="H12" s="188"/>
      <c r="I12" s="188">
        <f>VLOOKUP(A12,[1]Table1!$A$2:$K$14,11,FALSE)</f>
        <v>12</v>
      </c>
      <c r="J12" s="188"/>
      <c r="K12" s="153"/>
      <c r="L12" s="153"/>
      <c r="M12" s="153"/>
      <c r="N12" s="24"/>
      <c r="O12" s="25">
        <f t="shared" si="0"/>
        <v>36</v>
      </c>
      <c r="P12" s="26">
        <f t="shared" si="1"/>
        <v>3</v>
      </c>
      <c r="Q12" s="158">
        <f t="shared" si="2"/>
        <v>36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6"/>
      <c r="Z12" s="6"/>
      <c r="AA12" s="6"/>
      <c r="AB12" s="6"/>
    </row>
    <row r="13" spans="1:28" ht="29.1" customHeight="1" thickBot="1" x14ac:dyDescent="0.4">
      <c r="A13" s="205" t="s">
        <v>590</v>
      </c>
      <c r="B13" s="163" t="s">
        <v>163</v>
      </c>
      <c r="C13" s="205" t="s">
        <v>578</v>
      </c>
      <c r="D13" s="205" t="s">
        <v>137</v>
      </c>
      <c r="E13" s="205" t="s">
        <v>158</v>
      </c>
      <c r="F13" s="184">
        <v>12</v>
      </c>
      <c r="G13" s="188">
        <v>12</v>
      </c>
      <c r="H13" s="188"/>
      <c r="I13" s="188">
        <f>VLOOKUP(A13,[1]Table1!$A$2:$K$14,11,FALSE)</f>
        <v>12</v>
      </c>
      <c r="J13" s="188"/>
      <c r="K13" s="153"/>
      <c r="L13" s="153"/>
      <c r="M13" s="153"/>
      <c r="N13" s="24"/>
      <c r="O13" s="25">
        <f t="shared" si="0"/>
        <v>36</v>
      </c>
      <c r="P13" s="26">
        <f t="shared" si="1"/>
        <v>3</v>
      </c>
      <c r="Q13" s="158">
        <f t="shared" si="2"/>
        <v>36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6"/>
      <c r="Z13" s="6"/>
      <c r="AA13" s="6"/>
      <c r="AB13" s="6"/>
    </row>
    <row r="14" spans="1:28" ht="29.1" customHeight="1" thickBot="1" x14ac:dyDescent="0.4">
      <c r="A14" s="205" t="s">
        <v>591</v>
      </c>
      <c r="B14" s="163" t="s">
        <v>163</v>
      </c>
      <c r="C14" s="205" t="s">
        <v>579</v>
      </c>
      <c r="D14" s="205" t="s">
        <v>137</v>
      </c>
      <c r="E14" s="205" t="s">
        <v>158</v>
      </c>
      <c r="F14" s="184">
        <v>12</v>
      </c>
      <c r="G14" s="188">
        <v>12</v>
      </c>
      <c r="H14" s="188"/>
      <c r="I14" s="188">
        <f>VLOOKUP(A14,[1]Table1!$A$2:$K$14,11,FALSE)</f>
        <v>12</v>
      </c>
      <c r="J14" s="188"/>
      <c r="K14" s="153"/>
      <c r="L14" s="153"/>
      <c r="M14" s="153"/>
      <c r="N14" s="24"/>
      <c r="O14" s="25">
        <f t="shared" si="0"/>
        <v>36</v>
      </c>
      <c r="P14" s="26">
        <f t="shared" si="1"/>
        <v>3</v>
      </c>
      <c r="Q14" s="158">
        <f t="shared" si="2"/>
        <v>36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6"/>
      <c r="Z14" s="6"/>
      <c r="AA14" s="6"/>
      <c r="AB14" s="6"/>
    </row>
    <row r="15" spans="1:28" ht="29.1" customHeight="1" thickBot="1" x14ac:dyDescent="0.4">
      <c r="A15" s="205" t="s">
        <v>592</v>
      </c>
      <c r="B15" s="163" t="s">
        <v>163</v>
      </c>
      <c r="C15" s="205" t="s">
        <v>312</v>
      </c>
      <c r="D15" s="205" t="s">
        <v>131</v>
      </c>
      <c r="E15" s="205" t="s">
        <v>114</v>
      </c>
      <c r="F15" s="184">
        <v>12</v>
      </c>
      <c r="G15" s="188">
        <v>12</v>
      </c>
      <c r="H15" s="188"/>
      <c r="I15" s="188"/>
      <c r="J15" s="188">
        <v>12</v>
      </c>
      <c r="K15" s="153"/>
      <c r="L15" s="153"/>
      <c r="M15" s="153"/>
      <c r="N15" s="24"/>
      <c r="O15" s="25">
        <f t="shared" si="0"/>
        <v>36</v>
      </c>
      <c r="P15" s="26">
        <f t="shared" si="1"/>
        <v>3</v>
      </c>
      <c r="Q15" s="158">
        <f t="shared" si="2"/>
        <v>36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6"/>
      <c r="Z15" s="6"/>
      <c r="AA15" s="6"/>
      <c r="AB15" s="6"/>
    </row>
    <row r="16" spans="1:28" ht="29.1" customHeight="1" thickBot="1" x14ac:dyDescent="0.4">
      <c r="A16" s="205" t="s">
        <v>582</v>
      </c>
      <c r="B16" s="163" t="s">
        <v>163</v>
      </c>
      <c r="C16" s="205" t="s">
        <v>268</v>
      </c>
      <c r="D16" s="205" t="s">
        <v>256</v>
      </c>
      <c r="E16" s="205" t="s">
        <v>226</v>
      </c>
      <c r="F16" s="184">
        <v>12</v>
      </c>
      <c r="G16" s="188"/>
      <c r="H16" s="188">
        <v>12</v>
      </c>
      <c r="I16" s="188">
        <f>VLOOKUP(A16,[1]Table1!$A$2:$K$14,11,FALSE)</f>
        <v>12</v>
      </c>
      <c r="J16" s="188"/>
      <c r="K16" s="153"/>
      <c r="L16" s="153"/>
      <c r="M16" s="153"/>
      <c r="N16" s="24"/>
      <c r="O16" s="25">
        <f t="shared" si="0"/>
        <v>36</v>
      </c>
      <c r="P16" s="26">
        <f t="shared" si="1"/>
        <v>3</v>
      </c>
      <c r="Q16" s="158">
        <f t="shared" si="2"/>
        <v>36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6"/>
      <c r="Z16" s="6"/>
      <c r="AA16" s="6"/>
      <c r="AB16" s="6"/>
    </row>
    <row r="17" spans="1:28" ht="29.1" customHeight="1" thickBot="1" x14ac:dyDescent="0.4">
      <c r="A17" s="205" t="s">
        <v>587</v>
      </c>
      <c r="B17" s="163" t="s">
        <v>163</v>
      </c>
      <c r="C17" s="205" t="s">
        <v>576</v>
      </c>
      <c r="D17" s="205" t="s">
        <v>136</v>
      </c>
      <c r="E17" s="205" t="s">
        <v>157</v>
      </c>
      <c r="F17" s="184">
        <v>12</v>
      </c>
      <c r="G17" s="188"/>
      <c r="H17" s="188">
        <v>12</v>
      </c>
      <c r="I17" s="188"/>
      <c r="J17" s="188">
        <v>12</v>
      </c>
      <c r="K17" s="153"/>
      <c r="L17" s="153"/>
      <c r="M17" s="153"/>
      <c r="N17" s="24"/>
      <c r="O17" s="25">
        <f t="shared" si="0"/>
        <v>36</v>
      </c>
      <c r="P17" s="26">
        <f t="shared" si="1"/>
        <v>3</v>
      </c>
      <c r="Q17" s="158">
        <f t="shared" si="2"/>
        <v>36</v>
      </c>
      <c r="R17" s="27"/>
      <c r="S17" s="28">
        <v>2521</v>
      </c>
      <c r="T17" s="29" t="s">
        <v>247</v>
      </c>
      <c r="U17" s="30">
        <f t="shared" si="3"/>
        <v>48</v>
      </c>
      <c r="V17" s="31"/>
      <c r="W17" s="32">
        <f t="shared" si="4"/>
        <v>48</v>
      </c>
      <c r="X17" s="19"/>
      <c r="Y17" s="6"/>
      <c r="Z17" s="6"/>
      <c r="AA17" s="6"/>
      <c r="AB17" s="6"/>
    </row>
    <row r="18" spans="1:28" ht="29.1" customHeight="1" thickBot="1" x14ac:dyDescent="0.4">
      <c r="A18" s="205" t="s">
        <v>593</v>
      </c>
      <c r="B18" s="163" t="s">
        <v>163</v>
      </c>
      <c r="C18" s="205" t="s">
        <v>227</v>
      </c>
      <c r="D18" s="205" t="s">
        <v>141</v>
      </c>
      <c r="E18" s="205" t="s">
        <v>160</v>
      </c>
      <c r="F18" s="188">
        <v>12</v>
      </c>
      <c r="G18" s="188"/>
      <c r="H18" s="188">
        <v>12</v>
      </c>
      <c r="I18" s="188">
        <f>VLOOKUP(A18,[1]Table1!$A$2:$K$14,11,FALSE)</f>
        <v>12</v>
      </c>
      <c r="J18" s="188"/>
      <c r="K18" s="153"/>
      <c r="L18" s="153"/>
      <c r="M18" s="153"/>
      <c r="N18" s="24"/>
      <c r="O18" s="25">
        <f t="shared" si="0"/>
        <v>36</v>
      </c>
      <c r="P18" s="26">
        <f t="shared" si="1"/>
        <v>3</v>
      </c>
      <c r="Q18" s="158">
        <f t="shared" si="2"/>
        <v>36</v>
      </c>
      <c r="R18" s="27"/>
      <c r="S18" s="28">
        <v>2144</v>
      </c>
      <c r="T18" s="155" t="s">
        <v>107</v>
      </c>
      <c r="U18" s="30">
        <f t="shared" si="3"/>
        <v>84</v>
      </c>
      <c r="V18" s="31"/>
      <c r="W18" s="32">
        <f t="shared" si="4"/>
        <v>84</v>
      </c>
      <c r="X18" s="19"/>
      <c r="Y18" s="6"/>
      <c r="Z18" s="6"/>
      <c r="AA18" s="6"/>
      <c r="AB18" s="6"/>
    </row>
    <row r="19" spans="1:28" ht="29.1" customHeight="1" thickBot="1" x14ac:dyDescent="0.4">
      <c r="A19" s="205" t="s">
        <v>659</v>
      </c>
      <c r="B19" s="163" t="s">
        <v>163</v>
      </c>
      <c r="C19" s="205" t="s">
        <v>661</v>
      </c>
      <c r="D19" s="205" t="s">
        <v>256</v>
      </c>
      <c r="E19" s="205" t="s">
        <v>226</v>
      </c>
      <c r="F19" s="23"/>
      <c r="G19" s="188">
        <v>12</v>
      </c>
      <c r="H19" s="188">
        <v>12</v>
      </c>
      <c r="I19" s="188">
        <f>VLOOKUP(A19,[1]Table1!$A$2:$K$14,11,FALSE)</f>
        <v>12</v>
      </c>
      <c r="J19" s="188"/>
      <c r="K19" s="153"/>
      <c r="L19" s="153"/>
      <c r="M19" s="153"/>
      <c r="N19" s="24"/>
      <c r="O19" s="25">
        <f t="shared" si="0"/>
        <v>36</v>
      </c>
      <c r="P19" s="26">
        <f t="shared" si="1"/>
        <v>3</v>
      </c>
      <c r="Q19" s="158">
        <f t="shared" si="2"/>
        <v>36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6"/>
      <c r="Z19" s="6"/>
      <c r="AA19" s="6"/>
      <c r="AB19" s="6"/>
    </row>
    <row r="20" spans="1:28" ht="29.1" customHeight="1" thickBot="1" x14ac:dyDescent="0.4">
      <c r="A20" s="205" t="s">
        <v>665</v>
      </c>
      <c r="B20" s="163" t="s">
        <v>163</v>
      </c>
      <c r="C20" s="205" t="s">
        <v>666</v>
      </c>
      <c r="D20" s="205" t="s">
        <v>663</v>
      </c>
      <c r="E20" s="205" t="s">
        <v>664</v>
      </c>
      <c r="F20" s="23"/>
      <c r="G20" s="188">
        <v>12</v>
      </c>
      <c r="H20" s="188"/>
      <c r="I20" s="188">
        <f>VLOOKUP(A20,[1]Table1!$A$2:$K$14,11,FALSE)</f>
        <v>12</v>
      </c>
      <c r="J20" s="188">
        <v>12</v>
      </c>
      <c r="K20" s="153"/>
      <c r="L20" s="153"/>
      <c r="M20" s="153"/>
      <c r="N20" s="24"/>
      <c r="O20" s="25">
        <f t="shared" si="0"/>
        <v>36</v>
      </c>
      <c r="P20" s="26">
        <f t="shared" si="1"/>
        <v>3</v>
      </c>
      <c r="Q20" s="158">
        <f t="shared" si="2"/>
        <v>36</v>
      </c>
      <c r="R20" s="27"/>
      <c r="S20" s="28">
        <v>1298</v>
      </c>
      <c r="T20" s="29" t="s">
        <v>35</v>
      </c>
      <c r="U20" s="30">
        <f t="shared" si="3"/>
        <v>0</v>
      </c>
      <c r="V20" s="31"/>
      <c r="W20" s="32">
        <f t="shared" si="4"/>
        <v>0</v>
      </c>
      <c r="X20" s="19"/>
      <c r="Y20" s="6"/>
      <c r="Z20" s="6"/>
      <c r="AA20" s="6"/>
      <c r="AB20" s="6"/>
    </row>
    <row r="21" spans="1:28" ht="29.1" customHeight="1" thickBot="1" x14ac:dyDescent="0.4">
      <c r="A21" s="163" t="s">
        <v>942</v>
      </c>
      <c r="B21" s="163" t="str">
        <f>IF(P21&lt;2,"NO","SI")</f>
        <v>NO</v>
      </c>
      <c r="C21" s="205" t="s">
        <v>943</v>
      </c>
      <c r="D21" s="205" t="s">
        <v>133</v>
      </c>
      <c r="E21" s="205" t="s">
        <v>71</v>
      </c>
      <c r="F21" s="23"/>
      <c r="G21" s="23"/>
      <c r="H21" s="23"/>
      <c r="I21" s="23"/>
      <c r="J21" s="23">
        <v>12</v>
      </c>
      <c r="K21" s="153"/>
      <c r="L21" s="153"/>
      <c r="M21" s="153"/>
      <c r="N21" s="24"/>
      <c r="O21" s="25">
        <f t="shared" si="0"/>
        <v>12</v>
      </c>
      <c r="P21" s="26">
        <f t="shared" si="1"/>
        <v>1</v>
      </c>
      <c r="Q21" s="158">
        <v>0</v>
      </c>
      <c r="R21" s="27"/>
      <c r="S21" s="28">
        <v>2271</v>
      </c>
      <c r="T21" s="29" t="s">
        <v>120</v>
      </c>
      <c r="U21" s="30">
        <f t="shared" si="3"/>
        <v>0</v>
      </c>
      <c r="V21" s="31"/>
      <c r="W21" s="32">
        <f t="shared" si="4"/>
        <v>0</v>
      </c>
      <c r="X21" s="19"/>
      <c r="Y21" s="6"/>
      <c r="Z21" s="6"/>
      <c r="AA21" s="6"/>
      <c r="AB21" s="6"/>
    </row>
    <row r="22" spans="1:28" ht="29.1" customHeight="1" thickBot="1" x14ac:dyDescent="0.4">
      <c r="A22" s="163"/>
      <c r="B22" s="163" t="str">
        <f t="shared" ref="B22:B23" si="5">IF(P22&lt;2,"NO","SI")</f>
        <v>NO</v>
      </c>
      <c r="C22" s="183"/>
      <c r="D22" s="187"/>
      <c r="E22" s="183"/>
      <c r="F22" s="23"/>
      <c r="G22" s="188"/>
      <c r="H22" s="23"/>
      <c r="I22" s="23"/>
      <c r="J22" s="23"/>
      <c r="K22" s="153"/>
      <c r="L22" s="153"/>
      <c r="M22" s="153"/>
      <c r="N22" s="24"/>
      <c r="O22" s="25">
        <f t="shared" ref="O22:O23" si="6">IF(P22=9,SUM(F22:N22)-SMALL(F22:N22,1)-SMALL(F22:N22,2),IF(P22=8,SUM(F22:N22)-SMALL(F22:N22,1),SUM(F22:N22)))</f>
        <v>0</v>
      </c>
      <c r="P22" s="26">
        <f t="shared" ref="P22:P23" si="7">COUNTA(F22:N22)</f>
        <v>0</v>
      </c>
      <c r="Q22" s="158">
        <f t="shared" ref="Q22:Q23" si="8">SUM(F22:N22)</f>
        <v>0</v>
      </c>
      <c r="R22" s="27"/>
      <c r="S22" s="28">
        <v>2186</v>
      </c>
      <c r="T22" s="29" t="s">
        <v>122</v>
      </c>
      <c r="U22" s="30">
        <f t="shared" si="3"/>
        <v>48</v>
      </c>
      <c r="V22" s="31"/>
      <c r="W22" s="32">
        <f t="shared" si="4"/>
        <v>48</v>
      </c>
      <c r="X22" s="19"/>
      <c r="Y22" s="6"/>
      <c r="Z22" s="6"/>
      <c r="AA22" s="6"/>
      <c r="AB22" s="6"/>
    </row>
    <row r="23" spans="1:28" ht="29.1" customHeight="1" thickBot="1" x14ac:dyDescent="0.4">
      <c r="A23" s="163"/>
      <c r="B23" s="163" t="str">
        <f t="shared" si="5"/>
        <v>NO</v>
      </c>
      <c r="C23" s="183"/>
      <c r="D23" s="187"/>
      <c r="E23" s="183"/>
      <c r="F23" s="23"/>
      <c r="G23" s="188"/>
      <c r="H23" s="23"/>
      <c r="I23" s="23"/>
      <c r="J23" s="23"/>
      <c r="K23" s="153"/>
      <c r="L23" s="153"/>
      <c r="M23" s="153"/>
      <c r="N23" s="24"/>
      <c r="O23" s="25">
        <f t="shared" si="6"/>
        <v>0</v>
      </c>
      <c r="P23" s="26">
        <f t="shared" si="7"/>
        <v>0</v>
      </c>
      <c r="Q23" s="158">
        <f t="shared" si="8"/>
        <v>0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/>
      <c r="B24" s="163" t="str">
        <f t="shared" ref="B24:B40" si="9">IF(P24&lt;2,"NO","SI")</f>
        <v>NO</v>
      </c>
      <c r="C24" s="183"/>
      <c r="D24" s="187"/>
      <c r="E24" s="183"/>
      <c r="F24" s="23"/>
      <c r="G24" s="23"/>
      <c r="H24" s="23"/>
      <c r="I24" s="23"/>
      <c r="J24" s="23"/>
      <c r="K24" s="153"/>
      <c r="L24" s="153"/>
      <c r="M24" s="153"/>
      <c r="N24" s="24"/>
      <c r="O24" s="25">
        <f t="shared" ref="O24:O40" si="10">IF(P24=9,SUM(F24:N24)-SMALL(F24:N24,1)-SMALL(F24:N24,2),IF(P24=8,SUM(F24:N24)-SMALL(F24:N24,1),SUM(F24:N24)))</f>
        <v>0</v>
      </c>
      <c r="P24" s="26">
        <f t="shared" ref="P24:P40" si="11">COUNTA(F24:N24)</f>
        <v>0</v>
      </c>
      <c r="Q24" s="158">
        <f t="shared" ref="Q24:Q40" si="12">SUM(F24:N24)</f>
        <v>0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/>
      <c r="B25" s="163" t="str">
        <f t="shared" si="9"/>
        <v>NO</v>
      </c>
      <c r="C25" s="183"/>
      <c r="D25" s="187"/>
      <c r="E25" s="183"/>
      <c r="F25" s="23"/>
      <c r="G25" s="23"/>
      <c r="H25" s="23"/>
      <c r="I25" s="23"/>
      <c r="J25" s="23"/>
      <c r="K25" s="153"/>
      <c r="L25" s="153"/>
      <c r="M25" s="153"/>
      <c r="N25" s="24"/>
      <c r="O25" s="25">
        <f t="shared" si="10"/>
        <v>0</v>
      </c>
      <c r="P25" s="26">
        <f t="shared" si="11"/>
        <v>0</v>
      </c>
      <c r="Q25" s="158">
        <f t="shared" si="12"/>
        <v>0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/>
      <c r="B26" s="163" t="str">
        <f t="shared" si="9"/>
        <v>NO</v>
      </c>
      <c r="C26" s="183"/>
      <c r="D26" s="187"/>
      <c r="E26" s="183"/>
      <c r="F26" s="23"/>
      <c r="G26" s="23"/>
      <c r="H26" s="23"/>
      <c r="I26" s="23"/>
      <c r="J26" s="23"/>
      <c r="K26" s="153"/>
      <c r="L26" s="153"/>
      <c r="M26" s="153"/>
      <c r="N26" s="24"/>
      <c r="O26" s="25">
        <f t="shared" si="10"/>
        <v>0</v>
      </c>
      <c r="P26" s="26">
        <f t="shared" si="11"/>
        <v>0</v>
      </c>
      <c r="Q26" s="158">
        <f t="shared" si="12"/>
        <v>0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/>
      <c r="B27" s="163" t="str">
        <f t="shared" si="9"/>
        <v>NO</v>
      </c>
      <c r="C27" s="183"/>
      <c r="D27" s="187"/>
      <c r="E27" s="183"/>
      <c r="F27" s="23"/>
      <c r="G27" s="23"/>
      <c r="H27" s="23"/>
      <c r="I27" s="23"/>
      <c r="J27" s="23"/>
      <c r="K27" s="153"/>
      <c r="L27" s="153"/>
      <c r="M27" s="153"/>
      <c r="N27" s="24"/>
      <c r="O27" s="25">
        <f t="shared" si="10"/>
        <v>0</v>
      </c>
      <c r="P27" s="26">
        <f t="shared" si="11"/>
        <v>0</v>
      </c>
      <c r="Q27" s="158">
        <f t="shared" si="12"/>
        <v>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/>
      <c r="B28" s="163" t="str">
        <f t="shared" si="9"/>
        <v>NO</v>
      </c>
      <c r="C28" s="183"/>
      <c r="D28" s="187"/>
      <c r="E28" s="183"/>
      <c r="F28" s="23"/>
      <c r="G28" s="23"/>
      <c r="H28" s="23"/>
      <c r="I28" s="23"/>
      <c r="J28" s="23"/>
      <c r="K28" s="153"/>
      <c r="L28" s="153"/>
      <c r="M28" s="153"/>
      <c r="N28" s="24"/>
      <c r="O28" s="25">
        <f t="shared" si="10"/>
        <v>0</v>
      </c>
      <c r="P28" s="26">
        <f t="shared" si="11"/>
        <v>0</v>
      </c>
      <c r="Q28" s="158">
        <f t="shared" si="12"/>
        <v>0</v>
      </c>
      <c r="R28" s="27"/>
      <c r="S28" s="28">
        <v>1174</v>
      </c>
      <c r="T28" s="29" t="s">
        <v>121</v>
      </c>
      <c r="U28" s="30">
        <f t="shared" si="3"/>
        <v>156</v>
      </c>
      <c r="V28" s="31"/>
      <c r="W28" s="32">
        <f t="shared" si="4"/>
        <v>156</v>
      </c>
      <c r="X28" s="19"/>
      <c r="Y28" s="6"/>
      <c r="Z28" s="6"/>
      <c r="AA28" s="6"/>
      <c r="AB28" s="6"/>
    </row>
    <row r="29" spans="1:28" ht="29.1" customHeight="1" thickBot="1" x14ac:dyDescent="0.4">
      <c r="A29" s="163"/>
      <c r="B29" s="163" t="str">
        <f t="shared" si="9"/>
        <v>NO</v>
      </c>
      <c r="C29" s="183"/>
      <c r="D29" s="187"/>
      <c r="E29" s="183"/>
      <c r="F29" s="23"/>
      <c r="G29" s="23"/>
      <c r="H29" s="23"/>
      <c r="I29" s="23"/>
      <c r="J29" s="23"/>
      <c r="K29" s="153"/>
      <c r="L29" s="153"/>
      <c r="M29" s="153"/>
      <c r="N29" s="24"/>
      <c r="O29" s="25">
        <f t="shared" si="10"/>
        <v>0</v>
      </c>
      <c r="P29" s="26">
        <f t="shared" si="11"/>
        <v>0</v>
      </c>
      <c r="Q29" s="158">
        <f t="shared" si="12"/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/>
      <c r="B30" s="163" t="str">
        <f t="shared" si="9"/>
        <v>NO</v>
      </c>
      <c r="C30" s="20"/>
      <c r="D30" s="21"/>
      <c r="E30" s="20"/>
      <c r="F30" s="23"/>
      <c r="G30" s="23"/>
      <c r="H30" s="23"/>
      <c r="I30" s="23"/>
      <c r="J30" s="23"/>
      <c r="K30" s="153"/>
      <c r="L30" s="153"/>
      <c r="M30" s="153"/>
      <c r="N30" s="24"/>
      <c r="O30" s="25">
        <f t="shared" si="10"/>
        <v>0</v>
      </c>
      <c r="P30" s="26">
        <f t="shared" si="11"/>
        <v>0</v>
      </c>
      <c r="Q30" s="158">
        <f t="shared" si="12"/>
        <v>0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12</v>
      </c>
      <c r="X30" s="19"/>
      <c r="Y30" s="6"/>
      <c r="Z30" s="6"/>
      <c r="AA30" s="6"/>
      <c r="AB30" s="6"/>
    </row>
    <row r="31" spans="1:28" ht="29.1" customHeight="1" thickBot="1" x14ac:dyDescent="0.4">
      <c r="A31" s="163"/>
      <c r="B31" s="163" t="str">
        <f t="shared" si="9"/>
        <v>NO</v>
      </c>
      <c r="C31" s="20"/>
      <c r="D31" s="21"/>
      <c r="E31" s="22"/>
      <c r="F31" s="23"/>
      <c r="G31" s="23"/>
      <c r="H31" s="23"/>
      <c r="I31" s="23"/>
      <c r="J31" s="23"/>
      <c r="K31" s="153"/>
      <c r="L31" s="153"/>
      <c r="M31" s="153"/>
      <c r="N31" s="24"/>
      <c r="O31" s="25">
        <f t="shared" si="10"/>
        <v>0</v>
      </c>
      <c r="P31" s="26">
        <f t="shared" si="11"/>
        <v>0</v>
      </c>
      <c r="Q31" s="158">
        <f t="shared" si="12"/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si="9"/>
        <v>NO</v>
      </c>
      <c r="C32" s="62"/>
      <c r="D32" s="21"/>
      <c r="E32" s="20"/>
      <c r="F32" s="23"/>
      <c r="G32" s="23"/>
      <c r="H32" s="23"/>
      <c r="I32" s="23"/>
      <c r="J32" s="23"/>
      <c r="K32" s="153"/>
      <c r="L32" s="153"/>
      <c r="M32" s="153"/>
      <c r="N32" s="24"/>
      <c r="O32" s="25">
        <f t="shared" si="10"/>
        <v>0</v>
      </c>
      <c r="P32" s="26">
        <f t="shared" si="11"/>
        <v>0</v>
      </c>
      <c r="Q32" s="158">
        <f t="shared" si="12"/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9"/>
        <v>NO</v>
      </c>
      <c r="C33" s="20"/>
      <c r="D33" s="21"/>
      <c r="E33" s="22"/>
      <c r="F33" s="23"/>
      <c r="G33" s="23"/>
      <c r="H33" s="23"/>
      <c r="I33" s="23"/>
      <c r="J33" s="23"/>
      <c r="K33" s="153"/>
      <c r="L33" s="153"/>
      <c r="M33" s="153"/>
      <c r="N33" s="24"/>
      <c r="O33" s="25">
        <f t="shared" si="10"/>
        <v>0</v>
      </c>
      <c r="P33" s="26">
        <f t="shared" si="11"/>
        <v>0</v>
      </c>
      <c r="Q33" s="158">
        <f t="shared" si="12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9"/>
        <v>NO</v>
      </c>
      <c r="C34" s="20"/>
      <c r="D34" s="21"/>
      <c r="E34" s="22"/>
      <c r="F34" s="23"/>
      <c r="G34" s="23"/>
      <c r="H34" s="23"/>
      <c r="I34" s="23"/>
      <c r="J34" s="23"/>
      <c r="K34" s="153"/>
      <c r="L34" s="153"/>
      <c r="M34" s="153"/>
      <c r="N34" s="24"/>
      <c r="O34" s="25">
        <f t="shared" si="10"/>
        <v>0</v>
      </c>
      <c r="P34" s="26">
        <f t="shared" si="11"/>
        <v>0</v>
      </c>
      <c r="Q34" s="158">
        <f t="shared" si="12"/>
        <v>0</v>
      </c>
      <c r="R34" s="27"/>
      <c r="S34" s="28">
        <v>2072</v>
      </c>
      <c r="T34" s="29" t="s">
        <v>109</v>
      </c>
      <c r="U34" s="30">
        <f t="shared" si="3"/>
        <v>0</v>
      </c>
      <c r="V34" s="31"/>
      <c r="W34" s="32">
        <f t="shared" si="4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9"/>
        <v>NO</v>
      </c>
      <c r="C35" s="20"/>
      <c r="D35" s="21"/>
      <c r="E35" s="22"/>
      <c r="F35" s="23"/>
      <c r="G35" s="23"/>
      <c r="H35" s="23"/>
      <c r="I35" s="23"/>
      <c r="J35" s="23"/>
      <c r="K35" s="153"/>
      <c r="L35" s="153"/>
      <c r="M35" s="153"/>
      <c r="N35" s="24"/>
      <c r="O35" s="25">
        <f t="shared" si="10"/>
        <v>0</v>
      </c>
      <c r="P35" s="26">
        <f t="shared" si="11"/>
        <v>0</v>
      </c>
      <c r="Q35" s="158">
        <f t="shared" si="12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9"/>
        <v>NO</v>
      </c>
      <c r="C36" s="20"/>
      <c r="D36" s="21"/>
      <c r="E36" s="22"/>
      <c r="F36" s="23"/>
      <c r="G36" s="23"/>
      <c r="H36" s="23"/>
      <c r="I36" s="23"/>
      <c r="J36" s="23"/>
      <c r="K36" s="153"/>
      <c r="L36" s="153"/>
      <c r="M36" s="153"/>
      <c r="N36" s="24"/>
      <c r="O36" s="25">
        <f t="shared" si="10"/>
        <v>0</v>
      </c>
      <c r="P36" s="26">
        <f t="shared" si="11"/>
        <v>0</v>
      </c>
      <c r="Q36" s="158">
        <f t="shared" si="12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9"/>
        <v>NO</v>
      </c>
      <c r="C37" s="20"/>
      <c r="D37" s="21"/>
      <c r="E37" s="22"/>
      <c r="F37" s="23"/>
      <c r="G37" s="23"/>
      <c r="H37" s="23"/>
      <c r="I37" s="23"/>
      <c r="J37" s="23"/>
      <c r="K37" s="153"/>
      <c r="L37" s="153"/>
      <c r="M37" s="153"/>
      <c r="N37" s="24"/>
      <c r="O37" s="25">
        <f t="shared" si="10"/>
        <v>0</v>
      </c>
      <c r="P37" s="26">
        <f t="shared" si="11"/>
        <v>0</v>
      </c>
      <c r="Q37" s="158">
        <f t="shared" si="12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9"/>
        <v>NO</v>
      </c>
      <c r="C38" s="20"/>
      <c r="D38" s="21"/>
      <c r="E38" s="22"/>
      <c r="F38" s="23"/>
      <c r="G38" s="23"/>
      <c r="H38" s="23"/>
      <c r="I38" s="23"/>
      <c r="J38" s="23"/>
      <c r="K38" s="153"/>
      <c r="L38" s="153"/>
      <c r="M38" s="153"/>
      <c r="N38" s="24"/>
      <c r="O38" s="25">
        <f t="shared" si="10"/>
        <v>0</v>
      </c>
      <c r="P38" s="26">
        <f t="shared" si="11"/>
        <v>0</v>
      </c>
      <c r="Q38" s="158">
        <f t="shared" si="12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9"/>
        <v>NO</v>
      </c>
      <c r="C39" s="20"/>
      <c r="D39" s="21"/>
      <c r="E39" s="20"/>
      <c r="F39" s="23"/>
      <c r="G39" s="23"/>
      <c r="H39" s="23"/>
      <c r="I39" s="23"/>
      <c r="J39" s="23"/>
      <c r="K39" s="153"/>
      <c r="L39" s="153"/>
      <c r="M39" s="153"/>
      <c r="N39" s="24"/>
      <c r="O39" s="25">
        <f t="shared" si="10"/>
        <v>0</v>
      </c>
      <c r="P39" s="26">
        <f t="shared" si="11"/>
        <v>0</v>
      </c>
      <c r="Q39" s="158">
        <f t="shared" si="12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9"/>
        <v>NO</v>
      </c>
      <c r="C40" s="62"/>
      <c r="D40" s="21"/>
      <c r="E40" s="22"/>
      <c r="F40" s="23"/>
      <c r="G40" s="23"/>
      <c r="H40" s="23"/>
      <c r="I40" s="23"/>
      <c r="J40" s="23"/>
      <c r="K40" s="153"/>
      <c r="L40" s="153"/>
      <c r="M40" s="153"/>
      <c r="N40" s="24"/>
      <c r="O40" s="25">
        <f t="shared" si="10"/>
        <v>0</v>
      </c>
      <c r="P40" s="26">
        <f t="shared" si="11"/>
        <v>0</v>
      </c>
      <c r="Q40" s="158">
        <f t="shared" si="12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ref="B41:B50" si="13">IF(P41&lt;2,"NO","SI")</f>
        <v>NO</v>
      </c>
      <c r="C41" s="20"/>
      <c r="D41" s="21"/>
      <c r="E41" s="22"/>
      <c r="F41" s="23"/>
      <c r="G41" s="23"/>
      <c r="H41" s="23"/>
      <c r="I41" s="23"/>
      <c r="J41" s="23"/>
      <c r="K41" s="153"/>
      <c r="L41" s="153"/>
      <c r="M41" s="153"/>
      <c r="N41" s="24"/>
      <c r="O41" s="25">
        <f t="shared" ref="O41:O50" si="14">IF(P41=9,SUM(F41:N41)-SMALL(F41:N41,1)-SMALL(F41:N41,2),IF(P41=8,SUM(F41:N41)-SMALL(F41:N41,1),SUM(F41:N41)))</f>
        <v>0</v>
      </c>
      <c r="P41" s="26">
        <f t="shared" ref="P41:P50" si="15">COUNTA(F41:N41)</f>
        <v>0</v>
      </c>
      <c r="Q41" s="158">
        <f t="shared" ref="Q41:Q50" si="16">SUM(F41:N41)</f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13"/>
        <v>NO</v>
      </c>
      <c r="C42" s="20"/>
      <c r="D42" s="21"/>
      <c r="E42" s="20"/>
      <c r="F42" s="23"/>
      <c r="G42" s="23"/>
      <c r="H42" s="23"/>
      <c r="I42" s="23"/>
      <c r="J42" s="23"/>
      <c r="K42" s="153"/>
      <c r="L42" s="153"/>
      <c r="M42" s="153"/>
      <c r="N42" s="24"/>
      <c r="O42" s="25">
        <f t="shared" si="14"/>
        <v>0</v>
      </c>
      <c r="P42" s="26">
        <f t="shared" si="15"/>
        <v>0</v>
      </c>
      <c r="Q42" s="158">
        <f t="shared" si="16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si="13"/>
        <v>NO</v>
      </c>
      <c r="C43" s="20"/>
      <c r="D43" s="21"/>
      <c r="E43" s="22"/>
      <c r="F43" s="23"/>
      <c r="G43" s="23"/>
      <c r="H43" s="23"/>
      <c r="I43" s="23"/>
      <c r="J43" s="23"/>
      <c r="K43" s="153"/>
      <c r="L43" s="153"/>
      <c r="M43" s="153"/>
      <c r="N43" s="24"/>
      <c r="O43" s="25">
        <f t="shared" si="14"/>
        <v>0</v>
      </c>
      <c r="P43" s="26">
        <f t="shared" si="15"/>
        <v>0</v>
      </c>
      <c r="Q43" s="158">
        <f t="shared" si="16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13"/>
        <v>NO</v>
      </c>
      <c r="C44" s="62"/>
      <c r="D44" s="21"/>
      <c r="E44" s="62"/>
      <c r="F44" s="23"/>
      <c r="G44" s="23"/>
      <c r="H44" s="23"/>
      <c r="I44" s="23"/>
      <c r="J44" s="23"/>
      <c r="K44" s="153"/>
      <c r="L44" s="153"/>
      <c r="M44" s="153"/>
      <c r="N44" s="24"/>
      <c r="O44" s="25">
        <f t="shared" si="14"/>
        <v>0</v>
      </c>
      <c r="P44" s="26">
        <f t="shared" si="15"/>
        <v>0</v>
      </c>
      <c r="Q44" s="158">
        <f t="shared" si="16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13"/>
        <v>NO</v>
      </c>
      <c r="C45" s="62"/>
      <c r="D45" s="21"/>
      <c r="E45" s="62"/>
      <c r="F45" s="23"/>
      <c r="G45" s="23"/>
      <c r="H45" s="23"/>
      <c r="I45" s="23"/>
      <c r="J45" s="23"/>
      <c r="K45" s="153"/>
      <c r="L45" s="153"/>
      <c r="M45" s="153"/>
      <c r="N45" s="24"/>
      <c r="O45" s="25">
        <f t="shared" si="14"/>
        <v>0</v>
      </c>
      <c r="P45" s="26">
        <f t="shared" si="15"/>
        <v>0</v>
      </c>
      <c r="Q45" s="158">
        <f t="shared" si="16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13"/>
        <v>NO</v>
      </c>
      <c r="C46" s="62"/>
      <c r="D46" s="21"/>
      <c r="E46" s="63"/>
      <c r="F46" s="23"/>
      <c r="G46" s="23"/>
      <c r="H46" s="23"/>
      <c r="I46" s="23"/>
      <c r="J46" s="23"/>
      <c r="K46" s="153"/>
      <c r="L46" s="153"/>
      <c r="M46" s="153"/>
      <c r="N46" s="24"/>
      <c r="O46" s="25">
        <f t="shared" si="14"/>
        <v>0</v>
      </c>
      <c r="P46" s="26">
        <f t="shared" si="15"/>
        <v>0</v>
      </c>
      <c r="Q46" s="158">
        <f t="shared" si="16"/>
        <v>0</v>
      </c>
      <c r="R46" s="35"/>
      <c r="S46" s="28">
        <v>2057</v>
      </c>
      <c r="T46" s="29" t="s">
        <v>56</v>
      </c>
      <c r="U46" s="30">
        <f t="shared" si="3"/>
        <v>72</v>
      </c>
      <c r="V46" s="36"/>
      <c r="W46" s="32">
        <f t="shared" si="4"/>
        <v>72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13"/>
        <v>NO</v>
      </c>
      <c r="C47" s="62"/>
      <c r="D47" s="21"/>
      <c r="E47" s="63"/>
      <c r="F47" s="23"/>
      <c r="G47" s="23"/>
      <c r="H47" s="23"/>
      <c r="I47" s="23"/>
      <c r="J47" s="23"/>
      <c r="K47" s="153"/>
      <c r="L47" s="153"/>
      <c r="M47" s="153"/>
      <c r="N47" s="24"/>
      <c r="O47" s="25">
        <f t="shared" si="14"/>
        <v>0</v>
      </c>
      <c r="P47" s="26">
        <f t="shared" si="15"/>
        <v>0</v>
      </c>
      <c r="Q47" s="158">
        <f t="shared" si="16"/>
        <v>0</v>
      </c>
      <c r="R47" s="35"/>
      <c r="S47" s="28">
        <v>2069</v>
      </c>
      <c r="T47" s="29" t="s">
        <v>57</v>
      </c>
      <c r="U47" s="30">
        <f t="shared" si="3"/>
        <v>0</v>
      </c>
      <c r="V47" s="37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13"/>
        <v>NO</v>
      </c>
      <c r="C48" s="62"/>
      <c r="D48" s="21"/>
      <c r="E48" s="62"/>
      <c r="F48" s="23"/>
      <c r="G48" s="23"/>
      <c r="H48" s="23"/>
      <c r="I48" s="23"/>
      <c r="J48" s="145"/>
      <c r="K48" s="156"/>
      <c r="L48" s="156"/>
      <c r="M48" s="156"/>
      <c r="N48" s="146"/>
      <c r="O48" s="25">
        <f t="shared" si="14"/>
        <v>0</v>
      </c>
      <c r="P48" s="26">
        <f t="shared" si="15"/>
        <v>0</v>
      </c>
      <c r="Q48" s="158">
        <f t="shared" si="16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7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13"/>
        <v>NO</v>
      </c>
      <c r="C49" s="62"/>
      <c r="D49" s="21"/>
      <c r="E49" s="62"/>
      <c r="F49" s="23"/>
      <c r="G49" s="23"/>
      <c r="H49" s="23"/>
      <c r="I49" s="23"/>
      <c r="J49" s="23"/>
      <c r="K49" s="153"/>
      <c r="L49" s="153"/>
      <c r="M49" s="153"/>
      <c r="N49" s="24"/>
      <c r="O49" s="25">
        <f t="shared" si="14"/>
        <v>0</v>
      </c>
      <c r="P49" s="26">
        <f t="shared" si="15"/>
        <v>0</v>
      </c>
      <c r="Q49" s="158">
        <f t="shared" si="16"/>
        <v>0</v>
      </c>
      <c r="R49" s="19"/>
      <c r="S49" s="28">
        <v>2029</v>
      </c>
      <c r="T49" s="29" t="s">
        <v>59</v>
      </c>
      <c r="U49" s="30">
        <f t="shared" si="3"/>
        <v>0</v>
      </c>
      <c r="V49" s="6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13"/>
        <v>NO</v>
      </c>
      <c r="C50" s="62"/>
      <c r="D50" s="21"/>
      <c r="E50" s="62"/>
      <c r="F50" s="23"/>
      <c r="G50" s="23"/>
      <c r="H50" s="23"/>
      <c r="I50" s="23"/>
      <c r="J50" s="23"/>
      <c r="K50" s="153"/>
      <c r="L50" s="153"/>
      <c r="M50" s="153"/>
      <c r="N50" s="24"/>
      <c r="O50" s="25">
        <f t="shared" si="14"/>
        <v>0</v>
      </c>
      <c r="P50" s="26">
        <f t="shared" si="15"/>
        <v>0</v>
      </c>
      <c r="Q50" s="158">
        <f t="shared" si="16"/>
        <v>0</v>
      </c>
      <c r="R50" s="19"/>
      <c r="S50" s="28">
        <v>2027</v>
      </c>
      <c r="T50" s="29" t="s">
        <v>20</v>
      </c>
      <c r="U50" s="30">
        <f t="shared" si="3"/>
        <v>0</v>
      </c>
      <c r="V50" s="6"/>
      <c r="W50" s="32">
        <f t="shared" si="4"/>
        <v>0</v>
      </c>
      <c r="X50" s="6"/>
      <c r="Y50" s="6"/>
      <c r="Z50" s="6"/>
      <c r="AA50" s="6"/>
      <c r="AB50" s="6"/>
    </row>
    <row r="51" spans="1:28" ht="28.5" customHeight="1" thickBot="1" x14ac:dyDescent="0.4">
      <c r="A51" s="42"/>
      <c r="B51" s="42">
        <f>COUNTIF(B3:B50,"SI")</f>
        <v>18</v>
      </c>
      <c r="C51" s="42">
        <f>COUNTA(C3:C50)</f>
        <v>19</v>
      </c>
      <c r="D51" s="42"/>
      <c r="E51" s="42"/>
      <c r="F51" s="42">
        <f t="shared" ref="F51:J51" si="17">COUNTA(F3:F50)</f>
        <v>15</v>
      </c>
      <c r="G51" s="42">
        <f t="shared" si="17"/>
        <v>15</v>
      </c>
      <c r="H51" s="42">
        <f t="shared" si="17"/>
        <v>13</v>
      </c>
      <c r="I51" s="42">
        <f t="shared" si="17"/>
        <v>13</v>
      </c>
      <c r="J51" s="42">
        <f t="shared" si="17"/>
        <v>12</v>
      </c>
      <c r="K51" s="157"/>
      <c r="L51" s="157"/>
      <c r="M51" s="157"/>
      <c r="N51" s="64"/>
      <c r="O51" s="65">
        <f>SUM(O3:O50)</f>
        <v>816</v>
      </c>
      <c r="P51" s="47"/>
      <c r="Q51" s="66">
        <f>SUM(Q3:Q50)</f>
        <v>804</v>
      </c>
      <c r="R51" s="19"/>
      <c r="S51" s="28">
        <v>1862</v>
      </c>
      <c r="T51" s="29" t="s">
        <v>60</v>
      </c>
      <c r="U51" s="30">
        <f t="shared" si="3"/>
        <v>0</v>
      </c>
      <c r="V51" s="6"/>
      <c r="W51" s="32">
        <f t="shared" si="4"/>
        <v>0</v>
      </c>
      <c r="X51" s="6"/>
      <c r="Y51" s="6"/>
      <c r="Z51" s="6"/>
      <c r="AA51" s="6"/>
      <c r="AB51" s="6"/>
    </row>
    <row r="52" spans="1:28" ht="27.95" customHeight="1" thickBot="1" x14ac:dyDescent="0.4">
      <c r="A52" s="67"/>
      <c r="B52" s="67"/>
      <c r="C52" s="67"/>
      <c r="D52" s="67"/>
      <c r="E52" s="67"/>
      <c r="F52" s="68"/>
      <c r="G52" s="68"/>
      <c r="H52" s="67"/>
      <c r="I52" s="67"/>
      <c r="J52" s="67"/>
      <c r="K52" s="67"/>
      <c r="L52" s="67"/>
      <c r="M52" s="67"/>
      <c r="N52" s="67"/>
      <c r="O52" s="69"/>
      <c r="P52" s="6"/>
      <c r="Q52" s="70"/>
      <c r="R52" s="6"/>
      <c r="S52" s="28">
        <v>1132</v>
      </c>
      <c r="T52" s="29" t="s">
        <v>61</v>
      </c>
      <c r="U52" s="30">
        <f t="shared" si="3"/>
        <v>0</v>
      </c>
      <c r="V52" s="6"/>
      <c r="W52" s="32">
        <f t="shared" si="4"/>
        <v>0</v>
      </c>
      <c r="X52" s="6"/>
      <c r="Y52" s="6"/>
      <c r="Z52" s="6"/>
      <c r="AA52" s="6"/>
      <c r="AB52" s="6"/>
    </row>
    <row r="53" spans="1:28" ht="27.95" customHeight="1" thickBo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8">
        <v>1988</v>
      </c>
      <c r="T53" s="29" t="s">
        <v>62</v>
      </c>
      <c r="U53" s="30">
        <f t="shared" si="3"/>
        <v>0</v>
      </c>
      <c r="V53" s="6"/>
      <c r="W53" s="32">
        <f t="shared" si="4"/>
        <v>0</v>
      </c>
      <c r="X53" s="6"/>
      <c r="Y53" s="6"/>
      <c r="Z53" s="6"/>
      <c r="AA53" s="6"/>
      <c r="AB53" s="6"/>
    </row>
    <row r="54" spans="1:28" ht="27.95" customHeight="1" thickBo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8">
        <v>1172</v>
      </c>
      <c r="T54" s="29" t="s">
        <v>214</v>
      </c>
      <c r="U54" s="30">
        <f t="shared" si="3"/>
        <v>36</v>
      </c>
      <c r="V54" s="6"/>
      <c r="W54" s="32">
        <f t="shared" si="4"/>
        <v>36</v>
      </c>
      <c r="X54" s="6"/>
      <c r="Y54" s="6"/>
      <c r="Z54" s="6"/>
      <c r="AA54" s="6"/>
      <c r="AB54" s="6"/>
    </row>
    <row r="55" spans="1:28" ht="27.4" customHeight="1" thickBo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8"/>
      <c r="T55" s="29"/>
      <c r="U55" s="30">
        <f t="shared" si="3"/>
        <v>0</v>
      </c>
      <c r="V55" s="6"/>
      <c r="W55" s="32">
        <f t="shared" si="4"/>
        <v>0</v>
      </c>
      <c r="X55" s="6"/>
      <c r="Y55" s="6"/>
      <c r="Z55" s="6"/>
      <c r="AA55" s="6"/>
      <c r="AB55" s="6"/>
    </row>
    <row r="56" spans="1:28" ht="27.4" customHeight="1" thickBo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8"/>
      <c r="T56" s="29"/>
      <c r="U56" s="30">
        <f t="shared" si="3"/>
        <v>0</v>
      </c>
      <c r="V56" s="6"/>
      <c r="W56" s="32">
        <f t="shared" si="4"/>
        <v>0</v>
      </c>
      <c r="X56" s="6"/>
      <c r="Y56" s="6"/>
      <c r="Z56" s="6"/>
      <c r="AA56" s="6"/>
      <c r="AB56" s="6"/>
    </row>
    <row r="57" spans="1:28" ht="27.4" customHeight="1" thickBo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8">
        <v>1990</v>
      </c>
      <c r="T57" s="29" t="s">
        <v>26</v>
      </c>
      <c r="U57" s="30">
        <f t="shared" si="3"/>
        <v>0</v>
      </c>
      <c r="V57" s="6"/>
      <c r="W57" s="32">
        <f t="shared" si="4"/>
        <v>0</v>
      </c>
      <c r="X57" s="6"/>
      <c r="Y57" s="6"/>
      <c r="Z57" s="6"/>
      <c r="AA57" s="6"/>
      <c r="AB57" s="6"/>
    </row>
    <row r="58" spans="1:28" ht="27.4" customHeight="1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8">
        <v>2068</v>
      </c>
      <c r="T58" s="29" t="s">
        <v>64</v>
      </c>
      <c r="U58" s="30">
        <f t="shared" si="3"/>
        <v>0</v>
      </c>
      <c r="V58" s="6"/>
      <c r="W58" s="32">
        <f t="shared" si="4"/>
        <v>0</v>
      </c>
      <c r="X58" s="6"/>
      <c r="Y58" s="6"/>
      <c r="Z58" s="6"/>
      <c r="AA58" s="6"/>
      <c r="AB58" s="6"/>
    </row>
    <row r="59" spans="1:28" ht="27.4" customHeight="1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8">
        <v>2075</v>
      </c>
      <c r="T59" s="155" t="s">
        <v>118</v>
      </c>
      <c r="U59" s="30">
        <f t="shared" si="3"/>
        <v>0</v>
      </c>
      <c r="V59" s="6"/>
      <c r="W59" s="32">
        <f t="shared" si="4"/>
        <v>0</v>
      </c>
      <c r="X59" s="6"/>
      <c r="Y59" s="6"/>
      <c r="Z59" s="6"/>
      <c r="AA59" s="6"/>
      <c r="AB59" s="6"/>
    </row>
    <row r="60" spans="1:28" ht="27.4" customHeight="1" thickBo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8">
        <v>2076</v>
      </c>
      <c r="T60" s="29" t="s">
        <v>117</v>
      </c>
      <c r="U60" s="30">
        <f t="shared" si="3"/>
        <v>0</v>
      </c>
      <c r="V60" s="6"/>
      <c r="W60" s="32">
        <f t="shared" si="4"/>
        <v>0</v>
      </c>
      <c r="X60" s="6"/>
      <c r="Y60" s="6"/>
      <c r="Z60" s="6"/>
      <c r="AA60" s="6"/>
      <c r="AB60" s="6"/>
    </row>
    <row r="61" spans="1:28" ht="27.4" customHeight="1" thickBo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8">
        <v>2161</v>
      </c>
      <c r="T61" s="29" t="s">
        <v>66</v>
      </c>
      <c r="U61" s="30">
        <f t="shared" si="3"/>
        <v>0</v>
      </c>
      <c r="V61" s="6"/>
      <c r="W61" s="32">
        <f t="shared" si="4"/>
        <v>0</v>
      </c>
      <c r="X61" s="6"/>
      <c r="Y61" s="6"/>
      <c r="Z61" s="6"/>
      <c r="AA61" s="6"/>
      <c r="AB61" s="6"/>
    </row>
    <row r="62" spans="1:28" ht="27.4" customHeight="1" thickBo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8">
        <v>1216</v>
      </c>
      <c r="T62" s="155" t="s">
        <v>108</v>
      </c>
      <c r="U62" s="30">
        <f t="shared" si="3"/>
        <v>0</v>
      </c>
      <c r="V62" s="6"/>
      <c r="W62" s="32">
        <f t="shared" si="4"/>
        <v>0</v>
      </c>
      <c r="X62" s="6"/>
      <c r="Y62" s="6"/>
      <c r="Z62" s="6"/>
      <c r="AA62" s="6"/>
      <c r="AB62" s="6"/>
    </row>
    <row r="63" spans="1:28" ht="27" customHeight="1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8">
        <v>2113</v>
      </c>
      <c r="T63" s="29" t="s">
        <v>67</v>
      </c>
      <c r="U63" s="30">
        <f t="shared" si="3"/>
        <v>0</v>
      </c>
      <c r="V63" s="6"/>
      <c r="W63" s="32">
        <f t="shared" si="4"/>
        <v>0</v>
      </c>
      <c r="X63" s="6"/>
      <c r="Y63" s="6"/>
      <c r="Z63" s="6"/>
      <c r="AA63" s="6"/>
      <c r="AB63" s="6"/>
    </row>
    <row r="64" spans="1:28" ht="27.4" customHeight="1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7.4" customHeight="1" x14ac:dyDescent="0.35">
      <c r="A65" s="216"/>
      <c r="B65" s="6"/>
      <c r="C65" s="49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1"/>
      <c r="P65" s="6"/>
      <c r="Q65" s="6"/>
      <c r="R65" s="6"/>
      <c r="S65" s="6"/>
      <c r="T65" s="6"/>
      <c r="U65" s="39">
        <f>SUM(U3:U64)</f>
        <v>804</v>
      </c>
      <c r="V65" s="6"/>
      <c r="W65" s="41">
        <f>SUM(W3:W64)</f>
        <v>816</v>
      </c>
      <c r="X65" s="6"/>
      <c r="Y65" s="6"/>
      <c r="Z65" s="6"/>
      <c r="AA65" s="6"/>
      <c r="AB65" s="6"/>
    </row>
    <row r="66" spans="1:28" ht="27.4" customHeight="1" x14ac:dyDescent="0.35">
      <c r="A66" s="220"/>
      <c r="B66" s="6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4"/>
      <c r="P66" s="6"/>
      <c r="Q66" s="6"/>
      <c r="R66" s="6"/>
      <c r="S66" s="6"/>
      <c r="T66" s="6"/>
      <c r="U66" s="39"/>
      <c r="V66" s="6"/>
      <c r="W66" s="41"/>
      <c r="X66" s="6"/>
      <c r="Y66" s="6"/>
      <c r="Z66" s="6"/>
      <c r="AA66" s="6"/>
      <c r="AB66" s="6"/>
    </row>
    <row r="67" spans="1:28" ht="27.4" customHeight="1" x14ac:dyDescent="0.35">
      <c r="A67" s="220"/>
      <c r="B67" s="6"/>
      <c r="C67" s="52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6"/>
      <c r="Q67" s="6"/>
      <c r="R67" s="6"/>
      <c r="S67" s="6"/>
      <c r="T67" s="6"/>
      <c r="U67" s="39"/>
      <c r="V67" s="6"/>
      <c r="W67" s="41"/>
      <c r="X67" s="6"/>
      <c r="Y67" s="6"/>
      <c r="Z67" s="6"/>
      <c r="AA67" s="6"/>
      <c r="AB67" s="6"/>
    </row>
    <row r="68" spans="1:28" ht="27.4" customHeight="1" x14ac:dyDescent="0.35">
      <c r="A68" s="217"/>
      <c r="B68" s="6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  <c r="P68" s="6"/>
      <c r="Q68" s="6"/>
      <c r="R68" s="6"/>
      <c r="S68" s="6"/>
      <c r="T68" s="6"/>
      <c r="U68" s="39"/>
      <c r="V68" s="6"/>
      <c r="W68" s="41"/>
      <c r="X68" s="6"/>
      <c r="Y68" s="6"/>
      <c r="Z68" s="6"/>
      <c r="AA68" s="6"/>
      <c r="AB68" s="6"/>
    </row>
    <row r="69" spans="1:28" ht="18.600000000000001" customHeight="1" x14ac:dyDescent="0.35">
      <c r="S69" s="6"/>
      <c r="T69" s="6"/>
      <c r="U69" s="39"/>
      <c r="V69" s="6"/>
      <c r="W69" s="41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21">
    <sortCondition descending="1" ref="O3:O21"/>
  </sortState>
  <mergeCells count="1">
    <mergeCell ref="B1:G1"/>
  </mergeCells>
  <conditionalFormatting sqref="A21:A50">
    <cfRule type="containsText" dxfId="23" priority="1" stopIfTrue="1" operator="containsText" text="SI">
      <formula>NOT(ISERROR(SEARCH("SI",A21)))</formula>
    </cfRule>
    <cfRule type="containsText" dxfId="22" priority="2" stopIfTrue="1" operator="containsText" text="NO">
      <formula>NOT(ISERROR(SEARCH("NO",A21)))</formula>
    </cfRule>
  </conditionalFormatting>
  <conditionalFormatting sqref="B3:B50">
    <cfRule type="containsText" dxfId="21" priority="3" stopIfTrue="1" operator="containsText" text="SI">
      <formula>NOT(ISERROR(SEARCH("SI",B3)))</formula>
    </cfRule>
    <cfRule type="containsText" dxfId="20" priority="4" stopIfTrue="1" operator="containsText" text="NO">
      <formula>NOT(ISERROR(SEARCH("NO",B3)))</formula>
    </cfRule>
  </conditionalFormatting>
  <pageMargins left="1" right="1" top="1" bottom="1" header="0.25" footer="0.25"/>
  <pageSetup orientation="portrait"/>
  <headerFooter>
    <oddHeader>&amp;L&amp;"Times New Roman,Regular"&amp;12&amp;K000000CU F</oddHeader>
    <oddFooter>&amp;L&amp;"Helvetica,Regular"&amp;12&amp;K000000&amp;P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Z109"/>
  <sheetViews>
    <sheetView showGridLines="0" zoomScale="40" zoomScaleNormal="4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8.7109375" style="1" customWidth="1"/>
    <col min="4" max="4" width="13.7109375" style="1" customWidth="1"/>
    <col min="5" max="5" width="65.85546875" style="1" customWidth="1"/>
    <col min="6" max="6" width="23.140625" style="1" customWidth="1"/>
    <col min="7" max="7" width="23.42578125" style="1" customWidth="1"/>
    <col min="8" max="8" width="23.140625" style="1" customWidth="1"/>
    <col min="9" max="12" width="23.42578125" style="1" customWidth="1"/>
    <col min="13" max="14" width="23.140625" style="1" customWidth="1"/>
    <col min="15" max="15" width="18.8554687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1" width="20.7109375" style="1" customWidth="1"/>
    <col min="22" max="22" width="11.42578125" style="1" customWidth="1"/>
    <col min="23" max="23" width="35.42578125" style="1" customWidth="1"/>
    <col min="24" max="25" width="11.42578125" style="1" customWidth="1"/>
    <col min="26" max="26" width="47.7109375" style="1" customWidth="1"/>
    <col min="27" max="27" width="11.42578125" style="1" customWidth="1"/>
    <col min="28" max="28" width="65.42578125" style="1" customWidth="1"/>
    <col min="29" max="260" width="11.42578125" style="1" customWidth="1"/>
  </cols>
  <sheetData>
    <row r="1" spans="1:28" ht="28.5" customHeight="1" thickBot="1" x14ac:dyDescent="0.45">
      <c r="A1"/>
      <c r="B1" s="238" t="s">
        <v>75</v>
      </c>
      <c r="C1" s="239"/>
      <c r="D1" s="239"/>
      <c r="E1" s="239"/>
      <c r="F1" s="239"/>
      <c r="G1" s="239"/>
      <c r="H1" s="59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667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163" t="s">
        <v>552</v>
      </c>
      <c r="B3" s="163" t="s">
        <v>163</v>
      </c>
      <c r="C3" s="205" t="s">
        <v>271</v>
      </c>
      <c r="D3" s="205" t="s">
        <v>136</v>
      </c>
      <c r="E3" s="205" t="s">
        <v>157</v>
      </c>
      <c r="F3" s="184">
        <v>100</v>
      </c>
      <c r="G3" s="23">
        <v>100</v>
      </c>
      <c r="H3" s="188">
        <v>100</v>
      </c>
      <c r="I3" s="188">
        <f>VLOOKUP(A3,[1]Table1!$A$56:$K$78,11,FALSE)</f>
        <v>90</v>
      </c>
      <c r="J3" s="188">
        <v>80</v>
      </c>
      <c r="K3" s="178"/>
      <c r="L3" s="178"/>
      <c r="M3" s="178"/>
      <c r="N3" s="180"/>
      <c r="O3" s="181">
        <f t="shared" ref="O3:O39" si="0">IF(P3=9,SUM(F3:N3)-SMALL(F3:N3,1)-SMALL(F3:N3,2),IF(P3=8,SUM(F3:N3)-SMALL(F3:N3,1),SUM(F3:N3)))</f>
        <v>470</v>
      </c>
      <c r="P3" s="26">
        <f t="shared" ref="P3:P39" si="1">COUNTA(F3:N3)</f>
        <v>5</v>
      </c>
      <c r="Q3" s="158">
        <f t="shared" ref="Q3:Q36" si="2">SUM(F3:N3)</f>
        <v>470</v>
      </c>
      <c r="R3" s="27"/>
      <c r="S3" s="28">
        <v>1213</v>
      </c>
      <c r="T3" s="29" t="s">
        <v>114</v>
      </c>
      <c r="U3" s="30">
        <f>SUMIF($D$3:$D$113,S3,$Q$3:$Q$113)</f>
        <v>145</v>
      </c>
      <c r="V3" s="31"/>
      <c r="W3" s="32">
        <f>SUMIF($D$3:$D$113,S3,$O$3:$O$113)</f>
        <v>145</v>
      </c>
      <c r="X3" s="19"/>
      <c r="Y3" s="33"/>
      <c r="Z3" s="33"/>
      <c r="AA3" s="33"/>
      <c r="AB3" s="33"/>
    </row>
    <row r="4" spans="1:28" ht="29.1" customHeight="1" thickBot="1" x14ac:dyDescent="0.4">
      <c r="A4" s="163" t="s">
        <v>668</v>
      </c>
      <c r="B4" s="163" t="s">
        <v>163</v>
      </c>
      <c r="C4" s="205" t="s">
        <v>669</v>
      </c>
      <c r="D4" s="205" t="s">
        <v>128</v>
      </c>
      <c r="E4" s="205" t="s">
        <v>154</v>
      </c>
      <c r="F4" s="165"/>
      <c r="G4" s="23">
        <v>80</v>
      </c>
      <c r="H4" s="188">
        <v>80</v>
      </c>
      <c r="I4" s="188">
        <f>VLOOKUP(A4,[1]Table1!$A$56:$K$78,11,FALSE)</f>
        <v>100</v>
      </c>
      <c r="J4" s="188">
        <v>100</v>
      </c>
      <c r="K4" s="23"/>
      <c r="L4" s="23"/>
      <c r="M4" s="23"/>
      <c r="N4" s="24"/>
      <c r="O4" s="25">
        <f t="shared" si="0"/>
        <v>360</v>
      </c>
      <c r="P4" s="26">
        <f t="shared" si="1"/>
        <v>4</v>
      </c>
      <c r="Q4" s="158">
        <f t="shared" si="2"/>
        <v>360</v>
      </c>
      <c r="R4" s="27"/>
      <c r="S4" s="28">
        <v>2310</v>
      </c>
      <c r="T4" s="29" t="s">
        <v>156</v>
      </c>
      <c r="U4" s="30">
        <f t="shared" ref="U4:U64" si="3">SUMIF($D$3:$D$113,S4,$Q$3:$Q$113)</f>
        <v>11</v>
      </c>
      <c r="V4" s="31"/>
      <c r="W4" s="32">
        <f t="shared" ref="W4:W64" si="4">SUMIF($D$3:$D$113,S4,$O$3:$O$113)</f>
        <v>11</v>
      </c>
      <c r="X4" s="19"/>
      <c r="Y4" s="33"/>
      <c r="Z4" s="33"/>
      <c r="AA4" s="33"/>
      <c r="AB4" s="33"/>
    </row>
    <row r="5" spans="1:28" ht="29.1" customHeight="1" thickBot="1" x14ac:dyDescent="0.45">
      <c r="A5" s="163" t="s">
        <v>553</v>
      </c>
      <c r="B5" s="163" t="s">
        <v>163</v>
      </c>
      <c r="C5" s="205" t="s">
        <v>342</v>
      </c>
      <c r="D5" s="205" t="s">
        <v>265</v>
      </c>
      <c r="E5" s="205" t="s">
        <v>212</v>
      </c>
      <c r="F5" s="184">
        <v>90</v>
      </c>
      <c r="G5" s="23">
        <v>60</v>
      </c>
      <c r="H5" s="188">
        <v>90</v>
      </c>
      <c r="I5" s="188"/>
      <c r="J5" s="188">
        <v>90</v>
      </c>
      <c r="K5" s="178"/>
      <c r="L5" s="178"/>
      <c r="M5" s="178"/>
      <c r="N5" s="180"/>
      <c r="O5" s="181">
        <f t="shared" si="0"/>
        <v>330</v>
      </c>
      <c r="P5" s="26">
        <f t="shared" si="1"/>
        <v>4</v>
      </c>
      <c r="Q5" s="158">
        <f t="shared" si="2"/>
        <v>330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554</v>
      </c>
      <c r="B6" s="163" t="s">
        <v>163</v>
      </c>
      <c r="C6" s="205" t="s">
        <v>276</v>
      </c>
      <c r="D6" s="205" t="s">
        <v>136</v>
      </c>
      <c r="E6" s="205" t="s">
        <v>157</v>
      </c>
      <c r="F6" s="165">
        <v>80</v>
      </c>
      <c r="G6" s="23">
        <v>90</v>
      </c>
      <c r="H6" s="188">
        <v>30</v>
      </c>
      <c r="I6" s="188">
        <f>VLOOKUP(A6,[1]Table1!$A$56:$K$78,11,FALSE)</f>
        <v>60</v>
      </c>
      <c r="J6" s="188"/>
      <c r="K6" s="23"/>
      <c r="L6" s="23"/>
      <c r="M6" s="23"/>
      <c r="N6" s="24"/>
      <c r="O6" s="25">
        <f t="shared" si="0"/>
        <v>260</v>
      </c>
      <c r="P6" s="26">
        <f t="shared" si="1"/>
        <v>4</v>
      </c>
      <c r="Q6" s="158">
        <f t="shared" si="2"/>
        <v>260</v>
      </c>
      <c r="R6" s="27"/>
      <c r="S6" s="28">
        <v>1180</v>
      </c>
      <c r="T6" s="29" t="s">
        <v>14</v>
      </c>
      <c r="U6" s="30">
        <f t="shared" si="3"/>
        <v>826</v>
      </c>
      <c r="V6" s="31"/>
      <c r="W6" s="32">
        <f t="shared" si="4"/>
        <v>826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559</v>
      </c>
      <c r="B7" s="163" t="s">
        <v>163</v>
      </c>
      <c r="C7" s="205" t="s">
        <v>248</v>
      </c>
      <c r="D7" s="205" t="s">
        <v>141</v>
      </c>
      <c r="E7" s="205" t="s">
        <v>160</v>
      </c>
      <c r="F7" s="165">
        <v>20</v>
      </c>
      <c r="G7" s="23"/>
      <c r="H7" s="188">
        <v>60</v>
      </c>
      <c r="I7" s="188">
        <f>VLOOKUP(A7,[1]Table1!$A$56:$K$78,11,FALSE)</f>
        <v>80</v>
      </c>
      <c r="J7" s="188">
        <v>60</v>
      </c>
      <c r="K7" s="23"/>
      <c r="L7" s="23"/>
      <c r="M7" s="23"/>
      <c r="N7" s="24"/>
      <c r="O7" s="25">
        <f t="shared" si="0"/>
        <v>220</v>
      </c>
      <c r="P7" s="26">
        <f t="shared" si="1"/>
        <v>4</v>
      </c>
      <c r="Q7" s="158">
        <f t="shared" si="2"/>
        <v>220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163" t="s">
        <v>564</v>
      </c>
      <c r="B8" s="163" t="s">
        <v>163</v>
      </c>
      <c r="C8" s="205" t="s">
        <v>279</v>
      </c>
      <c r="D8" s="205" t="s">
        <v>131</v>
      </c>
      <c r="E8" s="205" t="s">
        <v>114</v>
      </c>
      <c r="F8" s="165">
        <v>7</v>
      </c>
      <c r="G8" s="23">
        <v>8</v>
      </c>
      <c r="H8" s="188">
        <v>50</v>
      </c>
      <c r="I8" s="188">
        <f>VLOOKUP(A8,[1]Table1!$A$56:$K$78,11,FALSE)</f>
        <v>50</v>
      </c>
      <c r="J8" s="188">
        <v>30</v>
      </c>
      <c r="K8" s="23"/>
      <c r="L8" s="23"/>
      <c r="M8" s="23"/>
      <c r="N8" s="24"/>
      <c r="O8" s="25">
        <f t="shared" si="0"/>
        <v>145</v>
      </c>
      <c r="P8" s="26">
        <f t="shared" si="1"/>
        <v>5</v>
      </c>
      <c r="Q8" s="158">
        <f t="shared" si="2"/>
        <v>145</v>
      </c>
      <c r="R8" s="27"/>
      <c r="S8" s="28">
        <v>10</v>
      </c>
      <c r="T8" s="29" t="s">
        <v>16</v>
      </c>
      <c r="U8" s="30">
        <f t="shared" si="3"/>
        <v>380</v>
      </c>
      <c r="V8" s="31"/>
      <c r="W8" s="32">
        <f t="shared" si="4"/>
        <v>380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555</v>
      </c>
      <c r="B9" s="163" t="s">
        <v>163</v>
      </c>
      <c r="C9" s="205" t="s">
        <v>253</v>
      </c>
      <c r="D9" s="205" t="s">
        <v>141</v>
      </c>
      <c r="E9" s="205" t="s">
        <v>160</v>
      </c>
      <c r="F9" s="165">
        <v>60</v>
      </c>
      <c r="G9" s="23">
        <v>30</v>
      </c>
      <c r="H9" s="188">
        <v>9</v>
      </c>
      <c r="I9" s="188">
        <f>VLOOKUP(A9,[1]Table1!$A$56:$K$78,11,FALSE)</f>
        <v>15</v>
      </c>
      <c r="J9" s="188">
        <v>15</v>
      </c>
      <c r="K9" s="23"/>
      <c r="L9" s="23"/>
      <c r="M9" s="23"/>
      <c r="N9" s="24"/>
      <c r="O9" s="25">
        <f t="shared" si="0"/>
        <v>129</v>
      </c>
      <c r="P9" s="26">
        <f t="shared" si="1"/>
        <v>5</v>
      </c>
      <c r="Q9" s="158">
        <f t="shared" si="2"/>
        <v>129</v>
      </c>
      <c r="R9" s="27"/>
      <c r="S9" s="28">
        <v>1589</v>
      </c>
      <c r="T9" s="29" t="s">
        <v>18</v>
      </c>
      <c r="U9" s="30">
        <f t="shared" si="3"/>
        <v>79</v>
      </c>
      <c r="V9" s="31"/>
      <c r="W9" s="32">
        <f t="shared" si="4"/>
        <v>84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573</v>
      </c>
      <c r="B10" s="163" t="s">
        <v>163</v>
      </c>
      <c r="C10" s="205" t="s">
        <v>254</v>
      </c>
      <c r="D10" s="205" t="s">
        <v>141</v>
      </c>
      <c r="E10" s="205" t="s">
        <v>160</v>
      </c>
      <c r="F10" s="165">
        <v>5</v>
      </c>
      <c r="G10" s="23">
        <v>50</v>
      </c>
      <c r="H10" s="188">
        <v>15</v>
      </c>
      <c r="I10" s="188">
        <f>VLOOKUP(A10,[1]Table1!$A$56:$K$78,11,FALSE)</f>
        <v>12</v>
      </c>
      <c r="J10" s="188">
        <v>40</v>
      </c>
      <c r="K10" s="23"/>
      <c r="L10" s="23"/>
      <c r="M10" s="23"/>
      <c r="N10" s="24"/>
      <c r="O10" s="25">
        <f t="shared" si="0"/>
        <v>122</v>
      </c>
      <c r="P10" s="26">
        <f t="shared" si="1"/>
        <v>5</v>
      </c>
      <c r="Q10" s="158">
        <f t="shared" si="2"/>
        <v>122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557</v>
      </c>
      <c r="B11" s="163" t="s">
        <v>163</v>
      </c>
      <c r="C11" s="205" t="s">
        <v>250</v>
      </c>
      <c r="D11" s="205" t="s">
        <v>137</v>
      </c>
      <c r="E11" s="205" t="s">
        <v>158</v>
      </c>
      <c r="F11" s="165">
        <v>40</v>
      </c>
      <c r="G11" s="23"/>
      <c r="H11" s="188">
        <v>40</v>
      </c>
      <c r="I11" s="188">
        <f>VLOOKUP(A11,[1]Table1!$A$56:$K$78,11,FALSE)</f>
        <v>40</v>
      </c>
      <c r="J11" s="188"/>
      <c r="K11" s="23"/>
      <c r="L11" s="23"/>
      <c r="M11" s="23"/>
      <c r="N11" s="24"/>
      <c r="O11" s="25">
        <f t="shared" si="0"/>
        <v>120</v>
      </c>
      <c r="P11" s="26">
        <f t="shared" si="1"/>
        <v>3</v>
      </c>
      <c r="Q11" s="158">
        <f t="shared" si="2"/>
        <v>120</v>
      </c>
      <c r="R11" s="27"/>
      <c r="S11" s="28">
        <v>2328</v>
      </c>
      <c r="T11" s="29" t="s">
        <v>874</v>
      </c>
      <c r="U11" s="30">
        <f t="shared" si="3"/>
        <v>0</v>
      </c>
      <c r="V11" s="31"/>
      <c r="W11" s="32">
        <f t="shared" si="4"/>
        <v>5</v>
      </c>
      <c r="X11" s="19"/>
      <c r="Y11" s="33"/>
      <c r="Z11" s="33"/>
      <c r="AA11" s="33"/>
      <c r="AB11" s="33"/>
    </row>
    <row r="12" spans="1:28" ht="29.1" customHeight="1" thickBot="1" x14ac:dyDescent="0.4">
      <c r="A12" s="163" t="s">
        <v>563</v>
      </c>
      <c r="B12" s="163" t="s">
        <v>163</v>
      </c>
      <c r="C12" s="205" t="s">
        <v>547</v>
      </c>
      <c r="D12" s="205" t="s">
        <v>125</v>
      </c>
      <c r="E12" s="205" t="s">
        <v>153</v>
      </c>
      <c r="F12" s="165">
        <v>8</v>
      </c>
      <c r="G12" s="23">
        <v>20</v>
      </c>
      <c r="H12" s="188">
        <v>20</v>
      </c>
      <c r="I12" s="188"/>
      <c r="J12" s="188">
        <v>50</v>
      </c>
      <c r="K12" s="23"/>
      <c r="L12" s="23"/>
      <c r="M12" s="23"/>
      <c r="N12" s="24"/>
      <c r="O12" s="25">
        <f t="shared" si="0"/>
        <v>98</v>
      </c>
      <c r="P12" s="26">
        <f t="shared" si="1"/>
        <v>4</v>
      </c>
      <c r="Q12" s="158">
        <f t="shared" si="2"/>
        <v>98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33"/>
      <c r="Z12" s="33"/>
      <c r="AA12" s="33"/>
      <c r="AB12" s="33"/>
    </row>
    <row r="13" spans="1:28" ht="29.1" customHeight="1" thickBot="1" x14ac:dyDescent="0.45">
      <c r="A13" s="163" t="s">
        <v>556</v>
      </c>
      <c r="B13" s="163" t="s">
        <v>163</v>
      </c>
      <c r="C13" s="205" t="s">
        <v>545</v>
      </c>
      <c r="D13" s="205" t="s">
        <v>133</v>
      </c>
      <c r="E13" s="205" t="s">
        <v>71</v>
      </c>
      <c r="F13" s="184">
        <v>50</v>
      </c>
      <c r="G13" s="23">
        <v>9</v>
      </c>
      <c r="H13" s="188">
        <v>8</v>
      </c>
      <c r="I13" s="188"/>
      <c r="J13" s="188">
        <v>20</v>
      </c>
      <c r="K13" s="178"/>
      <c r="L13" s="178"/>
      <c r="M13" s="178"/>
      <c r="N13" s="180"/>
      <c r="O13" s="181">
        <f t="shared" si="0"/>
        <v>87</v>
      </c>
      <c r="P13" s="26">
        <f t="shared" si="1"/>
        <v>4</v>
      </c>
      <c r="Q13" s="158">
        <f t="shared" si="2"/>
        <v>87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670</v>
      </c>
      <c r="B14" s="163" t="s">
        <v>163</v>
      </c>
      <c r="C14" s="205" t="s">
        <v>671</v>
      </c>
      <c r="D14" s="205" t="s">
        <v>256</v>
      </c>
      <c r="E14" s="205" t="s">
        <v>226</v>
      </c>
      <c r="F14" s="165"/>
      <c r="G14" s="23">
        <v>15</v>
      </c>
      <c r="H14" s="188">
        <v>12</v>
      </c>
      <c r="I14" s="188">
        <f>VLOOKUP(A14,[1]Table1!$A$56:$K$78,11,FALSE)</f>
        <v>30</v>
      </c>
      <c r="J14" s="188"/>
      <c r="K14" s="23"/>
      <c r="L14" s="23"/>
      <c r="M14" s="23"/>
      <c r="N14" s="24"/>
      <c r="O14" s="25">
        <f t="shared" si="0"/>
        <v>57</v>
      </c>
      <c r="P14" s="26">
        <f t="shared" si="1"/>
        <v>3</v>
      </c>
      <c r="Q14" s="158">
        <f t="shared" si="2"/>
        <v>57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163" t="s">
        <v>560</v>
      </c>
      <c r="B15" s="163" t="s">
        <v>163</v>
      </c>
      <c r="C15" s="205" t="s">
        <v>252</v>
      </c>
      <c r="D15" s="205" t="s">
        <v>136</v>
      </c>
      <c r="E15" s="205" t="s">
        <v>157</v>
      </c>
      <c r="F15" s="165">
        <v>15</v>
      </c>
      <c r="G15" s="23">
        <v>40</v>
      </c>
      <c r="H15" s="188"/>
      <c r="I15" s="188"/>
      <c r="J15" s="188"/>
      <c r="K15" s="23"/>
      <c r="L15" s="23"/>
      <c r="M15" s="23"/>
      <c r="N15" s="24"/>
      <c r="O15" s="25">
        <f t="shared" si="0"/>
        <v>55</v>
      </c>
      <c r="P15" s="26">
        <f t="shared" si="1"/>
        <v>2</v>
      </c>
      <c r="Q15" s="158">
        <f t="shared" si="2"/>
        <v>55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568</v>
      </c>
      <c r="B16" s="163" t="s">
        <v>163</v>
      </c>
      <c r="C16" s="205" t="s">
        <v>280</v>
      </c>
      <c r="D16" s="205" t="s">
        <v>141</v>
      </c>
      <c r="E16" s="205" t="s">
        <v>160</v>
      </c>
      <c r="F16" s="165">
        <v>5</v>
      </c>
      <c r="G16" s="23">
        <v>7</v>
      </c>
      <c r="H16" s="188">
        <v>7</v>
      </c>
      <c r="I16" s="188">
        <f>VLOOKUP(A16,[1]Table1!$A$56:$K$78,11,FALSE)</f>
        <v>20</v>
      </c>
      <c r="J16" s="188">
        <v>12</v>
      </c>
      <c r="K16" s="23"/>
      <c r="L16" s="23"/>
      <c r="M16" s="23"/>
      <c r="N16" s="24"/>
      <c r="O16" s="25">
        <f t="shared" si="0"/>
        <v>51</v>
      </c>
      <c r="P16" s="26">
        <f t="shared" si="1"/>
        <v>5</v>
      </c>
      <c r="Q16" s="158">
        <f t="shared" si="2"/>
        <v>51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558</v>
      </c>
      <c r="B17" s="163" t="s">
        <v>163</v>
      </c>
      <c r="C17" s="205" t="s">
        <v>251</v>
      </c>
      <c r="D17" s="205" t="s">
        <v>137</v>
      </c>
      <c r="E17" s="205" t="s">
        <v>158</v>
      </c>
      <c r="F17" s="165">
        <v>30</v>
      </c>
      <c r="G17" s="23"/>
      <c r="H17" s="188">
        <v>5</v>
      </c>
      <c r="I17" s="188"/>
      <c r="J17" s="188"/>
      <c r="K17" s="23"/>
      <c r="L17" s="23"/>
      <c r="M17" s="23"/>
      <c r="N17" s="24"/>
      <c r="O17" s="25">
        <f t="shared" si="0"/>
        <v>35</v>
      </c>
      <c r="P17" s="26">
        <f t="shared" si="1"/>
        <v>2</v>
      </c>
      <c r="Q17" s="158">
        <f t="shared" si="2"/>
        <v>35</v>
      </c>
      <c r="R17" s="27"/>
      <c r="S17" s="28">
        <v>2521</v>
      </c>
      <c r="T17" s="29" t="s">
        <v>247</v>
      </c>
      <c r="U17" s="30">
        <f t="shared" si="3"/>
        <v>0</v>
      </c>
      <c r="V17" s="31"/>
      <c r="W17" s="32">
        <f t="shared" si="4"/>
        <v>0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570</v>
      </c>
      <c r="B18" s="163" t="s">
        <v>163</v>
      </c>
      <c r="C18" s="205" t="s">
        <v>249</v>
      </c>
      <c r="D18" s="205" t="s">
        <v>139</v>
      </c>
      <c r="E18" s="205" t="s">
        <v>159</v>
      </c>
      <c r="F18" s="165">
        <v>5</v>
      </c>
      <c r="G18" s="23">
        <v>5</v>
      </c>
      <c r="H18" s="188">
        <v>6</v>
      </c>
      <c r="I18" s="188">
        <f>VLOOKUP(A18,[1]Table1!$A$56:$K$78,11,FALSE)</f>
        <v>9</v>
      </c>
      <c r="J18" s="188">
        <v>9</v>
      </c>
      <c r="K18" s="23"/>
      <c r="L18" s="23"/>
      <c r="M18" s="23"/>
      <c r="N18" s="24"/>
      <c r="O18" s="25">
        <f t="shared" si="0"/>
        <v>34</v>
      </c>
      <c r="P18" s="26">
        <f t="shared" si="1"/>
        <v>5</v>
      </c>
      <c r="Q18" s="158">
        <f t="shared" si="2"/>
        <v>34</v>
      </c>
      <c r="R18" s="27"/>
      <c r="S18" s="28">
        <v>2144</v>
      </c>
      <c r="T18" s="155" t="s">
        <v>107</v>
      </c>
      <c r="U18" s="30">
        <f t="shared" si="3"/>
        <v>595</v>
      </c>
      <c r="V18" s="31"/>
      <c r="W18" s="32">
        <f t="shared" si="4"/>
        <v>595</v>
      </c>
      <c r="X18" s="19"/>
      <c r="Y18" s="33"/>
      <c r="Z18" s="33"/>
      <c r="AA18" s="33"/>
      <c r="AB18" s="33"/>
    </row>
    <row r="19" spans="1:28" ht="29.1" customHeight="1" thickBot="1" x14ac:dyDescent="0.4">
      <c r="A19" s="163" t="s">
        <v>567</v>
      </c>
      <c r="B19" s="163" t="s">
        <v>163</v>
      </c>
      <c r="C19" s="205" t="s">
        <v>261</v>
      </c>
      <c r="D19" s="205" t="s">
        <v>141</v>
      </c>
      <c r="E19" s="205" t="s">
        <v>160</v>
      </c>
      <c r="F19" s="165">
        <v>5</v>
      </c>
      <c r="G19" s="23">
        <v>5</v>
      </c>
      <c r="H19" s="188">
        <v>5</v>
      </c>
      <c r="I19" s="188">
        <f>VLOOKUP(A19,[1]Table1!$A$56:$K$78,11,FALSE)</f>
        <v>5</v>
      </c>
      <c r="J19" s="188">
        <v>7</v>
      </c>
      <c r="K19" s="23"/>
      <c r="L19" s="23"/>
      <c r="M19" s="23"/>
      <c r="N19" s="24"/>
      <c r="O19" s="25">
        <f t="shared" si="0"/>
        <v>27</v>
      </c>
      <c r="P19" s="26">
        <f t="shared" si="1"/>
        <v>5</v>
      </c>
      <c r="Q19" s="158">
        <f t="shared" si="2"/>
        <v>27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566</v>
      </c>
      <c r="B20" s="163" t="s">
        <v>163</v>
      </c>
      <c r="C20" s="205" t="s">
        <v>549</v>
      </c>
      <c r="D20" s="205" t="s">
        <v>141</v>
      </c>
      <c r="E20" s="205" t="s">
        <v>160</v>
      </c>
      <c r="F20" s="165">
        <v>5</v>
      </c>
      <c r="G20" s="23"/>
      <c r="H20" s="188">
        <v>5</v>
      </c>
      <c r="I20" s="188">
        <f>VLOOKUP(A20,[1]Table1!$A$56:$K$78,11,FALSE)</f>
        <v>8</v>
      </c>
      <c r="J20" s="188">
        <v>8</v>
      </c>
      <c r="K20" s="23"/>
      <c r="L20" s="23"/>
      <c r="M20" s="23"/>
      <c r="N20" s="24"/>
      <c r="O20" s="25">
        <f t="shared" si="0"/>
        <v>26</v>
      </c>
      <c r="P20" s="26">
        <f t="shared" si="1"/>
        <v>4</v>
      </c>
      <c r="Q20" s="158">
        <f t="shared" si="2"/>
        <v>26</v>
      </c>
      <c r="R20" s="27"/>
      <c r="S20" s="28">
        <v>1298</v>
      </c>
      <c r="T20" s="29" t="s">
        <v>35</v>
      </c>
      <c r="U20" s="30">
        <f t="shared" si="3"/>
        <v>0</v>
      </c>
      <c r="V20" s="31"/>
      <c r="W20" s="32">
        <f t="shared" si="4"/>
        <v>0</v>
      </c>
      <c r="X20" s="19"/>
      <c r="Y20" s="33"/>
      <c r="Z20" s="33"/>
      <c r="AA20" s="33"/>
      <c r="AB20" s="33"/>
    </row>
    <row r="21" spans="1:28" ht="29.1" customHeight="1" thickBot="1" x14ac:dyDescent="0.4">
      <c r="A21" s="163" t="s">
        <v>572</v>
      </c>
      <c r="B21" s="163" t="s">
        <v>163</v>
      </c>
      <c r="C21" s="205" t="s">
        <v>284</v>
      </c>
      <c r="D21" s="205" t="s">
        <v>139</v>
      </c>
      <c r="E21" s="205" t="s">
        <v>159</v>
      </c>
      <c r="F21" s="165">
        <v>5</v>
      </c>
      <c r="G21" s="23">
        <v>5</v>
      </c>
      <c r="H21" s="188">
        <v>5</v>
      </c>
      <c r="I21" s="188">
        <f>VLOOKUP(A21,[1]Table1!$A$56:$K$78,11,FALSE)</f>
        <v>5</v>
      </c>
      <c r="J21" s="188">
        <v>5</v>
      </c>
      <c r="K21" s="23"/>
      <c r="L21" s="23"/>
      <c r="M21" s="23"/>
      <c r="N21" s="24"/>
      <c r="O21" s="25">
        <f t="shared" si="0"/>
        <v>25</v>
      </c>
      <c r="P21" s="26">
        <f t="shared" si="1"/>
        <v>5</v>
      </c>
      <c r="Q21" s="158">
        <f t="shared" si="2"/>
        <v>25</v>
      </c>
      <c r="R21" s="27"/>
      <c r="S21" s="28">
        <v>2271</v>
      </c>
      <c r="T21" s="29" t="s">
        <v>120</v>
      </c>
      <c r="U21" s="30">
        <f t="shared" si="3"/>
        <v>125</v>
      </c>
      <c r="V21" s="31"/>
      <c r="W21" s="32">
        <f t="shared" si="4"/>
        <v>125</v>
      </c>
      <c r="X21" s="19"/>
      <c r="Y21" s="33"/>
      <c r="Z21" s="33"/>
      <c r="AA21" s="33"/>
      <c r="AB21" s="33"/>
    </row>
    <row r="22" spans="1:28" ht="29.1" customHeight="1" thickBot="1" x14ac:dyDescent="0.4">
      <c r="A22" s="163" t="s">
        <v>569</v>
      </c>
      <c r="B22" s="163" t="s">
        <v>163</v>
      </c>
      <c r="C22" s="205" t="s">
        <v>257</v>
      </c>
      <c r="D22" s="205" t="s">
        <v>353</v>
      </c>
      <c r="E22" s="205" t="s">
        <v>354</v>
      </c>
      <c r="F22" s="165">
        <v>5</v>
      </c>
      <c r="G22" s="23">
        <v>5</v>
      </c>
      <c r="H22" s="188"/>
      <c r="I22" s="188">
        <f>VLOOKUP(A22,[1]Table1!$A$56:$K$78,11,FALSE)</f>
        <v>6</v>
      </c>
      <c r="J22" s="188">
        <v>6</v>
      </c>
      <c r="K22" s="23"/>
      <c r="L22" s="23"/>
      <c r="M22" s="23"/>
      <c r="N22" s="24"/>
      <c r="O22" s="25">
        <f t="shared" si="0"/>
        <v>22</v>
      </c>
      <c r="P22" s="26">
        <f t="shared" si="1"/>
        <v>4</v>
      </c>
      <c r="Q22" s="158">
        <f t="shared" si="2"/>
        <v>22</v>
      </c>
      <c r="R22" s="27"/>
      <c r="S22" s="28">
        <v>2186</v>
      </c>
      <c r="T22" s="29" t="s">
        <v>122</v>
      </c>
      <c r="U22" s="30">
        <f t="shared" si="3"/>
        <v>22</v>
      </c>
      <c r="V22" s="31"/>
      <c r="W22" s="32">
        <f t="shared" si="4"/>
        <v>22</v>
      </c>
      <c r="X22" s="19"/>
      <c r="Y22" s="33"/>
      <c r="Z22" s="33"/>
      <c r="AA22" s="33"/>
      <c r="AB22" s="33"/>
    </row>
    <row r="23" spans="1:28" ht="29.1" customHeight="1" thickBot="1" x14ac:dyDescent="0.4">
      <c r="A23" s="163" t="s">
        <v>675</v>
      </c>
      <c r="B23" s="163" t="s">
        <v>163</v>
      </c>
      <c r="C23" s="205" t="s">
        <v>677</v>
      </c>
      <c r="D23" s="205" t="s">
        <v>139</v>
      </c>
      <c r="E23" s="205" t="s">
        <v>159</v>
      </c>
      <c r="F23" s="165"/>
      <c r="G23" s="23">
        <v>5</v>
      </c>
      <c r="H23" s="188">
        <v>5</v>
      </c>
      <c r="I23" s="188">
        <f>VLOOKUP(A23,[1]Table1!$A$56:$K$78,11,FALSE)</f>
        <v>5</v>
      </c>
      <c r="J23" s="188">
        <v>5</v>
      </c>
      <c r="K23" s="23"/>
      <c r="L23" s="23"/>
      <c r="M23" s="23"/>
      <c r="N23" s="24"/>
      <c r="O23" s="25">
        <f t="shared" si="0"/>
        <v>20</v>
      </c>
      <c r="P23" s="26">
        <f t="shared" si="1"/>
        <v>4</v>
      </c>
      <c r="Q23" s="158">
        <f t="shared" si="2"/>
        <v>20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33"/>
      <c r="Z23" s="33"/>
      <c r="AA23" s="33"/>
      <c r="AB23" s="33"/>
    </row>
    <row r="24" spans="1:28" ht="29.1" customHeight="1" thickBot="1" x14ac:dyDescent="0.4">
      <c r="A24" s="163" t="s">
        <v>680</v>
      </c>
      <c r="B24" s="163" t="s">
        <v>163</v>
      </c>
      <c r="C24" s="205" t="s">
        <v>686</v>
      </c>
      <c r="D24" s="205" t="s">
        <v>141</v>
      </c>
      <c r="E24" s="205" t="s">
        <v>160</v>
      </c>
      <c r="F24" s="165"/>
      <c r="G24" s="23">
        <v>5</v>
      </c>
      <c r="H24" s="188">
        <v>5</v>
      </c>
      <c r="I24" s="188">
        <f>VLOOKUP(A24,[1]Table1!$A$56:$K$78,11,FALSE)</f>
        <v>5</v>
      </c>
      <c r="J24" s="188">
        <v>5</v>
      </c>
      <c r="K24" s="23"/>
      <c r="L24" s="23"/>
      <c r="M24" s="23"/>
      <c r="N24" s="24"/>
      <c r="O24" s="25">
        <f t="shared" si="0"/>
        <v>20</v>
      </c>
      <c r="P24" s="26">
        <f t="shared" si="1"/>
        <v>4</v>
      </c>
      <c r="Q24" s="158">
        <f t="shared" si="2"/>
        <v>20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33"/>
      <c r="Z24" s="33"/>
      <c r="AA24" s="33"/>
      <c r="AB24" s="33"/>
    </row>
    <row r="25" spans="1:28" ht="29.1" customHeight="1" thickBot="1" x14ac:dyDescent="0.4">
      <c r="A25" s="163" t="s">
        <v>571</v>
      </c>
      <c r="B25" s="163" t="s">
        <v>163</v>
      </c>
      <c r="C25" s="205" t="s">
        <v>255</v>
      </c>
      <c r="D25" s="205" t="s">
        <v>256</v>
      </c>
      <c r="E25" s="205" t="s">
        <v>226</v>
      </c>
      <c r="F25" s="165">
        <v>5</v>
      </c>
      <c r="G25" s="23">
        <v>12</v>
      </c>
      <c r="H25" s="188"/>
      <c r="I25" s="188"/>
      <c r="J25" s="188"/>
      <c r="K25" s="23"/>
      <c r="L25" s="23"/>
      <c r="M25" s="23"/>
      <c r="N25" s="24"/>
      <c r="O25" s="25">
        <f t="shared" si="0"/>
        <v>17</v>
      </c>
      <c r="P25" s="26">
        <f t="shared" si="1"/>
        <v>2</v>
      </c>
      <c r="Q25" s="158">
        <f t="shared" si="2"/>
        <v>17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33"/>
      <c r="Z25" s="33"/>
      <c r="AA25" s="33"/>
      <c r="AB25" s="33"/>
    </row>
    <row r="26" spans="1:28" ht="29.1" customHeight="1" thickBot="1" x14ac:dyDescent="0.4">
      <c r="A26" s="163" t="s">
        <v>562</v>
      </c>
      <c r="B26" s="163" t="s">
        <v>163</v>
      </c>
      <c r="C26" s="205" t="s">
        <v>278</v>
      </c>
      <c r="D26" s="205" t="s">
        <v>256</v>
      </c>
      <c r="E26" s="205" t="s">
        <v>226</v>
      </c>
      <c r="F26" s="165">
        <v>9</v>
      </c>
      <c r="G26" s="23"/>
      <c r="H26" s="188"/>
      <c r="I26" s="188">
        <f>VLOOKUP(A26,[1]Table1!$A$56:$K$78,11,FALSE)</f>
        <v>7</v>
      </c>
      <c r="J26" s="188"/>
      <c r="K26" s="23"/>
      <c r="L26" s="23"/>
      <c r="M26" s="23"/>
      <c r="N26" s="24"/>
      <c r="O26" s="25">
        <f t="shared" si="0"/>
        <v>16</v>
      </c>
      <c r="P26" s="26">
        <f t="shared" si="1"/>
        <v>2</v>
      </c>
      <c r="Q26" s="158">
        <f t="shared" si="2"/>
        <v>16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33"/>
      <c r="Z26" s="33"/>
      <c r="AA26" s="33"/>
      <c r="AB26" s="33"/>
    </row>
    <row r="27" spans="1:28" ht="29.1" customHeight="1" thickBot="1" x14ac:dyDescent="0.4">
      <c r="A27" s="163" t="s">
        <v>574</v>
      </c>
      <c r="B27" s="163" t="s">
        <v>163</v>
      </c>
      <c r="C27" s="205" t="s">
        <v>550</v>
      </c>
      <c r="D27" s="205" t="s">
        <v>136</v>
      </c>
      <c r="E27" s="205" t="s">
        <v>157</v>
      </c>
      <c r="F27" s="165">
        <v>5</v>
      </c>
      <c r="G27" s="23"/>
      <c r="H27" s="188">
        <v>5</v>
      </c>
      <c r="I27" s="188">
        <f>VLOOKUP(A27,[1]Table1!$A$56:$K$78,11,FALSE)</f>
        <v>5</v>
      </c>
      <c r="J27" s="188"/>
      <c r="K27" s="23"/>
      <c r="L27" s="23"/>
      <c r="M27" s="23"/>
      <c r="N27" s="24"/>
      <c r="O27" s="25">
        <f t="shared" si="0"/>
        <v>15</v>
      </c>
      <c r="P27" s="26">
        <f t="shared" si="1"/>
        <v>3</v>
      </c>
      <c r="Q27" s="158">
        <f t="shared" si="2"/>
        <v>15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33"/>
      <c r="Z27" s="33"/>
      <c r="AA27" s="33"/>
      <c r="AB27" s="33"/>
    </row>
    <row r="28" spans="1:28" ht="29.1" customHeight="1" thickBot="1" x14ac:dyDescent="0.4">
      <c r="A28" s="163" t="s">
        <v>682</v>
      </c>
      <c r="B28" s="163" t="s">
        <v>163</v>
      </c>
      <c r="C28" s="205" t="s">
        <v>688</v>
      </c>
      <c r="D28" s="205" t="s">
        <v>136</v>
      </c>
      <c r="E28" s="205" t="s">
        <v>157</v>
      </c>
      <c r="F28" s="165"/>
      <c r="G28" s="23">
        <v>5</v>
      </c>
      <c r="H28" s="188">
        <v>5</v>
      </c>
      <c r="I28" s="188">
        <f>VLOOKUP(A28,[1]Table1!$A$56:$K$78,11,FALSE)</f>
        <v>5</v>
      </c>
      <c r="J28" s="188"/>
      <c r="K28" s="23"/>
      <c r="L28" s="23"/>
      <c r="M28" s="23"/>
      <c r="N28" s="24"/>
      <c r="O28" s="25">
        <f t="shared" si="0"/>
        <v>15</v>
      </c>
      <c r="P28" s="26">
        <f t="shared" si="1"/>
        <v>3</v>
      </c>
      <c r="Q28" s="158">
        <f t="shared" si="2"/>
        <v>15</v>
      </c>
      <c r="R28" s="27"/>
      <c r="S28" s="28">
        <v>1174</v>
      </c>
      <c r="T28" s="29" t="s">
        <v>121</v>
      </c>
      <c r="U28" s="30">
        <f t="shared" si="3"/>
        <v>100</v>
      </c>
      <c r="V28" s="31"/>
      <c r="W28" s="32">
        <f t="shared" si="4"/>
        <v>100</v>
      </c>
      <c r="X28" s="19"/>
      <c r="Y28" s="6"/>
      <c r="Z28" s="6"/>
      <c r="AA28" s="6"/>
      <c r="AB28" s="6"/>
    </row>
    <row r="29" spans="1:28" ht="29.1" customHeight="1" thickBot="1" x14ac:dyDescent="0.4">
      <c r="A29" s="163" t="s">
        <v>683</v>
      </c>
      <c r="B29" s="163" t="s">
        <v>163</v>
      </c>
      <c r="C29" s="205" t="s">
        <v>689</v>
      </c>
      <c r="D29" s="205" t="s">
        <v>125</v>
      </c>
      <c r="E29" s="205" t="s">
        <v>153</v>
      </c>
      <c r="F29" s="165"/>
      <c r="G29" s="23">
        <v>5</v>
      </c>
      <c r="H29" s="188">
        <v>5</v>
      </c>
      <c r="I29" s="188">
        <f>VLOOKUP(A29,[1]Table1!$A$56:$K$78,11,FALSE)</f>
        <v>5</v>
      </c>
      <c r="J29" s="188"/>
      <c r="K29" s="23"/>
      <c r="L29" s="23"/>
      <c r="M29" s="23"/>
      <c r="N29" s="24"/>
      <c r="O29" s="25">
        <f t="shared" si="0"/>
        <v>15</v>
      </c>
      <c r="P29" s="26">
        <f t="shared" si="1"/>
        <v>3</v>
      </c>
      <c r="Q29" s="158">
        <f t="shared" si="2"/>
        <v>15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 t="s">
        <v>561</v>
      </c>
      <c r="B30" s="163" t="s">
        <v>163</v>
      </c>
      <c r="C30" s="205" t="s">
        <v>546</v>
      </c>
      <c r="D30" s="205" t="s">
        <v>125</v>
      </c>
      <c r="E30" s="205" t="s">
        <v>153</v>
      </c>
      <c r="F30" s="165">
        <v>12</v>
      </c>
      <c r="G30" s="23"/>
      <c r="H30" s="188"/>
      <c r="I30" s="188"/>
      <c r="J30" s="188"/>
      <c r="K30" s="23"/>
      <c r="L30" s="23"/>
      <c r="M30" s="23"/>
      <c r="N30" s="24"/>
      <c r="O30" s="25">
        <f t="shared" si="0"/>
        <v>12</v>
      </c>
      <c r="P30" s="26">
        <f t="shared" si="1"/>
        <v>1</v>
      </c>
      <c r="Q30" s="158">
        <f t="shared" si="2"/>
        <v>12</v>
      </c>
      <c r="R30" s="27"/>
      <c r="S30" s="28">
        <v>1773</v>
      </c>
      <c r="T30" s="29" t="s">
        <v>71</v>
      </c>
      <c r="U30" s="30">
        <f t="shared" si="3"/>
        <v>87</v>
      </c>
      <c r="V30" s="31"/>
      <c r="W30" s="32">
        <f t="shared" si="4"/>
        <v>87</v>
      </c>
      <c r="X30" s="19"/>
      <c r="Y30" s="6"/>
      <c r="Z30" s="6"/>
      <c r="AA30" s="6"/>
      <c r="AB30" s="6"/>
    </row>
    <row r="31" spans="1:28" ht="29.1" customHeight="1" thickBot="1" x14ac:dyDescent="0.4">
      <c r="A31" s="163" t="s">
        <v>565</v>
      </c>
      <c r="B31" s="163" t="s">
        <v>163</v>
      </c>
      <c r="C31" s="205" t="s">
        <v>548</v>
      </c>
      <c r="D31" s="205" t="s">
        <v>135</v>
      </c>
      <c r="E31" s="205" t="s">
        <v>156</v>
      </c>
      <c r="F31" s="165">
        <v>6</v>
      </c>
      <c r="G31" s="23">
        <v>5</v>
      </c>
      <c r="H31" s="188"/>
      <c r="I31" s="188"/>
      <c r="J31" s="188"/>
      <c r="K31" s="23"/>
      <c r="L31" s="23"/>
      <c r="M31" s="23"/>
      <c r="N31" s="24"/>
      <c r="O31" s="25">
        <f t="shared" si="0"/>
        <v>11</v>
      </c>
      <c r="P31" s="26">
        <f t="shared" si="1"/>
        <v>2</v>
      </c>
      <c r="Q31" s="158">
        <f t="shared" si="2"/>
        <v>11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 t="s">
        <v>672</v>
      </c>
      <c r="B32" s="163" t="s">
        <v>163</v>
      </c>
      <c r="C32" s="205" t="s">
        <v>673</v>
      </c>
      <c r="D32" s="205" t="s">
        <v>136</v>
      </c>
      <c r="E32" s="205" t="s">
        <v>157</v>
      </c>
      <c r="F32" s="165"/>
      <c r="G32" s="23">
        <v>6</v>
      </c>
      <c r="H32" s="188">
        <v>5</v>
      </c>
      <c r="I32" s="188"/>
      <c r="J32" s="188"/>
      <c r="K32" s="23"/>
      <c r="L32" s="23"/>
      <c r="M32" s="23"/>
      <c r="N32" s="24"/>
      <c r="O32" s="25">
        <f t="shared" si="0"/>
        <v>11</v>
      </c>
      <c r="P32" s="26">
        <f t="shared" si="1"/>
        <v>2</v>
      </c>
      <c r="Q32" s="158">
        <f t="shared" si="2"/>
        <v>11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 t="s">
        <v>678</v>
      </c>
      <c r="B33" s="163" t="s">
        <v>163</v>
      </c>
      <c r="C33" s="205" t="s">
        <v>684</v>
      </c>
      <c r="D33" s="205" t="s">
        <v>128</v>
      </c>
      <c r="E33" s="205" t="s">
        <v>154</v>
      </c>
      <c r="F33" s="165"/>
      <c r="G33" s="23">
        <v>5</v>
      </c>
      <c r="H33" s="188">
        <v>5</v>
      </c>
      <c r="I33" s="188"/>
      <c r="J33" s="188"/>
      <c r="K33" s="23"/>
      <c r="L33" s="23"/>
      <c r="M33" s="23"/>
      <c r="N33" s="24"/>
      <c r="O33" s="25">
        <f t="shared" si="0"/>
        <v>10</v>
      </c>
      <c r="P33" s="26">
        <f t="shared" si="1"/>
        <v>2</v>
      </c>
      <c r="Q33" s="158">
        <f t="shared" si="2"/>
        <v>10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 t="s">
        <v>679</v>
      </c>
      <c r="B34" s="163" t="s">
        <v>163</v>
      </c>
      <c r="C34" s="205" t="s">
        <v>685</v>
      </c>
      <c r="D34" s="205" t="s">
        <v>128</v>
      </c>
      <c r="E34" s="205" t="s">
        <v>154</v>
      </c>
      <c r="F34" s="165"/>
      <c r="G34" s="23">
        <v>5</v>
      </c>
      <c r="H34" s="188">
        <v>5</v>
      </c>
      <c r="I34" s="188"/>
      <c r="J34" s="188"/>
      <c r="K34" s="23"/>
      <c r="L34" s="23"/>
      <c r="M34" s="23"/>
      <c r="N34" s="24"/>
      <c r="O34" s="25">
        <f t="shared" si="0"/>
        <v>10</v>
      </c>
      <c r="P34" s="26">
        <f t="shared" si="1"/>
        <v>2</v>
      </c>
      <c r="Q34" s="158">
        <f t="shared" si="2"/>
        <v>10</v>
      </c>
      <c r="R34" s="27"/>
      <c r="S34" s="28">
        <v>2072</v>
      </c>
      <c r="T34" s="29" t="s">
        <v>109</v>
      </c>
      <c r="U34" s="30">
        <f t="shared" si="3"/>
        <v>330</v>
      </c>
      <c r="V34" s="31"/>
      <c r="W34" s="32">
        <f t="shared" si="4"/>
        <v>330</v>
      </c>
      <c r="X34" s="19"/>
      <c r="Y34" s="6"/>
      <c r="Z34" s="6"/>
      <c r="AA34" s="6"/>
      <c r="AB34" s="6"/>
    </row>
    <row r="35" spans="1:28" ht="29.1" customHeight="1" thickBot="1" x14ac:dyDescent="0.4">
      <c r="A35" s="163" t="s">
        <v>575</v>
      </c>
      <c r="B35" s="163" t="s">
        <v>163</v>
      </c>
      <c r="C35" s="205" t="s">
        <v>551</v>
      </c>
      <c r="D35" s="205" t="s">
        <v>146</v>
      </c>
      <c r="E35" s="205" t="s">
        <v>20</v>
      </c>
      <c r="F35" s="165">
        <v>5</v>
      </c>
      <c r="G35" s="23"/>
      <c r="H35" s="188"/>
      <c r="I35" s="188">
        <f>VLOOKUP(A35,[1]Table1!$A$56:$K$78,11,FALSE)</f>
        <v>5</v>
      </c>
      <c r="J35" s="188"/>
      <c r="K35" s="23"/>
      <c r="L35" s="23"/>
      <c r="M35" s="23"/>
      <c r="N35" s="24"/>
      <c r="O35" s="25">
        <f t="shared" si="0"/>
        <v>10</v>
      </c>
      <c r="P35" s="26">
        <f t="shared" si="1"/>
        <v>2</v>
      </c>
      <c r="Q35" s="158">
        <f t="shared" si="2"/>
        <v>10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 t="s">
        <v>681</v>
      </c>
      <c r="B36" s="163" t="s">
        <v>163</v>
      </c>
      <c r="C36" s="205" t="s">
        <v>687</v>
      </c>
      <c r="D36" s="205" t="s">
        <v>256</v>
      </c>
      <c r="E36" s="205" t="s">
        <v>226</v>
      </c>
      <c r="F36" s="165"/>
      <c r="G36" s="23">
        <v>5</v>
      </c>
      <c r="H36" s="188"/>
      <c r="I36" s="188">
        <f>VLOOKUP(A36,[1]Table1!$A$56:$K$78,11,FALSE)</f>
        <v>5</v>
      </c>
      <c r="J36" s="188"/>
      <c r="K36" s="23"/>
      <c r="L36" s="23"/>
      <c r="M36" s="23"/>
      <c r="N36" s="24"/>
      <c r="O36" s="25">
        <f t="shared" si="0"/>
        <v>10</v>
      </c>
      <c r="P36" s="26">
        <f t="shared" si="1"/>
        <v>2</v>
      </c>
      <c r="Q36" s="158">
        <f t="shared" si="2"/>
        <v>10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 t="s">
        <v>674</v>
      </c>
      <c r="B37" s="163" t="s">
        <v>163</v>
      </c>
      <c r="C37" s="205" t="s">
        <v>676</v>
      </c>
      <c r="D37" s="205" t="s">
        <v>139</v>
      </c>
      <c r="E37" s="205" t="s">
        <v>159</v>
      </c>
      <c r="F37" s="165"/>
      <c r="G37" s="23">
        <v>5</v>
      </c>
      <c r="H37" s="188"/>
      <c r="I37" s="188"/>
      <c r="J37" s="188"/>
      <c r="K37" s="23"/>
      <c r="L37" s="23"/>
      <c r="M37" s="23"/>
      <c r="N37" s="24"/>
      <c r="O37" s="25">
        <f t="shared" si="0"/>
        <v>5</v>
      </c>
      <c r="P37" s="26">
        <f t="shared" si="1"/>
        <v>1</v>
      </c>
      <c r="Q37" s="158"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 t="s">
        <v>870</v>
      </c>
      <c r="B38" s="163" t="s">
        <v>163</v>
      </c>
      <c r="C38" s="205" t="s">
        <v>871</v>
      </c>
      <c r="D38" s="205" t="s">
        <v>137</v>
      </c>
      <c r="E38" s="205" t="s">
        <v>158</v>
      </c>
      <c r="F38" s="165"/>
      <c r="G38" s="23"/>
      <c r="H38" s="188">
        <v>5</v>
      </c>
      <c r="I38" s="188"/>
      <c r="J38" s="188"/>
      <c r="K38" s="23"/>
      <c r="L38" s="23"/>
      <c r="M38" s="23"/>
      <c r="N38" s="24"/>
      <c r="O38" s="25">
        <f t="shared" si="0"/>
        <v>5</v>
      </c>
      <c r="P38" s="26">
        <f t="shared" si="1"/>
        <v>1</v>
      </c>
      <c r="Q38" s="158"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 t="s">
        <v>872</v>
      </c>
      <c r="B39" s="163" t="s">
        <v>163</v>
      </c>
      <c r="C39" s="205" t="s">
        <v>873</v>
      </c>
      <c r="D39" s="214">
        <v>2328</v>
      </c>
      <c r="E39" s="205" t="s">
        <v>874</v>
      </c>
      <c r="F39" s="165"/>
      <c r="G39" s="23"/>
      <c r="H39" s="188">
        <v>5</v>
      </c>
      <c r="I39" s="188"/>
      <c r="J39" s="188"/>
      <c r="K39" s="23"/>
      <c r="L39" s="23"/>
      <c r="M39" s="23"/>
      <c r="N39" s="24"/>
      <c r="O39" s="25">
        <f t="shared" si="0"/>
        <v>5</v>
      </c>
      <c r="P39" s="26">
        <f t="shared" si="1"/>
        <v>1</v>
      </c>
      <c r="Q39" s="158"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ref="B40:B42" si="5">IF(P40&lt;2,"NO","SI")</f>
        <v>NO</v>
      </c>
      <c r="C40" s="205"/>
      <c r="D40" s="205"/>
      <c r="E40" s="205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ref="O40:O42" si="6">IF(P40=9,SUM(F40:N40)-SMALL(F40:N40,1)-SMALL(F40:N40,2),IF(P40=8,SUM(F40:N40)-SMALL(F40:N40,1),SUM(F40:N40)))</f>
        <v>0</v>
      </c>
      <c r="P40" s="26">
        <f t="shared" ref="P40:P42" si="7">COUNTA(F40:N40)</f>
        <v>0</v>
      </c>
      <c r="Q40" s="158">
        <f t="shared" ref="Q40:Q42" si="8">SUM(F40:N40)</f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5"/>
        <v>NO</v>
      </c>
      <c r="C41" s="205"/>
      <c r="D41" s="205"/>
      <c r="E41" s="205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6"/>
        <v>0</v>
      </c>
      <c r="P41" s="26">
        <f t="shared" si="7"/>
        <v>0</v>
      </c>
      <c r="Q41" s="158">
        <f t="shared" si="8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5"/>
        <v>NO</v>
      </c>
      <c r="C42" s="205"/>
      <c r="D42" s="205"/>
      <c r="E42" s="205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6"/>
        <v>0</v>
      </c>
      <c r="P42" s="26">
        <f t="shared" si="7"/>
        <v>0</v>
      </c>
      <c r="Q42" s="158">
        <f t="shared" si="8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ref="B43:B53" si="9">IF(P43&lt;2,"NO","SI")</f>
        <v>NO</v>
      </c>
      <c r="C43" s="183"/>
      <c r="D43" s="187"/>
      <c r="E43" s="18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ref="O43:O53" si="10">IF(P43=9,SUM(F43:N43)-SMALL(F43:N43,1)-SMALL(F43:N43,2),IF(P43=8,SUM(F43:N43)-SMALL(F43:N43,1),SUM(F43:N43)))</f>
        <v>0</v>
      </c>
      <c r="P43" s="26">
        <f t="shared" ref="P43:P53" si="11">COUNTA(F43:N43)</f>
        <v>0</v>
      </c>
      <c r="Q43" s="158">
        <f t="shared" ref="Q43:Q53" si="12">SUM(F43:N43)</f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9"/>
        <v>NO</v>
      </c>
      <c r="C44" s="183"/>
      <c r="D44" s="187"/>
      <c r="E44" s="18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10"/>
        <v>0</v>
      </c>
      <c r="P44" s="26">
        <f t="shared" si="11"/>
        <v>0</v>
      </c>
      <c r="Q44" s="158">
        <f t="shared" si="12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9"/>
        <v>NO</v>
      </c>
      <c r="C45" s="183"/>
      <c r="D45" s="187"/>
      <c r="E45" s="183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0"/>
        <v>0</v>
      </c>
      <c r="P45" s="26">
        <f t="shared" si="11"/>
        <v>0</v>
      </c>
      <c r="Q45" s="158">
        <f t="shared" si="12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9"/>
        <v>NO</v>
      </c>
      <c r="C46" s="183"/>
      <c r="D46" s="187"/>
      <c r="E46" s="183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0"/>
        <v>0</v>
      </c>
      <c r="P46" s="26">
        <f t="shared" si="11"/>
        <v>0</v>
      </c>
      <c r="Q46" s="158">
        <f t="shared" si="12"/>
        <v>0</v>
      </c>
      <c r="R46" s="35"/>
      <c r="S46" s="28">
        <v>2057</v>
      </c>
      <c r="T46" s="29" t="s">
        <v>56</v>
      </c>
      <c r="U46" s="30">
        <f t="shared" si="3"/>
        <v>155</v>
      </c>
      <c r="V46" s="31"/>
      <c r="W46" s="32">
        <f t="shared" si="4"/>
        <v>160</v>
      </c>
      <c r="X46" s="38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9"/>
        <v>NO</v>
      </c>
      <c r="C47" s="183"/>
      <c r="D47" s="187"/>
      <c r="E47" s="183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si="10"/>
        <v>0</v>
      </c>
      <c r="P47" s="26">
        <f t="shared" si="11"/>
        <v>0</v>
      </c>
      <c r="Q47" s="158">
        <f t="shared" si="12"/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9"/>
        <v>NO</v>
      </c>
      <c r="C48" s="183"/>
      <c r="D48" s="187"/>
      <c r="E48" s="183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10"/>
        <v>0</v>
      </c>
      <c r="P48" s="26">
        <f t="shared" si="11"/>
        <v>0</v>
      </c>
      <c r="Q48" s="158">
        <f t="shared" si="12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9"/>
        <v>NO</v>
      </c>
      <c r="C49" s="183"/>
      <c r="D49" s="187"/>
      <c r="E49" s="183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10"/>
        <v>0</v>
      </c>
      <c r="P49" s="26">
        <f t="shared" si="11"/>
        <v>0</v>
      </c>
      <c r="Q49" s="158">
        <f t="shared" si="12"/>
        <v>0</v>
      </c>
      <c r="R49" s="19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9"/>
        <v>NO</v>
      </c>
      <c r="C50" s="183"/>
      <c r="D50" s="187"/>
      <c r="E50" s="183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10"/>
        <v>0</v>
      </c>
      <c r="P50" s="26">
        <f t="shared" si="11"/>
        <v>0</v>
      </c>
      <c r="Q50" s="158">
        <f t="shared" si="12"/>
        <v>0</v>
      </c>
      <c r="R50" s="19"/>
      <c r="S50" s="28">
        <v>2027</v>
      </c>
      <c r="T50" s="29" t="s">
        <v>20</v>
      </c>
      <c r="U50" s="30">
        <f t="shared" si="3"/>
        <v>10</v>
      </c>
      <c r="V50" s="31"/>
      <c r="W50" s="32">
        <f t="shared" si="4"/>
        <v>10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9"/>
        <v>NO</v>
      </c>
      <c r="C51" s="183"/>
      <c r="D51" s="187"/>
      <c r="E51" s="183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10"/>
        <v>0</v>
      </c>
      <c r="P51" s="26">
        <f t="shared" si="11"/>
        <v>0</v>
      </c>
      <c r="Q51" s="158">
        <f t="shared" si="12"/>
        <v>0</v>
      </c>
      <c r="R51" s="19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9"/>
        <v>NO</v>
      </c>
      <c r="C52" s="183"/>
      <c r="D52" s="187"/>
      <c r="E52" s="183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10"/>
        <v>0</v>
      </c>
      <c r="P52" s="26">
        <f t="shared" si="11"/>
        <v>0</v>
      </c>
      <c r="Q52" s="158">
        <f t="shared" si="12"/>
        <v>0</v>
      </c>
      <c r="R52" s="19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9"/>
        <v>NO</v>
      </c>
      <c r="C53" s="183"/>
      <c r="D53" s="187"/>
      <c r="E53" s="183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si="10"/>
        <v>0</v>
      </c>
      <c r="P53" s="26">
        <f t="shared" si="11"/>
        <v>0</v>
      </c>
      <c r="Q53" s="158">
        <f t="shared" si="12"/>
        <v>0</v>
      </c>
      <c r="R53" s="19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ref="B54:B66" si="13">IF(P54&lt;2,"NO","SI")</f>
        <v>NO</v>
      </c>
      <c r="C54" s="20"/>
      <c r="D54" s="21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ref="O54:O66" si="14">IF(P54=9,SUM(F54:N54)-SMALL(F54:N54,1)-SMALL(F54:N54,2),IF(P54=8,SUM(F54:N54)-SMALL(F54:N54,1),SUM(F54:N54)))</f>
        <v>0</v>
      </c>
      <c r="P54" s="26">
        <f t="shared" ref="P54:P66" si="15">COUNTA(F54:N54)</f>
        <v>0</v>
      </c>
      <c r="Q54" s="158">
        <f t="shared" ref="Q54:Q66" si="16">SUM(F54:N54)</f>
        <v>0</v>
      </c>
      <c r="R54" s="19"/>
      <c r="S54" s="28">
        <v>1172</v>
      </c>
      <c r="T54" s="29" t="s">
        <v>214</v>
      </c>
      <c r="U54" s="30">
        <f t="shared" si="3"/>
        <v>0</v>
      </c>
      <c r="V54" s="31"/>
      <c r="W54" s="32">
        <f t="shared" si="4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si="13"/>
        <v>NO</v>
      </c>
      <c r="C55" s="20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14"/>
        <v>0</v>
      </c>
      <c r="P55" s="26">
        <f t="shared" si="15"/>
        <v>0</v>
      </c>
      <c r="Q55" s="158">
        <f t="shared" si="16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13"/>
        <v>NO</v>
      </c>
      <c r="C56" s="20"/>
      <c r="D56" s="21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14"/>
        <v>0</v>
      </c>
      <c r="P56" s="26">
        <f t="shared" si="15"/>
        <v>0</v>
      </c>
      <c r="Q56" s="158">
        <f t="shared" si="16"/>
        <v>0</v>
      </c>
      <c r="R56" s="19"/>
      <c r="S56" s="28">
        <v>2460</v>
      </c>
      <c r="T56" s="29" t="s">
        <v>230</v>
      </c>
      <c r="U56" s="30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13"/>
        <v>NO</v>
      </c>
      <c r="C57" s="20"/>
      <c r="D57" s="21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">
        <f t="shared" si="14"/>
        <v>0</v>
      </c>
      <c r="P57" s="26">
        <f t="shared" si="15"/>
        <v>0</v>
      </c>
      <c r="Q57" s="158">
        <f t="shared" si="16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13"/>
        <v>NO</v>
      </c>
      <c r="C58" s="150"/>
      <c r="D58" s="21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14"/>
        <v>0</v>
      </c>
      <c r="P58" s="26">
        <f t="shared" si="15"/>
        <v>0</v>
      </c>
      <c r="Q58" s="158">
        <f t="shared" si="16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13"/>
        <v>NO</v>
      </c>
      <c r="C59" s="150"/>
      <c r="D59" s="21"/>
      <c r="E59" s="20"/>
      <c r="F59" s="23"/>
      <c r="G59" s="23"/>
      <c r="H59" s="23"/>
      <c r="I59" s="23"/>
      <c r="J59" s="23"/>
      <c r="K59" s="23"/>
      <c r="L59" s="23"/>
      <c r="M59" s="23"/>
      <c r="N59" s="24"/>
      <c r="O59" s="25">
        <f t="shared" si="14"/>
        <v>0</v>
      </c>
      <c r="P59" s="26">
        <f t="shared" si="15"/>
        <v>0</v>
      </c>
      <c r="Q59" s="158">
        <f t="shared" si="16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13"/>
        <v>NO</v>
      </c>
      <c r="C60" s="20"/>
      <c r="D60" s="21"/>
      <c r="E60" s="20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si="14"/>
        <v>0</v>
      </c>
      <c r="P60" s="26">
        <f t="shared" si="15"/>
        <v>0</v>
      </c>
      <c r="Q60" s="158">
        <f t="shared" si="16"/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163"/>
      <c r="B61" s="163" t="str">
        <f t="shared" si="13"/>
        <v>NO</v>
      </c>
      <c r="C61" s="20"/>
      <c r="D61" s="21"/>
      <c r="E61" s="20"/>
      <c r="F61" s="23"/>
      <c r="G61" s="23"/>
      <c r="H61" s="23"/>
      <c r="I61" s="23"/>
      <c r="J61" s="23"/>
      <c r="K61" s="23"/>
      <c r="L61" s="23"/>
      <c r="M61" s="23"/>
      <c r="N61" s="24"/>
      <c r="O61" s="25">
        <f t="shared" si="14"/>
        <v>0</v>
      </c>
      <c r="P61" s="26">
        <f t="shared" si="15"/>
        <v>0</v>
      </c>
      <c r="Q61" s="158">
        <f t="shared" si="16"/>
        <v>0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163"/>
      <c r="B62" s="163" t="str">
        <f t="shared" si="13"/>
        <v>NO</v>
      </c>
      <c r="C62" s="150"/>
      <c r="D62" s="21"/>
      <c r="E62" s="20"/>
      <c r="F62" s="23"/>
      <c r="G62" s="23"/>
      <c r="H62" s="23"/>
      <c r="I62" s="23"/>
      <c r="J62" s="23"/>
      <c r="K62" s="23"/>
      <c r="L62" s="23"/>
      <c r="M62" s="23"/>
      <c r="N62" s="24"/>
      <c r="O62" s="25">
        <f t="shared" si="14"/>
        <v>0</v>
      </c>
      <c r="P62" s="26">
        <f t="shared" si="15"/>
        <v>0</v>
      </c>
      <c r="Q62" s="158">
        <f t="shared" si="16"/>
        <v>0</v>
      </c>
      <c r="R62" s="19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9.1" customHeight="1" thickBot="1" x14ac:dyDescent="0.4">
      <c r="A63" s="163"/>
      <c r="B63" s="163" t="str">
        <f t="shared" si="13"/>
        <v>NO</v>
      </c>
      <c r="C63" s="20"/>
      <c r="D63" s="21"/>
      <c r="E63" s="20"/>
      <c r="F63" s="23"/>
      <c r="G63" s="23"/>
      <c r="H63" s="23"/>
      <c r="I63" s="23"/>
      <c r="J63" s="23"/>
      <c r="K63" s="23"/>
      <c r="L63" s="23"/>
      <c r="M63" s="23"/>
      <c r="N63" s="24"/>
      <c r="O63" s="25">
        <f t="shared" si="14"/>
        <v>0</v>
      </c>
      <c r="P63" s="26">
        <f t="shared" si="15"/>
        <v>0</v>
      </c>
      <c r="Q63" s="158">
        <f t="shared" si="16"/>
        <v>0</v>
      </c>
      <c r="R63" s="19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9.1" customHeight="1" thickBot="1" x14ac:dyDescent="0.4">
      <c r="A64" s="163"/>
      <c r="B64" s="163" t="str">
        <f t="shared" si="13"/>
        <v>NO</v>
      </c>
      <c r="C64" s="20"/>
      <c r="D64" s="21"/>
      <c r="E64" s="20"/>
      <c r="F64" s="23"/>
      <c r="G64" s="23"/>
      <c r="H64" s="23"/>
      <c r="I64" s="23"/>
      <c r="J64" s="23"/>
      <c r="K64" s="23"/>
      <c r="L64" s="23"/>
      <c r="M64" s="23"/>
      <c r="N64" s="24"/>
      <c r="O64" s="25">
        <f t="shared" si="14"/>
        <v>0</v>
      </c>
      <c r="P64" s="26">
        <f t="shared" si="15"/>
        <v>0</v>
      </c>
      <c r="Q64" s="158">
        <f t="shared" si="16"/>
        <v>0</v>
      </c>
      <c r="R64" s="19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9.1" customHeight="1" thickBot="1" x14ac:dyDescent="0.4">
      <c r="A65" s="163"/>
      <c r="B65" s="163" t="str">
        <f t="shared" si="13"/>
        <v>NO</v>
      </c>
      <c r="C65" s="20"/>
      <c r="D65" s="21"/>
      <c r="E65" s="20"/>
      <c r="F65" s="23"/>
      <c r="G65" s="23"/>
      <c r="H65" s="23"/>
      <c r="I65" s="23"/>
      <c r="J65" s="23"/>
      <c r="K65" s="23"/>
      <c r="L65" s="23"/>
      <c r="M65" s="23"/>
      <c r="N65" s="24"/>
      <c r="O65" s="25">
        <f t="shared" si="14"/>
        <v>0</v>
      </c>
      <c r="P65" s="26">
        <f t="shared" si="15"/>
        <v>0</v>
      </c>
      <c r="Q65" s="158">
        <f t="shared" si="16"/>
        <v>0</v>
      </c>
      <c r="R65" s="19"/>
      <c r="S65" s="6"/>
      <c r="T65" s="6"/>
      <c r="U65" s="39">
        <f>SUM(U3:U64)</f>
        <v>2865</v>
      </c>
      <c r="V65" s="6"/>
      <c r="W65" s="41">
        <f>SUM(W3:W64)</f>
        <v>2880</v>
      </c>
      <c r="X65" s="6"/>
      <c r="Y65" s="6"/>
      <c r="Z65" s="6"/>
      <c r="AA65" s="6"/>
      <c r="AB65" s="6"/>
    </row>
    <row r="66" spans="1:28" ht="29.1" customHeight="1" thickBot="1" x14ac:dyDescent="0.4">
      <c r="A66" s="163"/>
      <c r="B66" s="163" t="str">
        <f t="shared" si="13"/>
        <v>NO</v>
      </c>
      <c r="C66" s="20"/>
      <c r="D66" s="21"/>
      <c r="E66" s="20"/>
      <c r="F66" s="23"/>
      <c r="G66" s="23"/>
      <c r="H66" s="23"/>
      <c r="I66" s="23"/>
      <c r="J66" s="23"/>
      <c r="K66" s="23"/>
      <c r="L66" s="23"/>
      <c r="M66" s="23"/>
      <c r="N66" s="24"/>
      <c r="O66" s="25">
        <f t="shared" si="14"/>
        <v>0</v>
      </c>
      <c r="P66" s="26">
        <f t="shared" si="15"/>
        <v>0</v>
      </c>
      <c r="Q66" s="158">
        <f t="shared" si="16"/>
        <v>0</v>
      </c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9.1" customHeight="1" thickBot="1" x14ac:dyDescent="0.4">
      <c r="A67" s="163"/>
      <c r="B67" s="163" t="str">
        <f t="shared" ref="B67:B73" si="17">IF(P67&lt;2,"NO","SI")</f>
        <v>NO</v>
      </c>
      <c r="C67" s="20"/>
      <c r="D67" s="21"/>
      <c r="E67" s="20"/>
      <c r="F67" s="23"/>
      <c r="G67" s="23"/>
      <c r="H67" s="23"/>
      <c r="I67" s="23"/>
      <c r="J67" s="23"/>
      <c r="K67" s="23"/>
      <c r="L67" s="23"/>
      <c r="M67" s="23"/>
      <c r="N67" s="24"/>
      <c r="O67" s="25">
        <f t="shared" ref="O67:O73" si="18">IF(P67=9,SUM(F67:N67)-SMALL(F67:N67,1)-SMALL(F67:N67,2),IF(P67=8,SUM(F67:N67)-SMALL(F67:N67,1),SUM(F67:N67)))</f>
        <v>0</v>
      </c>
      <c r="P67" s="26">
        <f t="shared" ref="P67:P73" si="19">COUNTA(F67:N67)</f>
        <v>0</v>
      </c>
      <c r="Q67" s="158">
        <f t="shared" ref="Q67:Q73" si="20">SUM(F67:N67)</f>
        <v>0</v>
      </c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9.1" customHeight="1" thickBot="1" x14ac:dyDescent="0.4">
      <c r="A68" s="163"/>
      <c r="B68" s="163" t="str">
        <f t="shared" si="17"/>
        <v>NO</v>
      </c>
      <c r="C68" s="20"/>
      <c r="D68" s="21"/>
      <c r="E68" s="20"/>
      <c r="F68" s="23"/>
      <c r="G68" s="23"/>
      <c r="H68" s="23"/>
      <c r="I68" s="23"/>
      <c r="J68" s="23"/>
      <c r="K68" s="23"/>
      <c r="L68" s="23"/>
      <c r="M68" s="23"/>
      <c r="N68" s="24"/>
      <c r="O68" s="25">
        <f t="shared" si="18"/>
        <v>0</v>
      </c>
      <c r="P68" s="26">
        <f t="shared" si="19"/>
        <v>0</v>
      </c>
      <c r="Q68" s="158">
        <f t="shared" si="20"/>
        <v>0</v>
      </c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9.1" customHeight="1" thickBot="1" x14ac:dyDescent="0.4">
      <c r="A69" s="163"/>
      <c r="B69" s="163" t="str">
        <f t="shared" si="17"/>
        <v>NO</v>
      </c>
      <c r="C69" s="20"/>
      <c r="D69" s="21"/>
      <c r="E69" s="20"/>
      <c r="F69" s="23"/>
      <c r="G69" s="23"/>
      <c r="H69" s="23"/>
      <c r="I69" s="23"/>
      <c r="J69" s="23"/>
      <c r="K69" s="23"/>
      <c r="L69" s="23"/>
      <c r="M69" s="23"/>
      <c r="N69" s="24"/>
      <c r="O69" s="25">
        <f t="shared" si="18"/>
        <v>0</v>
      </c>
      <c r="P69" s="26">
        <f t="shared" si="19"/>
        <v>0</v>
      </c>
      <c r="Q69" s="158">
        <f t="shared" si="20"/>
        <v>0</v>
      </c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29.1" customHeight="1" thickBot="1" x14ac:dyDescent="0.4">
      <c r="A70" s="163"/>
      <c r="B70" s="163" t="str">
        <f t="shared" si="17"/>
        <v>NO</v>
      </c>
      <c r="C70" s="20"/>
      <c r="D70" s="21"/>
      <c r="E70" s="20"/>
      <c r="F70" s="23"/>
      <c r="G70" s="23"/>
      <c r="H70" s="23"/>
      <c r="I70" s="23"/>
      <c r="J70" s="23"/>
      <c r="K70" s="23"/>
      <c r="L70" s="23"/>
      <c r="M70" s="23"/>
      <c r="N70" s="24"/>
      <c r="O70" s="25">
        <f t="shared" si="18"/>
        <v>0</v>
      </c>
      <c r="P70" s="26">
        <f t="shared" si="19"/>
        <v>0</v>
      </c>
      <c r="Q70" s="158">
        <f t="shared" si="20"/>
        <v>0</v>
      </c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9.1" customHeight="1" thickBot="1" x14ac:dyDescent="0.4">
      <c r="A71" s="163"/>
      <c r="B71" s="163" t="str">
        <f t="shared" si="17"/>
        <v>NO</v>
      </c>
      <c r="C71" s="20"/>
      <c r="D71" s="21"/>
      <c r="E71" s="20"/>
      <c r="F71" s="23"/>
      <c r="G71" s="23"/>
      <c r="H71" s="23"/>
      <c r="I71" s="23"/>
      <c r="J71" s="23"/>
      <c r="K71" s="23"/>
      <c r="L71" s="23"/>
      <c r="M71" s="23"/>
      <c r="N71" s="24"/>
      <c r="O71" s="25">
        <f t="shared" si="18"/>
        <v>0</v>
      </c>
      <c r="P71" s="26">
        <f t="shared" si="19"/>
        <v>0</v>
      </c>
      <c r="Q71" s="158">
        <f t="shared" si="20"/>
        <v>0</v>
      </c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9.1" customHeight="1" thickBot="1" x14ac:dyDescent="0.4">
      <c r="A72" s="163"/>
      <c r="B72" s="163" t="str">
        <f t="shared" si="17"/>
        <v>NO</v>
      </c>
      <c r="C72" s="20"/>
      <c r="D72" s="21"/>
      <c r="E72" s="20"/>
      <c r="F72" s="23"/>
      <c r="G72" s="23"/>
      <c r="H72" s="23"/>
      <c r="I72" s="23"/>
      <c r="J72" s="23"/>
      <c r="K72" s="23"/>
      <c r="L72" s="23"/>
      <c r="M72" s="23"/>
      <c r="N72" s="24"/>
      <c r="O72" s="25">
        <f t="shared" si="18"/>
        <v>0</v>
      </c>
      <c r="P72" s="26">
        <f t="shared" si="19"/>
        <v>0</v>
      </c>
      <c r="Q72" s="158">
        <f t="shared" si="20"/>
        <v>0</v>
      </c>
      <c r="R72" s="19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29.1" customHeight="1" thickBot="1" x14ac:dyDescent="0.4">
      <c r="A73" s="163"/>
      <c r="B73" s="163" t="str">
        <f t="shared" si="17"/>
        <v>NO</v>
      </c>
      <c r="C73" s="20"/>
      <c r="D73" s="21"/>
      <c r="E73" s="20"/>
      <c r="F73" s="23"/>
      <c r="G73" s="23"/>
      <c r="H73" s="23"/>
      <c r="I73" s="23"/>
      <c r="J73" s="23"/>
      <c r="K73" s="23"/>
      <c r="L73" s="23"/>
      <c r="M73" s="23"/>
      <c r="N73" s="24"/>
      <c r="O73" s="25">
        <f t="shared" si="18"/>
        <v>0</v>
      </c>
      <c r="P73" s="26">
        <f t="shared" si="19"/>
        <v>0</v>
      </c>
      <c r="Q73" s="158">
        <f t="shared" si="20"/>
        <v>0</v>
      </c>
      <c r="R73" s="19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9.1" customHeight="1" thickBot="1" x14ac:dyDescent="0.4">
      <c r="A74" s="163"/>
      <c r="B74" s="163" t="str">
        <f t="shared" ref="B74:B103" si="21">IF(P74&lt;2,"NO","SI")</f>
        <v>NO</v>
      </c>
      <c r="C74" s="150"/>
      <c r="D74" s="21"/>
      <c r="E74" s="20"/>
      <c r="F74" s="23"/>
      <c r="G74" s="23"/>
      <c r="H74" s="23"/>
      <c r="I74" s="23"/>
      <c r="J74" s="23"/>
      <c r="K74" s="23"/>
      <c r="L74" s="23"/>
      <c r="M74" s="23"/>
      <c r="N74" s="24"/>
      <c r="O74" s="25">
        <f t="shared" ref="O74:O98" si="22">IF(P74=9,SUM(F74:N74)-SMALL(F74:N74,1)-SMALL(F74:N74,2),IF(P74=8,SUM(F74:N74)-SMALL(F74:N74,1),SUM(F74:N74)))</f>
        <v>0</v>
      </c>
      <c r="P74" s="26">
        <f t="shared" ref="P74:P103" si="23">COUNTA(F74:N74)</f>
        <v>0</v>
      </c>
      <c r="Q74" s="158">
        <f t="shared" ref="Q74:Q103" si="24">SUM(F74:N74)</f>
        <v>0</v>
      </c>
      <c r="R74" s="19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9.1" customHeight="1" thickBot="1" x14ac:dyDescent="0.4">
      <c r="A75" s="163"/>
      <c r="B75" s="163" t="str">
        <f t="shared" si="21"/>
        <v>NO</v>
      </c>
      <c r="C75" s="150"/>
      <c r="D75" s="21"/>
      <c r="E75" s="20"/>
      <c r="F75" s="23"/>
      <c r="G75" s="23"/>
      <c r="H75" s="23"/>
      <c r="I75" s="23"/>
      <c r="J75" s="23"/>
      <c r="K75" s="23"/>
      <c r="L75" s="23"/>
      <c r="M75" s="23"/>
      <c r="N75" s="24"/>
      <c r="O75" s="25">
        <f t="shared" si="22"/>
        <v>0</v>
      </c>
      <c r="P75" s="26">
        <f t="shared" si="23"/>
        <v>0</v>
      </c>
      <c r="Q75" s="158">
        <f t="shared" si="24"/>
        <v>0</v>
      </c>
      <c r="R75" s="19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9.1" customHeight="1" thickBot="1" x14ac:dyDescent="0.4">
      <c r="A76" s="163"/>
      <c r="B76" s="163" t="str">
        <f t="shared" si="21"/>
        <v>NO</v>
      </c>
      <c r="C76" s="20"/>
      <c r="D76" s="21"/>
      <c r="E76" s="20"/>
      <c r="F76" s="23"/>
      <c r="G76" s="23"/>
      <c r="H76" s="23"/>
      <c r="I76" s="23"/>
      <c r="J76" s="23"/>
      <c r="K76" s="23"/>
      <c r="L76" s="23"/>
      <c r="M76" s="23"/>
      <c r="N76" s="24"/>
      <c r="O76" s="25">
        <f t="shared" si="22"/>
        <v>0</v>
      </c>
      <c r="P76" s="26">
        <f t="shared" si="23"/>
        <v>0</v>
      </c>
      <c r="Q76" s="158">
        <f t="shared" si="24"/>
        <v>0</v>
      </c>
      <c r="R76" s="19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9.1" customHeight="1" thickBot="1" x14ac:dyDescent="0.4">
      <c r="A77" s="163"/>
      <c r="B77" s="163" t="str">
        <f t="shared" si="21"/>
        <v>NO</v>
      </c>
      <c r="C77" s="20"/>
      <c r="D77" s="21"/>
      <c r="E77" s="20"/>
      <c r="F77" s="23"/>
      <c r="G77" s="23"/>
      <c r="H77" s="23"/>
      <c r="I77" s="23"/>
      <c r="J77" s="23"/>
      <c r="K77" s="23"/>
      <c r="L77" s="23"/>
      <c r="M77" s="23"/>
      <c r="N77" s="24"/>
      <c r="O77" s="25">
        <f t="shared" si="22"/>
        <v>0</v>
      </c>
      <c r="P77" s="26">
        <f t="shared" si="23"/>
        <v>0</v>
      </c>
      <c r="Q77" s="158">
        <f t="shared" si="24"/>
        <v>0</v>
      </c>
      <c r="R77" s="19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9.1" customHeight="1" thickBot="1" x14ac:dyDescent="0.4">
      <c r="A78" s="163"/>
      <c r="B78" s="163" t="str">
        <f t="shared" si="21"/>
        <v>NO</v>
      </c>
      <c r="C78" s="20"/>
      <c r="D78" s="21"/>
      <c r="E78" s="20"/>
      <c r="F78" s="23"/>
      <c r="G78" s="23"/>
      <c r="H78" s="23"/>
      <c r="I78" s="23"/>
      <c r="J78" s="23"/>
      <c r="K78" s="23"/>
      <c r="L78" s="23"/>
      <c r="M78" s="23"/>
      <c r="N78" s="24"/>
      <c r="O78" s="25">
        <f t="shared" si="22"/>
        <v>0</v>
      </c>
      <c r="P78" s="26">
        <f t="shared" si="23"/>
        <v>0</v>
      </c>
      <c r="Q78" s="158">
        <f t="shared" si="24"/>
        <v>0</v>
      </c>
      <c r="R78" s="19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29.1" customHeight="1" thickBot="1" x14ac:dyDescent="0.4">
      <c r="A79" s="163"/>
      <c r="B79" s="163" t="str">
        <f t="shared" si="21"/>
        <v>NO</v>
      </c>
      <c r="C79" s="20"/>
      <c r="D79" s="21"/>
      <c r="E79" s="63"/>
      <c r="F79" s="23"/>
      <c r="G79" s="23"/>
      <c r="H79" s="23"/>
      <c r="I79" s="23"/>
      <c r="J79" s="23"/>
      <c r="K79" s="23"/>
      <c r="L79" s="23"/>
      <c r="M79" s="23"/>
      <c r="N79" s="24"/>
      <c r="O79" s="25">
        <f t="shared" si="22"/>
        <v>0</v>
      </c>
      <c r="P79" s="26">
        <f t="shared" si="23"/>
        <v>0</v>
      </c>
      <c r="Q79" s="158">
        <f t="shared" si="24"/>
        <v>0</v>
      </c>
      <c r="R79" s="19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29.1" customHeight="1" thickBot="1" x14ac:dyDescent="0.4">
      <c r="A80" s="163"/>
      <c r="B80" s="163" t="str">
        <f t="shared" si="21"/>
        <v>NO</v>
      </c>
      <c r="C80" s="20"/>
      <c r="D80" s="21"/>
      <c r="E80" s="63"/>
      <c r="F80" s="23"/>
      <c r="G80" s="23"/>
      <c r="H80" s="23"/>
      <c r="I80" s="23"/>
      <c r="J80" s="23"/>
      <c r="K80" s="23"/>
      <c r="L80" s="23"/>
      <c r="M80" s="23"/>
      <c r="N80" s="24"/>
      <c r="O80" s="25">
        <f t="shared" si="22"/>
        <v>0</v>
      </c>
      <c r="P80" s="26">
        <f t="shared" si="23"/>
        <v>0</v>
      </c>
      <c r="Q80" s="158">
        <f t="shared" si="24"/>
        <v>0</v>
      </c>
      <c r="R80" s="19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29.1" customHeight="1" thickBot="1" x14ac:dyDescent="0.4">
      <c r="A81" s="163"/>
      <c r="B81" s="163" t="str">
        <f t="shared" si="21"/>
        <v>NO</v>
      </c>
      <c r="C81" s="20"/>
      <c r="D81" s="21"/>
      <c r="E81" s="20"/>
      <c r="F81" s="23"/>
      <c r="G81" s="23"/>
      <c r="H81" s="23"/>
      <c r="I81" s="23"/>
      <c r="J81" s="23"/>
      <c r="K81" s="23"/>
      <c r="L81" s="23"/>
      <c r="M81" s="23"/>
      <c r="N81" s="24"/>
      <c r="O81" s="25">
        <f t="shared" si="22"/>
        <v>0</v>
      </c>
      <c r="P81" s="26">
        <f t="shared" si="23"/>
        <v>0</v>
      </c>
      <c r="Q81" s="158">
        <f t="shared" si="24"/>
        <v>0</v>
      </c>
      <c r="R81" s="19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29.1" customHeight="1" thickBot="1" x14ac:dyDescent="0.4">
      <c r="A82" s="163"/>
      <c r="B82" s="163" t="str">
        <f t="shared" si="21"/>
        <v>NO</v>
      </c>
      <c r="C82" s="20"/>
      <c r="D82" s="21"/>
      <c r="E82" s="20"/>
      <c r="F82" s="23"/>
      <c r="G82" s="23"/>
      <c r="H82" s="23"/>
      <c r="I82" s="23"/>
      <c r="J82" s="23"/>
      <c r="K82" s="23"/>
      <c r="L82" s="23"/>
      <c r="M82" s="23"/>
      <c r="N82" s="24"/>
      <c r="O82" s="25">
        <f t="shared" si="22"/>
        <v>0</v>
      </c>
      <c r="P82" s="26">
        <f t="shared" si="23"/>
        <v>0</v>
      </c>
      <c r="Q82" s="158">
        <f t="shared" si="24"/>
        <v>0</v>
      </c>
      <c r="R82" s="19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29.1" customHeight="1" thickBot="1" x14ac:dyDescent="0.4">
      <c r="A83" s="163"/>
      <c r="B83" s="163" t="str">
        <f t="shared" si="21"/>
        <v>NO</v>
      </c>
      <c r="C83" s="20"/>
      <c r="D83" s="21"/>
      <c r="E83" s="20"/>
      <c r="F83" s="23"/>
      <c r="G83" s="23"/>
      <c r="H83" s="23"/>
      <c r="I83" s="23"/>
      <c r="J83" s="23"/>
      <c r="K83" s="23"/>
      <c r="L83" s="23"/>
      <c r="M83" s="23"/>
      <c r="N83" s="24"/>
      <c r="O83" s="25">
        <f t="shared" si="22"/>
        <v>0</v>
      </c>
      <c r="P83" s="26">
        <f t="shared" si="23"/>
        <v>0</v>
      </c>
      <c r="Q83" s="158">
        <f t="shared" si="24"/>
        <v>0</v>
      </c>
      <c r="R83" s="19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29.1" customHeight="1" thickBot="1" x14ac:dyDescent="0.4">
      <c r="A84" s="163"/>
      <c r="B84" s="163" t="str">
        <f t="shared" si="21"/>
        <v>NO</v>
      </c>
      <c r="C84" s="20"/>
      <c r="D84" s="21"/>
      <c r="E84" s="20"/>
      <c r="F84" s="23"/>
      <c r="G84" s="23"/>
      <c r="H84" s="23"/>
      <c r="I84" s="23"/>
      <c r="J84" s="23"/>
      <c r="K84" s="23"/>
      <c r="L84" s="23"/>
      <c r="M84" s="23"/>
      <c r="N84" s="24"/>
      <c r="O84" s="25">
        <f t="shared" si="22"/>
        <v>0</v>
      </c>
      <c r="P84" s="26">
        <f t="shared" si="23"/>
        <v>0</v>
      </c>
      <c r="Q84" s="158">
        <f t="shared" si="24"/>
        <v>0</v>
      </c>
      <c r="R84" s="19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29.1" customHeight="1" thickBot="1" x14ac:dyDescent="0.4">
      <c r="A85" s="163"/>
      <c r="B85" s="163" t="str">
        <f t="shared" si="21"/>
        <v>NO</v>
      </c>
      <c r="C85" s="20"/>
      <c r="D85" s="21"/>
      <c r="E85" s="20"/>
      <c r="F85" s="23"/>
      <c r="G85" s="23"/>
      <c r="H85" s="23"/>
      <c r="I85" s="23"/>
      <c r="J85" s="23"/>
      <c r="K85" s="23"/>
      <c r="L85" s="23"/>
      <c r="M85" s="23"/>
      <c r="N85" s="24"/>
      <c r="O85" s="25">
        <f t="shared" si="22"/>
        <v>0</v>
      </c>
      <c r="P85" s="26">
        <f t="shared" si="23"/>
        <v>0</v>
      </c>
      <c r="Q85" s="158">
        <f t="shared" si="24"/>
        <v>0</v>
      </c>
      <c r="R85" s="19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29.1" customHeight="1" thickBot="1" x14ac:dyDescent="0.4">
      <c r="A86" s="163"/>
      <c r="B86" s="163" t="str">
        <f t="shared" si="21"/>
        <v>NO</v>
      </c>
      <c r="C86" s="20"/>
      <c r="D86" s="21"/>
      <c r="E86" s="20"/>
      <c r="F86" s="23"/>
      <c r="G86" s="23"/>
      <c r="H86" s="23"/>
      <c r="I86" s="23"/>
      <c r="J86" s="23"/>
      <c r="K86" s="23"/>
      <c r="L86" s="23"/>
      <c r="M86" s="23"/>
      <c r="N86" s="24"/>
      <c r="O86" s="25">
        <f t="shared" si="22"/>
        <v>0</v>
      </c>
      <c r="P86" s="26">
        <f t="shared" si="23"/>
        <v>0</v>
      </c>
      <c r="Q86" s="158">
        <f t="shared" si="24"/>
        <v>0</v>
      </c>
      <c r="R86" s="19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29.1" customHeight="1" thickBot="1" x14ac:dyDescent="0.4">
      <c r="A87" s="163"/>
      <c r="B87" s="163" t="str">
        <f t="shared" si="21"/>
        <v>NO</v>
      </c>
      <c r="C87" s="20"/>
      <c r="D87" s="21"/>
      <c r="E87" s="20"/>
      <c r="F87" s="23"/>
      <c r="G87" s="23"/>
      <c r="H87" s="23"/>
      <c r="I87" s="23"/>
      <c r="J87" s="23"/>
      <c r="K87" s="23"/>
      <c r="L87" s="23"/>
      <c r="M87" s="23"/>
      <c r="N87" s="24"/>
      <c r="O87" s="25">
        <f t="shared" si="22"/>
        <v>0</v>
      </c>
      <c r="P87" s="26">
        <f t="shared" si="23"/>
        <v>0</v>
      </c>
      <c r="Q87" s="158">
        <f t="shared" si="24"/>
        <v>0</v>
      </c>
      <c r="R87" s="19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29.1" customHeight="1" thickBot="1" x14ac:dyDescent="0.4">
      <c r="A88" s="163"/>
      <c r="B88" s="163" t="str">
        <f t="shared" si="21"/>
        <v>NO</v>
      </c>
      <c r="C88" s="20"/>
      <c r="D88" s="21"/>
      <c r="E88" s="20"/>
      <c r="F88" s="23"/>
      <c r="G88" s="23"/>
      <c r="H88" s="23"/>
      <c r="I88" s="23"/>
      <c r="J88" s="23"/>
      <c r="K88" s="23"/>
      <c r="L88" s="23"/>
      <c r="M88" s="23"/>
      <c r="N88" s="24"/>
      <c r="O88" s="25">
        <f t="shared" si="22"/>
        <v>0</v>
      </c>
      <c r="P88" s="26">
        <f t="shared" si="23"/>
        <v>0</v>
      </c>
      <c r="Q88" s="158">
        <f t="shared" si="24"/>
        <v>0</v>
      </c>
      <c r="R88" s="19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29.1" customHeight="1" thickBot="1" x14ac:dyDescent="0.4">
      <c r="A89" s="163"/>
      <c r="B89" s="163" t="str">
        <f t="shared" si="21"/>
        <v>NO</v>
      </c>
      <c r="C89" s="20"/>
      <c r="D89" s="21"/>
      <c r="E89" s="20"/>
      <c r="F89" s="23"/>
      <c r="G89" s="23"/>
      <c r="H89" s="23"/>
      <c r="I89" s="23"/>
      <c r="J89" s="23"/>
      <c r="K89" s="23"/>
      <c r="L89" s="23"/>
      <c r="M89" s="23"/>
      <c r="N89" s="24"/>
      <c r="O89" s="25">
        <f t="shared" si="22"/>
        <v>0</v>
      </c>
      <c r="P89" s="26">
        <f t="shared" si="23"/>
        <v>0</v>
      </c>
      <c r="Q89" s="158">
        <f t="shared" si="24"/>
        <v>0</v>
      </c>
      <c r="R89" s="19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29.1" customHeight="1" thickBot="1" x14ac:dyDescent="0.4">
      <c r="A90" s="163"/>
      <c r="B90" s="163" t="str">
        <f t="shared" si="21"/>
        <v>NO</v>
      </c>
      <c r="C90" s="20"/>
      <c r="D90" s="21"/>
      <c r="E90" s="20"/>
      <c r="F90" s="23"/>
      <c r="G90" s="23"/>
      <c r="H90" s="23"/>
      <c r="I90" s="23"/>
      <c r="J90" s="23"/>
      <c r="K90" s="23"/>
      <c r="L90" s="23"/>
      <c r="M90" s="23"/>
      <c r="N90" s="24"/>
      <c r="O90" s="25">
        <f t="shared" si="22"/>
        <v>0</v>
      </c>
      <c r="P90" s="26">
        <f t="shared" si="23"/>
        <v>0</v>
      </c>
      <c r="Q90" s="158">
        <f t="shared" si="24"/>
        <v>0</v>
      </c>
      <c r="R90" s="19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29.1" customHeight="1" thickBot="1" x14ac:dyDescent="0.4">
      <c r="A91" s="163"/>
      <c r="B91" s="163" t="str">
        <f t="shared" si="21"/>
        <v>NO</v>
      </c>
      <c r="C91" s="20"/>
      <c r="D91" s="21"/>
      <c r="E91" s="20"/>
      <c r="F91" s="23"/>
      <c r="G91" s="23"/>
      <c r="H91" s="23"/>
      <c r="I91" s="23"/>
      <c r="J91" s="23"/>
      <c r="K91" s="23"/>
      <c r="L91" s="23"/>
      <c r="M91" s="23"/>
      <c r="N91" s="24"/>
      <c r="O91" s="25">
        <f t="shared" si="22"/>
        <v>0</v>
      </c>
      <c r="P91" s="26">
        <f t="shared" si="23"/>
        <v>0</v>
      </c>
      <c r="Q91" s="158">
        <f t="shared" si="24"/>
        <v>0</v>
      </c>
      <c r="R91" s="19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29.1" customHeight="1" thickBot="1" x14ac:dyDescent="0.4">
      <c r="A92" s="163"/>
      <c r="B92" s="163" t="str">
        <f t="shared" si="21"/>
        <v>NO</v>
      </c>
      <c r="C92" s="20"/>
      <c r="D92" s="21"/>
      <c r="E92" s="20"/>
      <c r="F92" s="23"/>
      <c r="G92" s="23"/>
      <c r="H92" s="23"/>
      <c r="I92" s="23"/>
      <c r="J92" s="23"/>
      <c r="K92" s="23"/>
      <c r="L92" s="23"/>
      <c r="M92" s="23"/>
      <c r="N92" s="24"/>
      <c r="O92" s="25">
        <f t="shared" si="22"/>
        <v>0</v>
      </c>
      <c r="P92" s="26">
        <f t="shared" si="23"/>
        <v>0</v>
      </c>
      <c r="Q92" s="158">
        <f t="shared" si="24"/>
        <v>0</v>
      </c>
      <c r="R92" s="19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29.1" customHeight="1" thickBot="1" x14ac:dyDescent="0.4">
      <c r="A93" s="163"/>
      <c r="B93" s="163" t="str">
        <f t="shared" si="21"/>
        <v>NO</v>
      </c>
      <c r="C93" s="20"/>
      <c r="D93" s="21"/>
      <c r="E93" s="63"/>
      <c r="F93" s="23"/>
      <c r="G93" s="23"/>
      <c r="H93" s="23"/>
      <c r="I93" s="23"/>
      <c r="J93" s="23"/>
      <c r="K93" s="23"/>
      <c r="L93" s="23"/>
      <c r="M93" s="23"/>
      <c r="N93" s="24"/>
      <c r="O93" s="25">
        <f t="shared" si="22"/>
        <v>0</v>
      </c>
      <c r="P93" s="26">
        <f t="shared" si="23"/>
        <v>0</v>
      </c>
      <c r="Q93" s="158">
        <f t="shared" si="24"/>
        <v>0</v>
      </c>
      <c r="R93" s="19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29.1" customHeight="1" thickBot="1" x14ac:dyDescent="0.4">
      <c r="A94" s="163"/>
      <c r="B94" s="163" t="str">
        <f t="shared" si="21"/>
        <v>NO</v>
      </c>
      <c r="C94" s="20"/>
      <c r="D94" s="21"/>
      <c r="E94" s="20"/>
      <c r="F94" s="23"/>
      <c r="G94" s="23"/>
      <c r="H94" s="23"/>
      <c r="I94" s="23"/>
      <c r="J94" s="23"/>
      <c r="K94" s="23"/>
      <c r="L94" s="23"/>
      <c r="M94" s="23"/>
      <c r="N94" s="24"/>
      <c r="O94" s="25">
        <f t="shared" si="22"/>
        <v>0</v>
      </c>
      <c r="P94" s="26">
        <f t="shared" si="23"/>
        <v>0</v>
      </c>
      <c r="Q94" s="158">
        <f t="shared" si="24"/>
        <v>0</v>
      </c>
      <c r="R94" s="19"/>
      <c r="U94" s="6"/>
      <c r="V94" s="6"/>
      <c r="W94" s="6"/>
      <c r="X94" s="6"/>
      <c r="Y94" s="6"/>
      <c r="Z94" s="6"/>
      <c r="AA94" s="6"/>
      <c r="AB94" s="6"/>
    </row>
    <row r="95" spans="1:28" ht="29.1" customHeight="1" thickBot="1" x14ac:dyDescent="0.4">
      <c r="A95" s="163"/>
      <c r="B95" s="163" t="str">
        <f t="shared" si="21"/>
        <v>NO</v>
      </c>
      <c r="C95" s="20"/>
      <c r="D95" s="21"/>
      <c r="E95" s="63"/>
      <c r="F95" s="23"/>
      <c r="G95" s="23"/>
      <c r="H95" s="23"/>
      <c r="I95" s="23"/>
      <c r="J95" s="23"/>
      <c r="K95" s="23"/>
      <c r="L95" s="23"/>
      <c r="M95" s="23"/>
      <c r="N95" s="24"/>
      <c r="O95" s="25">
        <f t="shared" si="22"/>
        <v>0</v>
      </c>
      <c r="P95" s="26">
        <f t="shared" si="23"/>
        <v>0</v>
      </c>
      <c r="Q95" s="158">
        <f t="shared" si="24"/>
        <v>0</v>
      </c>
      <c r="R95" s="19"/>
      <c r="U95" s="6"/>
      <c r="V95" s="6"/>
      <c r="W95" s="6"/>
      <c r="X95" s="6"/>
      <c r="Y95" s="6"/>
      <c r="Z95" s="6"/>
      <c r="AA95" s="6"/>
      <c r="AB95" s="6"/>
    </row>
    <row r="96" spans="1:28" ht="29.1" customHeight="1" thickBot="1" x14ac:dyDescent="0.4">
      <c r="A96" s="163"/>
      <c r="B96" s="163" t="str">
        <f t="shared" si="21"/>
        <v>NO</v>
      </c>
      <c r="C96" s="20"/>
      <c r="D96" s="21"/>
      <c r="E96" s="63"/>
      <c r="F96" s="23"/>
      <c r="G96" s="23"/>
      <c r="H96" s="23"/>
      <c r="I96" s="23"/>
      <c r="J96" s="23"/>
      <c r="K96" s="23"/>
      <c r="L96" s="23"/>
      <c r="M96" s="23"/>
      <c r="N96" s="24"/>
      <c r="O96" s="25">
        <f t="shared" si="22"/>
        <v>0</v>
      </c>
      <c r="P96" s="26">
        <f t="shared" si="23"/>
        <v>0</v>
      </c>
      <c r="Q96" s="158">
        <f t="shared" si="24"/>
        <v>0</v>
      </c>
      <c r="R96" s="19"/>
      <c r="U96" s="6"/>
      <c r="V96" s="6"/>
      <c r="W96" s="6"/>
      <c r="X96" s="6"/>
      <c r="Y96" s="6"/>
      <c r="Z96" s="6"/>
      <c r="AA96" s="6"/>
      <c r="AB96" s="6"/>
    </row>
    <row r="97" spans="1:28" ht="29.1" customHeight="1" thickBot="1" x14ac:dyDescent="0.4">
      <c r="A97" s="163"/>
      <c r="B97" s="163" t="str">
        <f t="shared" si="21"/>
        <v>NO</v>
      </c>
      <c r="C97" s="20"/>
      <c r="D97" s="21"/>
      <c r="E97" s="63"/>
      <c r="F97" s="23"/>
      <c r="G97" s="23"/>
      <c r="H97" s="23"/>
      <c r="I97" s="23"/>
      <c r="J97" s="23"/>
      <c r="K97" s="23"/>
      <c r="L97" s="23"/>
      <c r="M97" s="23"/>
      <c r="N97" s="24"/>
      <c r="O97" s="25">
        <f t="shared" si="22"/>
        <v>0</v>
      </c>
      <c r="P97" s="26">
        <f t="shared" si="23"/>
        <v>0</v>
      </c>
      <c r="Q97" s="158">
        <f t="shared" si="24"/>
        <v>0</v>
      </c>
      <c r="R97" s="19"/>
      <c r="U97" s="6"/>
      <c r="V97" s="6"/>
      <c r="W97" s="6"/>
      <c r="X97" s="6"/>
      <c r="Y97" s="6"/>
      <c r="Z97" s="6"/>
      <c r="AA97" s="6"/>
      <c r="AB97" s="6"/>
    </row>
    <row r="98" spans="1:28" ht="29.1" customHeight="1" thickBot="1" x14ac:dyDescent="0.4">
      <c r="A98" s="163"/>
      <c r="B98" s="163" t="str">
        <f t="shared" si="21"/>
        <v>NO</v>
      </c>
      <c r="C98" s="20"/>
      <c r="D98" s="21"/>
      <c r="E98" s="63"/>
      <c r="F98" s="23"/>
      <c r="G98" s="23"/>
      <c r="H98" s="23"/>
      <c r="I98" s="23"/>
      <c r="J98" s="23"/>
      <c r="K98" s="23"/>
      <c r="L98" s="23"/>
      <c r="M98" s="23"/>
      <c r="N98" s="24"/>
      <c r="O98" s="25">
        <f t="shared" si="22"/>
        <v>0</v>
      </c>
      <c r="P98" s="26">
        <f t="shared" si="23"/>
        <v>0</v>
      </c>
      <c r="Q98" s="158">
        <f t="shared" si="24"/>
        <v>0</v>
      </c>
      <c r="R98" s="19"/>
      <c r="U98" s="6"/>
      <c r="V98" s="6"/>
      <c r="W98" s="6"/>
      <c r="X98" s="6"/>
      <c r="Y98" s="6"/>
      <c r="Z98" s="6"/>
      <c r="AA98" s="6"/>
      <c r="AB98" s="6"/>
    </row>
    <row r="99" spans="1:28" ht="29.1" customHeight="1" thickBot="1" x14ac:dyDescent="0.4">
      <c r="A99" s="163"/>
      <c r="B99" s="163" t="str">
        <f t="shared" si="21"/>
        <v>NO</v>
      </c>
      <c r="C99" s="20"/>
      <c r="D99" s="21"/>
      <c r="E99" s="20"/>
      <c r="F99" s="23"/>
      <c r="G99" s="23"/>
      <c r="H99" s="23"/>
      <c r="I99" s="23"/>
      <c r="J99" s="23"/>
      <c r="K99" s="23"/>
      <c r="L99" s="23"/>
      <c r="M99" s="23"/>
      <c r="N99" s="24"/>
      <c r="O99" s="25">
        <f t="shared" ref="O99:O103" si="25">IF(P99=9,SUM(F99:N99)-SMALL(F99:N99,1)-SMALL(F99:N99,2),IF(P99=8,SUM(F99:N99)-SMALL(F99:N99,1),SUM(F99:N99)))</f>
        <v>0</v>
      </c>
      <c r="P99" s="26">
        <f t="shared" si="23"/>
        <v>0</v>
      </c>
      <c r="Q99" s="158">
        <f t="shared" si="24"/>
        <v>0</v>
      </c>
      <c r="R99" s="19"/>
      <c r="U99" s="6"/>
      <c r="V99" s="6"/>
      <c r="W99" s="6"/>
      <c r="X99" s="6"/>
      <c r="Y99" s="6"/>
      <c r="Z99" s="6"/>
      <c r="AA99" s="6"/>
      <c r="AB99" s="6"/>
    </row>
    <row r="100" spans="1:28" ht="29.1" customHeight="1" thickBot="1" x14ac:dyDescent="0.4">
      <c r="A100" s="163"/>
      <c r="B100" s="163" t="str">
        <f t="shared" si="21"/>
        <v>NO</v>
      </c>
      <c r="C100" s="20"/>
      <c r="D100" s="21"/>
      <c r="E100" s="20"/>
      <c r="F100" s="23"/>
      <c r="G100" s="23"/>
      <c r="H100" s="23"/>
      <c r="I100" s="23"/>
      <c r="J100" s="23"/>
      <c r="K100" s="23"/>
      <c r="L100" s="23"/>
      <c r="M100" s="23"/>
      <c r="N100" s="24"/>
      <c r="O100" s="25">
        <f t="shared" si="25"/>
        <v>0</v>
      </c>
      <c r="P100" s="26">
        <f t="shared" si="23"/>
        <v>0</v>
      </c>
      <c r="Q100" s="158">
        <f t="shared" si="24"/>
        <v>0</v>
      </c>
      <c r="R100" s="19"/>
      <c r="U100" s="6"/>
      <c r="V100" s="6"/>
      <c r="W100" s="6"/>
      <c r="X100" s="6"/>
      <c r="Y100" s="6"/>
      <c r="Z100" s="6"/>
      <c r="AA100" s="6"/>
      <c r="AB100" s="6"/>
    </row>
    <row r="101" spans="1:28" ht="29.1" customHeight="1" thickBot="1" x14ac:dyDescent="0.4">
      <c r="A101" s="163"/>
      <c r="B101" s="163" t="str">
        <f t="shared" si="21"/>
        <v>NO</v>
      </c>
      <c r="C101" s="20"/>
      <c r="D101" s="21"/>
      <c r="E101" s="20"/>
      <c r="F101" s="23"/>
      <c r="G101" s="23"/>
      <c r="H101" s="23"/>
      <c r="I101" s="23"/>
      <c r="J101" s="23"/>
      <c r="K101" s="23"/>
      <c r="L101" s="23"/>
      <c r="M101" s="23"/>
      <c r="N101" s="24"/>
      <c r="O101" s="25">
        <f t="shared" si="25"/>
        <v>0</v>
      </c>
      <c r="P101" s="26">
        <f t="shared" si="23"/>
        <v>0</v>
      </c>
      <c r="Q101" s="158">
        <f t="shared" si="24"/>
        <v>0</v>
      </c>
      <c r="R101" s="19"/>
      <c r="U101" s="6"/>
      <c r="V101" s="6"/>
      <c r="W101" s="6"/>
      <c r="X101" s="6"/>
      <c r="Y101" s="6"/>
      <c r="Z101" s="6"/>
      <c r="AA101" s="6"/>
      <c r="AB101" s="6"/>
    </row>
    <row r="102" spans="1:28" ht="29.1" customHeight="1" thickBot="1" x14ac:dyDescent="0.4">
      <c r="A102" s="163"/>
      <c r="B102" s="163" t="str">
        <f t="shared" si="21"/>
        <v>NO</v>
      </c>
      <c r="C102" s="20"/>
      <c r="D102" s="21"/>
      <c r="E102" s="20"/>
      <c r="F102" s="23"/>
      <c r="G102" s="23"/>
      <c r="H102" s="23"/>
      <c r="I102" s="23"/>
      <c r="J102" s="23"/>
      <c r="K102" s="23"/>
      <c r="L102" s="23"/>
      <c r="M102" s="23"/>
      <c r="N102" s="24"/>
      <c r="O102" s="25">
        <f t="shared" si="25"/>
        <v>0</v>
      </c>
      <c r="P102" s="26">
        <f t="shared" si="23"/>
        <v>0</v>
      </c>
      <c r="Q102" s="158">
        <f t="shared" si="24"/>
        <v>0</v>
      </c>
      <c r="R102" s="19"/>
      <c r="U102" s="6"/>
      <c r="V102" s="6"/>
      <c r="W102" s="6"/>
      <c r="X102" s="6"/>
      <c r="Y102" s="6"/>
      <c r="Z102" s="6"/>
      <c r="AA102" s="6"/>
      <c r="AB102" s="6"/>
    </row>
    <row r="103" spans="1:28" ht="29.1" customHeight="1" thickBot="1" x14ac:dyDescent="0.4">
      <c r="A103" s="163"/>
      <c r="B103" s="163" t="str">
        <f t="shared" si="21"/>
        <v>NO</v>
      </c>
      <c r="C103" s="20"/>
      <c r="D103" s="21"/>
      <c r="E103" s="20"/>
      <c r="F103" s="23"/>
      <c r="G103" s="23"/>
      <c r="H103" s="23"/>
      <c r="I103" s="23"/>
      <c r="J103" s="23"/>
      <c r="K103" s="23"/>
      <c r="L103" s="23"/>
      <c r="M103" s="23"/>
      <c r="N103" s="24"/>
      <c r="O103" s="25">
        <f t="shared" si="25"/>
        <v>0</v>
      </c>
      <c r="P103" s="26">
        <f t="shared" si="23"/>
        <v>0</v>
      </c>
      <c r="Q103" s="158">
        <f t="shared" si="24"/>
        <v>0</v>
      </c>
      <c r="R103" s="19"/>
      <c r="U103" s="6"/>
      <c r="V103" s="6"/>
      <c r="W103" s="6"/>
      <c r="X103" s="6"/>
      <c r="Y103" s="6"/>
      <c r="Z103" s="6"/>
      <c r="AA103" s="6"/>
      <c r="AB103" s="6"/>
    </row>
    <row r="104" spans="1:28" ht="29.1" customHeight="1" thickBot="1" x14ac:dyDescent="0.4">
      <c r="A104" s="42"/>
      <c r="B104" s="42">
        <f>COUNTIF(B3:B103,"SI")</f>
        <v>37</v>
      </c>
      <c r="C104" s="42">
        <f>COUNTA(C3:C103)</f>
        <v>37</v>
      </c>
      <c r="D104" s="42"/>
      <c r="E104" s="42"/>
      <c r="F104" s="42">
        <f t="shared" ref="F104:H104" si="26">COUNTA(F3:F103)</f>
        <v>24</v>
      </c>
      <c r="G104" s="42">
        <f t="shared" si="26"/>
        <v>27</v>
      </c>
      <c r="H104" s="42">
        <f t="shared" si="26"/>
        <v>28</v>
      </c>
      <c r="I104" s="42">
        <f>COUNTA(I3:I103)</f>
        <v>23</v>
      </c>
      <c r="J104" s="42">
        <f>COUNTA(J3:J103)</f>
        <v>17</v>
      </c>
      <c r="K104" s="42"/>
      <c r="L104" s="42"/>
      <c r="M104" s="42"/>
      <c r="N104" s="64"/>
      <c r="O104" s="75">
        <f>SUM(O3:O103)</f>
        <v>2880</v>
      </c>
      <c r="P104" s="76"/>
      <c r="Q104" s="77">
        <f>SUM(Q3:Q103)</f>
        <v>2865</v>
      </c>
      <c r="R104" s="19"/>
      <c r="U104" s="6"/>
      <c r="V104" s="6"/>
      <c r="W104" s="6"/>
      <c r="X104" s="6"/>
      <c r="Y104" s="6"/>
      <c r="Z104" s="6"/>
      <c r="AA104" s="6"/>
      <c r="AB104" s="6"/>
    </row>
    <row r="105" spans="1:28" ht="28.5" customHeight="1" x14ac:dyDescent="0.35">
      <c r="A105" s="67"/>
      <c r="B105" s="67"/>
      <c r="C105" s="67"/>
      <c r="D105" s="67"/>
      <c r="E105" s="67"/>
      <c r="F105" s="68"/>
      <c r="G105" s="68"/>
      <c r="H105" s="67"/>
      <c r="I105" s="67"/>
      <c r="J105" s="67"/>
      <c r="K105" s="67"/>
      <c r="L105" s="67"/>
      <c r="M105" s="67"/>
      <c r="N105" s="67"/>
      <c r="O105" s="78"/>
      <c r="P105" s="67"/>
      <c r="Q105" s="79"/>
      <c r="R105" s="6"/>
      <c r="U105" s="6"/>
      <c r="V105" s="6"/>
      <c r="W105" s="6"/>
      <c r="X105" s="6"/>
      <c r="Y105" s="6"/>
      <c r="Z105" s="6"/>
      <c r="AA105" s="6"/>
      <c r="AB105" s="6"/>
    </row>
    <row r="106" spans="1:28" ht="15.6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U106" s="6"/>
      <c r="V106" s="6"/>
      <c r="W106" s="6"/>
      <c r="X106" s="6"/>
      <c r="Y106" s="6"/>
      <c r="Z106" s="6"/>
      <c r="AA106" s="6"/>
      <c r="AB106" s="6"/>
    </row>
    <row r="107" spans="1:28" ht="15.6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U107" s="6"/>
      <c r="V107" s="6"/>
      <c r="W107" s="6"/>
      <c r="X107" s="6"/>
      <c r="Y107" s="6"/>
      <c r="Z107" s="6"/>
      <c r="AA107" s="6"/>
      <c r="AB107" s="6"/>
    </row>
    <row r="108" spans="1:28" ht="15.6" customHeight="1" x14ac:dyDescent="0.2">
      <c r="A108" s="221"/>
      <c r="B108" s="6"/>
      <c r="C108" s="71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3"/>
      <c r="P108" s="6"/>
      <c r="Q108" s="6"/>
      <c r="R108" s="6"/>
      <c r="U108" s="6"/>
      <c r="V108" s="6"/>
      <c r="W108" s="6"/>
      <c r="X108" s="6"/>
      <c r="Y108" s="6"/>
      <c r="Z108" s="6"/>
      <c r="AA108" s="6"/>
      <c r="AB108" s="6"/>
    </row>
    <row r="109" spans="1:28" ht="18.600000000000001" customHeight="1" x14ac:dyDescent="0.2">
      <c r="U109" s="6"/>
      <c r="V109" s="6"/>
      <c r="W109" s="6"/>
    </row>
  </sheetData>
  <sortState xmlns:xlrd2="http://schemas.microsoft.com/office/spreadsheetml/2017/richdata2" ref="A3:Q39">
    <sortCondition descending="1" ref="O3:O39"/>
  </sortState>
  <mergeCells count="1">
    <mergeCell ref="B1:G1"/>
  </mergeCells>
  <conditionalFormatting sqref="A3:B103">
    <cfRule type="containsText" dxfId="19" priority="1" stopIfTrue="1" operator="containsText" text="SI">
      <formula>NOT(ISERROR(SEARCH("SI",A3)))</formula>
    </cfRule>
    <cfRule type="containsText" dxfId="18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M</oddHeader>
    <oddFooter>&amp;L&amp;"Helvetica,Regular"&amp;12&amp;K000000&amp;P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Z93"/>
  <sheetViews>
    <sheetView showGridLines="0" zoomScale="40" zoomScaleNormal="40" workbookViewId="0">
      <selection activeCell="Q32" sqref="Q32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2.5703125" style="1" customWidth="1"/>
    <col min="4" max="4" width="13.85546875" style="1" customWidth="1"/>
    <col min="5" max="5" width="66.28515625" style="1" customWidth="1"/>
    <col min="6" max="6" width="22.85546875" style="1" customWidth="1"/>
    <col min="7" max="7" width="23" style="1" customWidth="1"/>
    <col min="8" max="8" width="23.140625" style="1" customWidth="1"/>
    <col min="9" max="14" width="23.42578125" style="1" customWidth="1"/>
    <col min="15" max="15" width="1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5.42578125" style="1" customWidth="1"/>
    <col min="24" max="25" width="11.42578125" style="1" customWidth="1"/>
    <col min="26" max="26" width="35.42578125" style="1" customWidth="1"/>
    <col min="27" max="27" width="11.42578125" style="1" customWidth="1"/>
    <col min="28" max="28" width="63.710937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76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544</v>
      </c>
      <c r="G2" s="9" t="s">
        <v>704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163" t="s">
        <v>529</v>
      </c>
      <c r="B3" s="163" t="s">
        <v>163</v>
      </c>
      <c r="C3" s="205" t="s">
        <v>290</v>
      </c>
      <c r="D3" s="205" t="s">
        <v>141</v>
      </c>
      <c r="E3" s="205" t="s">
        <v>160</v>
      </c>
      <c r="F3" s="184">
        <v>90</v>
      </c>
      <c r="G3" s="188">
        <v>90</v>
      </c>
      <c r="H3" s="188">
        <v>90</v>
      </c>
      <c r="I3" s="188">
        <f>VLOOKUP(A3,[1]Table1!$A$36:$K$55,11,FALSE)</f>
        <v>100</v>
      </c>
      <c r="J3" s="188">
        <v>80</v>
      </c>
      <c r="K3" s="178"/>
      <c r="L3" s="178"/>
      <c r="M3" s="178"/>
      <c r="N3" s="180"/>
      <c r="O3" s="181">
        <f t="shared" ref="O3:O31" si="0">IF(P3=9,SUM(F3:N3)-SMALL(F3:N3,1)-SMALL(F3:N3,2),IF(P3=8,SUM(F3:N3)-SMALL(F3:N3,1),SUM(F3:N3)))</f>
        <v>450</v>
      </c>
      <c r="P3" s="26">
        <f t="shared" ref="P3:P31" si="1">COUNTA(F3:N3)</f>
        <v>5</v>
      </c>
      <c r="Q3" s="158">
        <f t="shared" ref="Q3:Q29" si="2">SUM(F3:N3)</f>
        <v>450</v>
      </c>
      <c r="R3" s="27"/>
      <c r="S3" s="28">
        <v>1213</v>
      </c>
      <c r="T3" s="29" t="s">
        <v>114</v>
      </c>
      <c r="U3" s="30">
        <f>SUMIF($D$3:$D$96,S3,$Q$3:$Q$96)</f>
        <v>379</v>
      </c>
      <c r="V3" s="31"/>
      <c r="W3" s="32">
        <f>SUMIF($D$3:$D$96,S3,$O$3:$O$96)</f>
        <v>379</v>
      </c>
      <c r="X3" s="19"/>
      <c r="Y3" s="33"/>
      <c r="Z3" s="33"/>
      <c r="AA3" s="33"/>
      <c r="AB3" s="33"/>
    </row>
    <row r="4" spans="1:28" ht="29.1" customHeight="1" thickBot="1" x14ac:dyDescent="0.4">
      <c r="A4" s="163" t="s">
        <v>530</v>
      </c>
      <c r="B4" s="163" t="s">
        <v>163</v>
      </c>
      <c r="C4" s="205" t="s">
        <v>292</v>
      </c>
      <c r="D4" s="205" t="s">
        <v>131</v>
      </c>
      <c r="E4" s="205" t="s">
        <v>114</v>
      </c>
      <c r="F4" s="165">
        <v>80</v>
      </c>
      <c r="G4" s="188">
        <v>80</v>
      </c>
      <c r="H4" s="188">
        <v>100</v>
      </c>
      <c r="I4" s="188"/>
      <c r="J4" s="188">
        <v>90</v>
      </c>
      <c r="K4" s="23"/>
      <c r="L4" s="23"/>
      <c r="M4" s="23"/>
      <c r="N4" s="24"/>
      <c r="O4" s="25">
        <f t="shared" si="0"/>
        <v>350</v>
      </c>
      <c r="P4" s="26">
        <f t="shared" si="1"/>
        <v>4</v>
      </c>
      <c r="Q4" s="158">
        <f t="shared" si="2"/>
        <v>350</v>
      </c>
      <c r="R4" s="27"/>
      <c r="S4" s="28">
        <v>2310</v>
      </c>
      <c r="T4" s="29" t="s">
        <v>156</v>
      </c>
      <c r="U4" s="30">
        <f t="shared" ref="U4:U64" si="3">SUMIF($D$3:$D$96,S4,$Q$3:$Q$96)</f>
        <v>0</v>
      </c>
      <c r="V4" s="31"/>
      <c r="W4" s="32">
        <f t="shared" ref="W4:W64" si="4">SUMIF($D$3:$D$96,S4,$O$3:$O$96)</f>
        <v>0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691</v>
      </c>
      <c r="B5" s="163" t="s">
        <v>163</v>
      </c>
      <c r="C5" s="205" t="s">
        <v>694</v>
      </c>
      <c r="D5" s="205" t="s">
        <v>132</v>
      </c>
      <c r="E5" s="205" t="s">
        <v>155</v>
      </c>
      <c r="F5" s="165"/>
      <c r="G5" s="188">
        <v>30</v>
      </c>
      <c r="H5" s="188">
        <v>60</v>
      </c>
      <c r="I5" s="188">
        <f>VLOOKUP(A5,[1]Table1!$A$36:$K$55,11,FALSE)</f>
        <v>90</v>
      </c>
      <c r="J5" s="188">
        <v>100</v>
      </c>
      <c r="K5" s="23"/>
      <c r="L5" s="23"/>
      <c r="M5" s="23"/>
      <c r="N5" s="24"/>
      <c r="O5" s="25">
        <f t="shared" si="0"/>
        <v>280</v>
      </c>
      <c r="P5" s="26">
        <f t="shared" si="1"/>
        <v>4</v>
      </c>
      <c r="Q5" s="158">
        <f t="shared" si="2"/>
        <v>280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532</v>
      </c>
      <c r="B6" s="163" t="s">
        <v>163</v>
      </c>
      <c r="C6" s="205" t="s">
        <v>293</v>
      </c>
      <c r="D6" s="205" t="s">
        <v>353</v>
      </c>
      <c r="E6" s="205" t="s">
        <v>354</v>
      </c>
      <c r="F6" s="165">
        <v>50</v>
      </c>
      <c r="G6" s="188">
        <v>60</v>
      </c>
      <c r="H6" s="188">
        <v>80</v>
      </c>
      <c r="I6" s="188">
        <f>VLOOKUP(A6,[1]Table1!$A$36:$K$55,11,FALSE)</f>
        <v>60</v>
      </c>
      <c r="J6" s="188">
        <v>20</v>
      </c>
      <c r="K6" s="23"/>
      <c r="L6" s="23"/>
      <c r="M6" s="23"/>
      <c r="N6" s="24"/>
      <c r="O6" s="25">
        <f t="shared" si="0"/>
        <v>270</v>
      </c>
      <c r="P6" s="26">
        <f t="shared" si="1"/>
        <v>5</v>
      </c>
      <c r="Q6" s="158">
        <f t="shared" si="2"/>
        <v>270</v>
      </c>
      <c r="R6" s="27"/>
      <c r="S6" s="28">
        <v>1180</v>
      </c>
      <c r="T6" s="29" t="s">
        <v>14</v>
      </c>
      <c r="U6" s="30">
        <f t="shared" si="3"/>
        <v>114</v>
      </c>
      <c r="V6" s="31"/>
      <c r="W6" s="32">
        <f t="shared" si="4"/>
        <v>114</v>
      </c>
      <c r="X6" s="19"/>
      <c r="Y6" s="33"/>
      <c r="Z6" s="33"/>
      <c r="AA6" s="33"/>
      <c r="AB6" s="33"/>
    </row>
    <row r="7" spans="1:28" ht="29.1" customHeight="1" thickBot="1" x14ac:dyDescent="0.4">
      <c r="A7" s="163" t="s">
        <v>531</v>
      </c>
      <c r="B7" s="163" t="s">
        <v>163</v>
      </c>
      <c r="C7" s="205" t="s">
        <v>263</v>
      </c>
      <c r="D7" s="205" t="s">
        <v>141</v>
      </c>
      <c r="E7" s="205" t="s">
        <v>160</v>
      </c>
      <c r="F7" s="165">
        <v>60</v>
      </c>
      <c r="G7" s="188">
        <v>50</v>
      </c>
      <c r="H7" s="188">
        <v>40</v>
      </c>
      <c r="I7" s="188">
        <f>VLOOKUP(A7,[1]Table1!$A$36:$K$55,11,FALSE)</f>
        <v>30</v>
      </c>
      <c r="J7" s="188">
        <v>40</v>
      </c>
      <c r="K7" s="23"/>
      <c r="L7" s="23"/>
      <c r="M7" s="23"/>
      <c r="N7" s="24"/>
      <c r="O7" s="25">
        <f t="shared" si="0"/>
        <v>220</v>
      </c>
      <c r="P7" s="26">
        <f t="shared" si="1"/>
        <v>5</v>
      </c>
      <c r="Q7" s="158">
        <f t="shared" si="2"/>
        <v>220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5">
      <c r="A8" s="163" t="s">
        <v>528</v>
      </c>
      <c r="B8" s="163" t="s">
        <v>163</v>
      </c>
      <c r="C8" s="205" t="s">
        <v>286</v>
      </c>
      <c r="D8" s="205" t="s">
        <v>141</v>
      </c>
      <c r="E8" s="205" t="s">
        <v>160</v>
      </c>
      <c r="F8" s="184">
        <v>100</v>
      </c>
      <c r="G8" s="188">
        <v>100</v>
      </c>
      <c r="H8" s="188"/>
      <c r="I8" s="188"/>
      <c r="J8" s="188"/>
      <c r="K8" s="178"/>
      <c r="L8" s="178"/>
      <c r="M8" s="178"/>
      <c r="N8" s="180"/>
      <c r="O8" s="181">
        <f t="shared" si="0"/>
        <v>200</v>
      </c>
      <c r="P8" s="26">
        <f t="shared" si="1"/>
        <v>2</v>
      </c>
      <c r="Q8" s="158">
        <f t="shared" si="2"/>
        <v>200</v>
      </c>
      <c r="R8" s="27"/>
      <c r="S8" s="28">
        <v>10</v>
      </c>
      <c r="T8" s="29" t="s">
        <v>16</v>
      </c>
      <c r="U8" s="30">
        <f t="shared" si="3"/>
        <v>0</v>
      </c>
      <c r="V8" s="31"/>
      <c r="W8" s="32">
        <f t="shared" si="4"/>
        <v>0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690</v>
      </c>
      <c r="B9" s="163" t="s">
        <v>163</v>
      </c>
      <c r="C9" s="205" t="s">
        <v>693</v>
      </c>
      <c r="D9" s="205" t="s">
        <v>353</v>
      </c>
      <c r="E9" s="205" t="s">
        <v>354</v>
      </c>
      <c r="F9" s="165"/>
      <c r="G9" s="188">
        <v>40</v>
      </c>
      <c r="H9" s="188">
        <v>30</v>
      </c>
      <c r="I9" s="188">
        <f>VLOOKUP(A9,[1]Table1!$A$36:$K$55,11,FALSE)</f>
        <v>80</v>
      </c>
      <c r="J9" s="188">
        <v>50</v>
      </c>
      <c r="K9" s="23"/>
      <c r="L9" s="23"/>
      <c r="M9" s="23"/>
      <c r="N9" s="24"/>
      <c r="O9" s="25">
        <f t="shared" si="0"/>
        <v>200</v>
      </c>
      <c r="P9" s="26">
        <f t="shared" si="1"/>
        <v>4</v>
      </c>
      <c r="Q9" s="158">
        <f t="shared" si="2"/>
        <v>200</v>
      </c>
      <c r="R9" s="27"/>
      <c r="S9" s="28">
        <v>1589</v>
      </c>
      <c r="T9" s="29" t="s">
        <v>18</v>
      </c>
      <c r="U9" s="30">
        <f t="shared" si="3"/>
        <v>20</v>
      </c>
      <c r="V9" s="31"/>
      <c r="W9" s="32">
        <f t="shared" si="4"/>
        <v>20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533</v>
      </c>
      <c r="B10" s="163" t="s">
        <v>163</v>
      </c>
      <c r="C10" s="205" t="s">
        <v>264</v>
      </c>
      <c r="D10" s="205" t="s">
        <v>265</v>
      </c>
      <c r="E10" s="205" t="s">
        <v>212</v>
      </c>
      <c r="F10" s="165">
        <v>40</v>
      </c>
      <c r="G10" s="188">
        <v>15</v>
      </c>
      <c r="H10" s="188">
        <v>50</v>
      </c>
      <c r="I10" s="188">
        <f>VLOOKUP(A10,[1]Table1!$A$36:$K$55,11,FALSE)</f>
        <v>40</v>
      </c>
      <c r="J10" s="188">
        <v>12</v>
      </c>
      <c r="K10" s="23"/>
      <c r="L10" s="23"/>
      <c r="M10" s="23"/>
      <c r="N10" s="24"/>
      <c r="O10" s="25">
        <f t="shared" si="0"/>
        <v>157</v>
      </c>
      <c r="P10" s="26">
        <f t="shared" si="1"/>
        <v>5</v>
      </c>
      <c r="Q10" s="158">
        <f t="shared" si="2"/>
        <v>157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692</v>
      </c>
      <c r="B11" s="163" t="s">
        <v>163</v>
      </c>
      <c r="C11" s="205" t="s">
        <v>695</v>
      </c>
      <c r="D11" s="205" t="s">
        <v>663</v>
      </c>
      <c r="E11" s="205" t="s">
        <v>664</v>
      </c>
      <c r="F11" s="165"/>
      <c r="G11" s="188">
        <v>20</v>
      </c>
      <c r="H11" s="188"/>
      <c r="I11" s="188">
        <f>VLOOKUP(A11,[1]Table1!$A$36:$K$55,11,FALSE)</f>
        <v>50</v>
      </c>
      <c r="J11" s="188">
        <v>60</v>
      </c>
      <c r="K11" s="23"/>
      <c r="L11" s="23"/>
      <c r="M11" s="23"/>
      <c r="N11" s="24"/>
      <c r="O11" s="25">
        <f t="shared" si="0"/>
        <v>130</v>
      </c>
      <c r="P11" s="26">
        <f t="shared" si="1"/>
        <v>3</v>
      </c>
      <c r="Q11" s="158">
        <f t="shared" si="2"/>
        <v>130</v>
      </c>
      <c r="R11" s="27"/>
      <c r="S11" s="28">
        <v>2328</v>
      </c>
      <c r="T11" s="29" t="s">
        <v>874</v>
      </c>
      <c r="U11" s="30">
        <f t="shared" si="3"/>
        <v>0</v>
      </c>
      <c r="V11" s="31"/>
      <c r="W11" s="32">
        <f t="shared" si="4"/>
        <v>7</v>
      </c>
      <c r="X11" s="19"/>
      <c r="Y11" s="33"/>
      <c r="Z11" s="33"/>
      <c r="AA11" s="33"/>
      <c r="AB11" s="33"/>
    </row>
    <row r="12" spans="1:28" ht="29.1" customHeight="1" thickBot="1" x14ac:dyDescent="0.45">
      <c r="A12" s="163" t="s">
        <v>534</v>
      </c>
      <c r="B12" s="163" t="s">
        <v>163</v>
      </c>
      <c r="C12" s="205" t="s">
        <v>294</v>
      </c>
      <c r="D12" s="205" t="s">
        <v>136</v>
      </c>
      <c r="E12" s="205" t="s">
        <v>157</v>
      </c>
      <c r="F12" s="184">
        <v>30</v>
      </c>
      <c r="G12" s="188">
        <v>12</v>
      </c>
      <c r="H12" s="188">
        <v>20</v>
      </c>
      <c r="I12" s="188">
        <f>VLOOKUP(A12,[1]Table1!$A$36:$K$55,11,FALSE)</f>
        <v>15</v>
      </c>
      <c r="J12" s="188">
        <v>6</v>
      </c>
      <c r="K12" s="178"/>
      <c r="L12" s="178"/>
      <c r="M12" s="178"/>
      <c r="N12" s="180"/>
      <c r="O12" s="181">
        <f t="shared" si="0"/>
        <v>83</v>
      </c>
      <c r="P12" s="26">
        <f t="shared" si="1"/>
        <v>5</v>
      </c>
      <c r="Q12" s="158">
        <f t="shared" si="2"/>
        <v>83</v>
      </c>
      <c r="R12" s="27"/>
      <c r="S12" s="28"/>
      <c r="T12" s="29"/>
      <c r="U12" s="30">
        <f t="shared" si="3"/>
        <v>0</v>
      </c>
      <c r="V12" s="31"/>
      <c r="W12" s="32">
        <f t="shared" si="4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163" t="s">
        <v>535</v>
      </c>
      <c r="B13" s="163" t="s">
        <v>163</v>
      </c>
      <c r="C13" s="205" t="s">
        <v>295</v>
      </c>
      <c r="D13" s="205" t="s">
        <v>256</v>
      </c>
      <c r="E13" s="205" t="s">
        <v>226</v>
      </c>
      <c r="F13" s="165">
        <v>20</v>
      </c>
      <c r="G13" s="188">
        <v>9</v>
      </c>
      <c r="H13" s="188">
        <v>15</v>
      </c>
      <c r="I13" s="188">
        <f>VLOOKUP(A13,[1]Table1!$A$36:$K$55,11,FALSE)</f>
        <v>9</v>
      </c>
      <c r="J13" s="188"/>
      <c r="K13" s="23"/>
      <c r="L13" s="23"/>
      <c r="M13" s="23"/>
      <c r="N13" s="24"/>
      <c r="O13" s="25">
        <f t="shared" si="0"/>
        <v>53</v>
      </c>
      <c r="P13" s="26">
        <f t="shared" si="1"/>
        <v>4</v>
      </c>
      <c r="Q13" s="158">
        <f t="shared" si="2"/>
        <v>53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696</v>
      </c>
      <c r="B14" s="163" t="s">
        <v>163</v>
      </c>
      <c r="C14" s="205" t="s">
        <v>697</v>
      </c>
      <c r="D14" s="205" t="s">
        <v>663</v>
      </c>
      <c r="E14" s="205" t="s">
        <v>664</v>
      </c>
      <c r="F14" s="165"/>
      <c r="G14" s="188">
        <v>7</v>
      </c>
      <c r="H14" s="188"/>
      <c r="I14" s="188"/>
      <c r="J14" s="188">
        <v>30</v>
      </c>
      <c r="K14" s="23"/>
      <c r="L14" s="23"/>
      <c r="M14" s="23"/>
      <c r="N14" s="24"/>
      <c r="O14" s="25">
        <f t="shared" si="0"/>
        <v>37</v>
      </c>
      <c r="P14" s="26">
        <f t="shared" si="1"/>
        <v>2</v>
      </c>
      <c r="Q14" s="158">
        <f t="shared" si="2"/>
        <v>37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163" t="s">
        <v>536</v>
      </c>
      <c r="B15" s="163" t="s">
        <v>163</v>
      </c>
      <c r="C15" s="205" t="s">
        <v>300</v>
      </c>
      <c r="D15" s="214" t="s">
        <v>137</v>
      </c>
      <c r="E15" s="205" t="s">
        <v>158</v>
      </c>
      <c r="F15" s="165">
        <v>15</v>
      </c>
      <c r="G15" s="188">
        <v>5</v>
      </c>
      <c r="H15" s="188">
        <v>8</v>
      </c>
      <c r="I15" s="188">
        <f>VLOOKUP(A15,[1]Table1!$A$36:$K$55,11,FALSE)</f>
        <v>7</v>
      </c>
      <c r="J15" s="188"/>
      <c r="K15" s="23"/>
      <c r="L15" s="23"/>
      <c r="M15" s="23"/>
      <c r="N15" s="24"/>
      <c r="O15" s="25">
        <f t="shared" si="0"/>
        <v>35</v>
      </c>
      <c r="P15" s="26">
        <f t="shared" si="1"/>
        <v>4</v>
      </c>
      <c r="Q15" s="158">
        <f t="shared" si="2"/>
        <v>35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538</v>
      </c>
      <c r="B16" s="163" t="s">
        <v>163</v>
      </c>
      <c r="C16" s="205" t="s">
        <v>297</v>
      </c>
      <c r="D16" s="205" t="s">
        <v>125</v>
      </c>
      <c r="E16" s="205" t="s">
        <v>153</v>
      </c>
      <c r="F16" s="165">
        <v>9</v>
      </c>
      <c r="G16" s="188">
        <v>8</v>
      </c>
      <c r="H16" s="188">
        <v>9</v>
      </c>
      <c r="I16" s="188"/>
      <c r="J16" s="188">
        <v>7</v>
      </c>
      <c r="K16" s="23"/>
      <c r="L16" s="23"/>
      <c r="M16" s="23"/>
      <c r="N16" s="24"/>
      <c r="O16" s="25">
        <f t="shared" si="0"/>
        <v>33</v>
      </c>
      <c r="P16" s="26">
        <f t="shared" si="1"/>
        <v>4</v>
      </c>
      <c r="Q16" s="158">
        <f t="shared" si="2"/>
        <v>33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904</v>
      </c>
      <c r="B17" s="163" t="s">
        <v>163</v>
      </c>
      <c r="C17" s="205" t="s">
        <v>905</v>
      </c>
      <c r="D17" s="205" t="s">
        <v>131</v>
      </c>
      <c r="E17" s="205" t="s">
        <v>114</v>
      </c>
      <c r="F17" s="165"/>
      <c r="G17" s="23"/>
      <c r="H17" s="23"/>
      <c r="I17" s="23">
        <v>20</v>
      </c>
      <c r="J17" s="188">
        <v>9</v>
      </c>
      <c r="K17" s="23"/>
      <c r="L17" s="23"/>
      <c r="M17" s="23"/>
      <c r="N17" s="24"/>
      <c r="O17" s="25">
        <f t="shared" si="0"/>
        <v>29</v>
      </c>
      <c r="P17" s="26">
        <f t="shared" si="1"/>
        <v>2</v>
      </c>
      <c r="Q17" s="158">
        <f t="shared" si="2"/>
        <v>29</v>
      </c>
      <c r="R17" s="27"/>
      <c r="S17" s="28">
        <v>2521</v>
      </c>
      <c r="T17" s="29" t="s">
        <v>247</v>
      </c>
      <c r="U17" s="30">
        <f t="shared" si="3"/>
        <v>0</v>
      </c>
      <c r="V17" s="31"/>
      <c r="W17" s="32">
        <f t="shared" si="4"/>
        <v>0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541</v>
      </c>
      <c r="B18" s="163" t="s">
        <v>163</v>
      </c>
      <c r="C18" s="205" t="s">
        <v>341</v>
      </c>
      <c r="D18" s="205" t="s">
        <v>141</v>
      </c>
      <c r="E18" s="205" t="s">
        <v>160</v>
      </c>
      <c r="F18" s="165">
        <v>6</v>
      </c>
      <c r="G18" s="188">
        <v>5</v>
      </c>
      <c r="H18" s="188">
        <v>12</v>
      </c>
      <c r="I18" s="188">
        <f>VLOOKUP(A18,[1]Table1!$A$36:$K$55,11,FALSE)</f>
        <v>5</v>
      </c>
      <c r="J18" s="188"/>
      <c r="K18" s="23"/>
      <c r="L18" s="23"/>
      <c r="M18" s="23"/>
      <c r="N18" s="24"/>
      <c r="O18" s="25">
        <f t="shared" si="0"/>
        <v>28</v>
      </c>
      <c r="P18" s="26">
        <f t="shared" si="1"/>
        <v>4</v>
      </c>
      <c r="Q18" s="158">
        <f t="shared" si="2"/>
        <v>28</v>
      </c>
      <c r="R18" s="27"/>
      <c r="S18" s="28">
        <v>2144</v>
      </c>
      <c r="T18" s="155" t="s">
        <v>107</v>
      </c>
      <c r="U18" s="30">
        <f t="shared" si="3"/>
        <v>898</v>
      </c>
      <c r="V18" s="31"/>
      <c r="W18" s="32">
        <f t="shared" si="4"/>
        <v>898</v>
      </c>
      <c r="X18" s="19"/>
      <c r="Y18" s="33"/>
      <c r="Z18" s="33"/>
      <c r="AA18" s="33"/>
      <c r="AB18" s="33"/>
    </row>
    <row r="19" spans="1:28" ht="29.1" customHeight="1" thickBot="1" x14ac:dyDescent="0.4">
      <c r="A19" s="163" t="s">
        <v>698</v>
      </c>
      <c r="B19" s="163" t="s">
        <v>163</v>
      </c>
      <c r="C19" s="205" t="s">
        <v>699</v>
      </c>
      <c r="D19" s="205" t="s">
        <v>663</v>
      </c>
      <c r="E19" s="205" t="s">
        <v>664</v>
      </c>
      <c r="F19" s="165"/>
      <c r="G19" s="188">
        <v>5</v>
      </c>
      <c r="H19" s="188"/>
      <c r="I19" s="188">
        <f>VLOOKUP(A19,[1]Table1!$A$36:$K$55,11,FALSE)</f>
        <v>8</v>
      </c>
      <c r="J19" s="188">
        <v>15</v>
      </c>
      <c r="K19" s="23"/>
      <c r="L19" s="23"/>
      <c r="M19" s="23"/>
      <c r="N19" s="24"/>
      <c r="O19" s="25">
        <f t="shared" si="0"/>
        <v>28</v>
      </c>
      <c r="P19" s="26">
        <f t="shared" si="1"/>
        <v>3</v>
      </c>
      <c r="Q19" s="158">
        <f t="shared" si="2"/>
        <v>28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906</v>
      </c>
      <c r="B20" s="163" t="s">
        <v>163</v>
      </c>
      <c r="C20" s="205" t="s">
        <v>907</v>
      </c>
      <c r="D20" s="205" t="s">
        <v>663</v>
      </c>
      <c r="E20" s="205" t="s">
        <v>664</v>
      </c>
      <c r="F20" s="165"/>
      <c r="G20" s="23"/>
      <c r="H20" s="23"/>
      <c r="I20" s="23">
        <v>12</v>
      </c>
      <c r="J20" s="188">
        <v>8</v>
      </c>
      <c r="K20" s="23"/>
      <c r="L20" s="23"/>
      <c r="M20" s="23"/>
      <c r="N20" s="24"/>
      <c r="O20" s="25">
        <f t="shared" si="0"/>
        <v>20</v>
      </c>
      <c r="P20" s="26">
        <f t="shared" si="1"/>
        <v>2</v>
      </c>
      <c r="Q20" s="158">
        <f t="shared" si="2"/>
        <v>20</v>
      </c>
      <c r="R20" s="27"/>
      <c r="S20" s="28">
        <v>1298</v>
      </c>
      <c r="T20" s="29" t="s">
        <v>35</v>
      </c>
      <c r="U20" s="30">
        <f t="shared" si="3"/>
        <v>280</v>
      </c>
      <c r="V20" s="31"/>
      <c r="W20" s="32">
        <f t="shared" si="4"/>
        <v>280</v>
      </c>
      <c r="X20" s="19"/>
      <c r="Y20" s="33"/>
      <c r="Z20" s="33"/>
      <c r="AA20" s="33"/>
      <c r="AB20" s="33"/>
    </row>
    <row r="21" spans="1:28" ht="29.1" customHeight="1" thickBot="1" x14ac:dyDescent="0.4">
      <c r="A21" s="163" t="s">
        <v>539</v>
      </c>
      <c r="B21" s="163" t="s">
        <v>163</v>
      </c>
      <c r="C21" s="205" t="s">
        <v>304</v>
      </c>
      <c r="D21" s="205" t="s">
        <v>136</v>
      </c>
      <c r="E21" s="205" t="s">
        <v>157</v>
      </c>
      <c r="F21" s="165">
        <v>8</v>
      </c>
      <c r="G21" s="188">
        <v>6</v>
      </c>
      <c r="H21" s="188"/>
      <c r="I21" s="188">
        <f>VLOOKUP(A21,[1]Table1!$A$36:$K$55,11,FALSE)</f>
        <v>5</v>
      </c>
      <c r="J21" s="188"/>
      <c r="K21" s="23"/>
      <c r="L21" s="23"/>
      <c r="M21" s="23"/>
      <c r="N21" s="24"/>
      <c r="O21" s="25">
        <f t="shared" si="0"/>
        <v>19</v>
      </c>
      <c r="P21" s="26">
        <f t="shared" si="1"/>
        <v>3</v>
      </c>
      <c r="Q21" s="158">
        <f t="shared" si="2"/>
        <v>19</v>
      </c>
      <c r="R21" s="27"/>
      <c r="S21" s="28">
        <v>2271</v>
      </c>
      <c r="T21" s="29" t="s">
        <v>120</v>
      </c>
      <c r="U21" s="30">
        <f t="shared" si="3"/>
        <v>43</v>
      </c>
      <c r="V21" s="31"/>
      <c r="W21" s="32">
        <f t="shared" si="4"/>
        <v>43</v>
      </c>
      <c r="X21" s="19"/>
      <c r="Y21" s="33"/>
      <c r="Z21" s="33"/>
      <c r="AA21" s="33"/>
      <c r="AB21" s="33"/>
    </row>
    <row r="22" spans="1:28" ht="29.1" customHeight="1" thickBot="1" x14ac:dyDescent="0.4">
      <c r="A22" s="163" t="s">
        <v>537</v>
      </c>
      <c r="B22" s="163" t="s">
        <v>163</v>
      </c>
      <c r="C22" s="205" t="s">
        <v>266</v>
      </c>
      <c r="D22" s="205" t="s">
        <v>137</v>
      </c>
      <c r="E22" s="205" t="s">
        <v>158</v>
      </c>
      <c r="F22" s="165">
        <v>12</v>
      </c>
      <c r="G22" s="188"/>
      <c r="H22" s="188">
        <v>5</v>
      </c>
      <c r="I22" s="188"/>
      <c r="J22" s="188"/>
      <c r="K22" s="23"/>
      <c r="L22" s="23"/>
      <c r="M22" s="23"/>
      <c r="N22" s="24"/>
      <c r="O22" s="25">
        <f t="shared" si="0"/>
        <v>17</v>
      </c>
      <c r="P22" s="26">
        <f t="shared" si="1"/>
        <v>2</v>
      </c>
      <c r="Q22" s="158">
        <f t="shared" si="2"/>
        <v>17</v>
      </c>
      <c r="R22" s="27"/>
      <c r="S22" s="28">
        <v>2186</v>
      </c>
      <c r="T22" s="29" t="s">
        <v>122</v>
      </c>
      <c r="U22" s="30">
        <f t="shared" si="3"/>
        <v>485</v>
      </c>
      <c r="V22" s="31"/>
      <c r="W22" s="32">
        <f t="shared" si="4"/>
        <v>485</v>
      </c>
      <c r="X22" s="19"/>
      <c r="Y22" s="33"/>
      <c r="Z22" s="33"/>
      <c r="AA22" s="33"/>
      <c r="AB22" s="33"/>
    </row>
    <row r="23" spans="1:28" ht="29.1" customHeight="1" thickBot="1" x14ac:dyDescent="0.4">
      <c r="A23" s="163" t="s">
        <v>542</v>
      </c>
      <c r="B23" s="163" t="s">
        <v>163</v>
      </c>
      <c r="C23" s="205" t="s">
        <v>305</v>
      </c>
      <c r="D23" s="205" t="s">
        <v>146</v>
      </c>
      <c r="E23" s="205" t="s">
        <v>20</v>
      </c>
      <c r="F23" s="165">
        <v>5</v>
      </c>
      <c r="G23" s="188"/>
      <c r="H23" s="188">
        <v>6</v>
      </c>
      <c r="I23" s="188">
        <f>VLOOKUP(A23,[1]Table1!$A$36:$K$55,11,FALSE)</f>
        <v>5</v>
      </c>
      <c r="J23" s="188"/>
      <c r="K23" s="23"/>
      <c r="L23" s="23"/>
      <c r="M23" s="23"/>
      <c r="N23" s="24"/>
      <c r="O23" s="25">
        <f t="shared" si="0"/>
        <v>16</v>
      </c>
      <c r="P23" s="26">
        <f t="shared" si="1"/>
        <v>3</v>
      </c>
      <c r="Q23" s="158">
        <f t="shared" si="2"/>
        <v>16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33"/>
      <c r="Z23" s="33"/>
      <c r="AA23" s="33"/>
      <c r="AB23" s="33"/>
    </row>
    <row r="24" spans="1:28" ht="29.1" customHeight="1" thickBot="1" x14ac:dyDescent="0.4">
      <c r="A24" s="163" t="s">
        <v>543</v>
      </c>
      <c r="B24" s="163" t="s">
        <v>163</v>
      </c>
      <c r="C24" s="205" t="s">
        <v>303</v>
      </c>
      <c r="D24" s="205" t="s">
        <v>137</v>
      </c>
      <c r="E24" s="205" t="s">
        <v>158</v>
      </c>
      <c r="F24" s="165">
        <v>5</v>
      </c>
      <c r="G24" s="188"/>
      <c r="H24" s="188">
        <v>5</v>
      </c>
      <c r="I24" s="188">
        <f>VLOOKUP(A24,[1]Table1!$A$36:$K$55,11,FALSE)</f>
        <v>6</v>
      </c>
      <c r="J24" s="188"/>
      <c r="K24" s="23"/>
      <c r="L24" s="23"/>
      <c r="M24" s="23"/>
      <c r="N24" s="24"/>
      <c r="O24" s="25">
        <f t="shared" si="0"/>
        <v>16</v>
      </c>
      <c r="P24" s="26">
        <f t="shared" si="1"/>
        <v>3</v>
      </c>
      <c r="Q24" s="158">
        <f t="shared" si="2"/>
        <v>16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33"/>
      <c r="Z24" s="33"/>
      <c r="AA24" s="33"/>
      <c r="AB24" s="33"/>
    </row>
    <row r="25" spans="1:28" ht="29.1" customHeight="1" thickBot="1" x14ac:dyDescent="0.4">
      <c r="A25" s="163" t="s">
        <v>700</v>
      </c>
      <c r="B25" s="163" t="s">
        <v>163</v>
      </c>
      <c r="C25" s="205" t="s">
        <v>702</v>
      </c>
      <c r="D25" s="205" t="s">
        <v>353</v>
      </c>
      <c r="E25" s="205" t="s">
        <v>354</v>
      </c>
      <c r="F25" s="165"/>
      <c r="G25" s="188">
        <v>5</v>
      </c>
      <c r="H25" s="188">
        <v>5</v>
      </c>
      <c r="I25" s="188">
        <f>VLOOKUP(A25,[1]Table1!$A$36:$K$55,11,FALSE)</f>
        <v>5</v>
      </c>
      <c r="J25" s="188"/>
      <c r="K25" s="23"/>
      <c r="L25" s="23"/>
      <c r="M25" s="23"/>
      <c r="N25" s="24"/>
      <c r="O25" s="25">
        <f t="shared" si="0"/>
        <v>15</v>
      </c>
      <c r="P25" s="26">
        <f t="shared" si="1"/>
        <v>3</v>
      </c>
      <c r="Q25" s="158">
        <f t="shared" si="2"/>
        <v>15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33"/>
      <c r="Z25" s="33"/>
      <c r="AA25" s="33"/>
      <c r="AB25" s="33"/>
    </row>
    <row r="26" spans="1:28" ht="29.1" customHeight="1" thickBot="1" x14ac:dyDescent="0.4">
      <c r="A26" s="163" t="s">
        <v>540</v>
      </c>
      <c r="B26" s="163" t="s">
        <v>163</v>
      </c>
      <c r="C26" s="205" t="s">
        <v>301</v>
      </c>
      <c r="D26" s="205" t="s">
        <v>136</v>
      </c>
      <c r="E26" s="205" t="s">
        <v>157</v>
      </c>
      <c r="F26" s="165">
        <v>7</v>
      </c>
      <c r="G26" s="188">
        <v>5</v>
      </c>
      <c r="H26" s="188"/>
      <c r="I26" s="188"/>
      <c r="J26" s="188"/>
      <c r="K26" s="23"/>
      <c r="L26" s="23"/>
      <c r="M26" s="23"/>
      <c r="N26" s="24"/>
      <c r="O26" s="25">
        <f t="shared" si="0"/>
        <v>12</v>
      </c>
      <c r="P26" s="26">
        <f t="shared" si="1"/>
        <v>2</v>
      </c>
      <c r="Q26" s="158">
        <f t="shared" si="2"/>
        <v>12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33"/>
      <c r="Z26" s="33"/>
      <c r="AA26" s="33"/>
      <c r="AB26" s="33"/>
    </row>
    <row r="27" spans="1:28" ht="29.1" customHeight="1" thickBot="1" x14ac:dyDescent="0.4">
      <c r="A27" s="163" t="s">
        <v>878</v>
      </c>
      <c r="B27" s="163" t="s">
        <v>163</v>
      </c>
      <c r="C27" s="205" t="s">
        <v>880</v>
      </c>
      <c r="D27" s="205" t="s">
        <v>125</v>
      </c>
      <c r="E27" s="205" t="s">
        <v>153</v>
      </c>
      <c r="F27" s="165"/>
      <c r="G27" s="23"/>
      <c r="H27" s="188">
        <v>5</v>
      </c>
      <c r="I27" s="188">
        <f>VLOOKUP(A27,[1]Table1!$A$36:$K$55,11,FALSE)</f>
        <v>5</v>
      </c>
      <c r="J27" s="188"/>
      <c r="K27" s="23"/>
      <c r="L27" s="23"/>
      <c r="M27" s="23"/>
      <c r="N27" s="24"/>
      <c r="O27" s="25">
        <f t="shared" si="0"/>
        <v>10</v>
      </c>
      <c r="P27" s="26">
        <f t="shared" si="1"/>
        <v>2</v>
      </c>
      <c r="Q27" s="158">
        <f t="shared" si="2"/>
        <v>10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33"/>
      <c r="Z27" s="33"/>
      <c r="AA27" s="33"/>
      <c r="AB27" s="33"/>
    </row>
    <row r="28" spans="1:28" ht="29.1" customHeight="1" thickBot="1" x14ac:dyDescent="0.4">
      <c r="A28" s="163" t="s">
        <v>877</v>
      </c>
      <c r="B28" s="163" t="s">
        <v>163</v>
      </c>
      <c r="C28" s="205" t="s">
        <v>879</v>
      </c>
      <c r="D28" s="205" t="s">
        <v>139</v>
      </c>
      <c r="E28" s="205" t="s">
        <v>159</v>
      </c>
      <c r="F28" s="165"/>
      <c r="G28" s="23"/>
      <c r="H28" s="188">
        <v>5</v>
      </c>
      <c r="I28" s="188"/>
      <c r="J28" s="188">
        <v>5</v>
      </c>
      <c r="K28" s="23"/>
      <c r="L28" s="23"/>
      <c r="M28" s="23"/>
      <c r="N28" s="24"/>
      <c r="O28" s="25">
        <f t="shared" si="0"/>
        <v>10</v>
      </c>
      <c r="P28" s="26">
        <f t="shared" si="1"/>
        <v>2</v>
      </c>
      <c r="Q28" s="158">
        <f t="shared" si="2"/>
        <v>10</v>
      </c>
      <c r="R28" s="27"/>
      <c r="S28" s="28">
        <v>1174</v>
      </c>
      <c r="T28" s="29" t="s">
        <v>121</v>
      </c>
      <c r="U28" s="30">
        <f t="shared" si="3"/>
        <v>53</v>
      </c>
      <c r="V28" s="31"/>
      <c r="W28" s="32">
        <f t="shared" si="4"/>
        <v>53</v>
      </c>
      <c r="X28" s="19"/>
      <c r="Y28" s="33"/>
      <c r="Z28" s="33"/>
      <c r="AA28" s="33"/>
      <c r="AB28" s="33"/>
    </row>
    <row r="29" spans="1:28" ht="29.1" customHeight="1" thickBot="1" x14ac:dyDescent="0.4">
      <c r="A29" s="163" t="s">
        <v>908</v>
      </c>
      <c r="B29" s="163" t="s">
        <v>163</v>
      </c>
      <c r="C29" s="205" t="s">
        <v>909</v>
      </c>
      <c r="D29" s="205" t="s">
        <v>139</v>
      </c>
      <c r="E29" s="205" t="s">
        <v>159</v>
      </c>
      <c r="F29" s="165"/>
      <c r="G29" s="23"/>
      <c r="H29" s="23"/>
      <c r="I29" s="23">
        <v>5</v>
      </c>
      <c r="J29" s="188">
        <v>5</v>
      </c>
      <c r="K29" s="23"/>
      <c r="L29" s="23"/>
      <c r="M29" s="23"/>
      <c r="N29" s="24"/>
      <c r="O29" s="25">
        <f t="shared" si="0"/>
        <v>10</v>
      </c>
      <c r="P29" s="26">
        <f t="shared" si="1"/>
        <v>2</v>
      </c>
      <c r="Q29" s="158">
        <f t="shared" si="2"/>
        <v>10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33"/>
      <c r="Z29" s="33"/>
      <c r="AA29" s="33"/>
      <c r="AB29" s="33"/>
    </row>
    <row r="30" spans="1:28" ht="29.1" customHeight="1" thickBot="1" x14ac:dyDescent="0.4">
      <c r="A30" s="163" t="s">
        <v>875</v>
      </c>
      <c r="B30" s="163" t="s">
        <v>163</v>
      </c>
      <c r="C30" s="205" t="s">
        <v>876</v>
      </c>
      <c r="D30" s="214">
        <v>2328</v>
      </c>
      <c r="E30" s="205" t="s">
        <v>874</v>
      </c>
      <c r="F30" s="165"/>
      <c r="G30" s="23"/>
      <c r="H30" s="188">
        <v>7</v>
      </c>
      <c r="I30" s="188"/>
      <c r="J30" s="188"/>
      <c r="K30" s="23"/>
      <c r="L30" s="23"/>
      <c r="M30" s="23"/>
      <c r="N30" s="24"/>
      <c r="O30" s="25">
        <f t="shared" si="0"/>
        <v>7</v>
      </c>
      <c r="P30" s="26">
        <f t="shared" si="1"/>
        <v>1</v>
      </c>
      <c r="Q30" s="158">
        <v>0</v>
      </c>
      <c r="R30" s="27"/>
      <c r="S30" s="28">
        <v>1773</v>
      </c>
      <c r="T30" s="29" t="s">
        <v>71</v>
      </c>
      <c r="U30" s="30">
        <f t="shared" si="3"/>
        <v>0</v>
      </c>
      <c r="V30" s="31"/>
      <c r="W30" s="32">
        <f t="shared" si="4"/>
        <v>0</v>
      </c>
      <c r="X30" s="19"/>
      <c r="Y30" s="33"/>
      <c r="Z30" s="33"/>
      <c r="AA30" s="33"/>
      <c r="AB30" s="33"/>
    </row>
    <row r="31" spans="1:28" ht="29.1" customHeight="1" thickBot="1" x14ac:dyDescent="0.4">
      <c r="A31" s="163" t="s">
        <v>701</v>
      </c>
      <c r="B31" s="163" t="s">
        <v>163</v>
      </c>
      <c r="C31" s="205" t="s">
        <v>703</v>
      </c>
      <c r="D31" s="205" t="s">
        <v>137</v>
      </c>
      <c r="E31" s="205" t="s">
        <v>158</v>
      </c>
      <c r="F31" s="165"/>
      <c r="G31" s="188">
        <v>5</v>
      </c>
      <c r="H31" s="188"/>
      <c r="I31" s="188"/>
      <c r="J31" s="188"/>
      <c r="K31" s="23"/>
      <c r="L31" s="23"/>
      <c r="M31" s="23"/>
      <c r="N31" s="24"/>
      <c r="O31" s="25">
        <f t="shared" si="0"/>
        <v>5</v>
      </c>
      <c r="P31" s="26">
        <f t="shared" si="1"/>
        <v>1</v>
      </c>
      <c r="Q31" s="158"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/>
      <c r="B32" s="163" t="str">
        <f t="shared" ref="B32:B42" si="5">IF(P32&lt;2,"NO","SI")</f>
        <v>NO</v>
      </c>
      <c r="C32" s="205"/>
      <c r="D32" s="205"/>
      <c r="E32" s="205"/>
      <c r="F32" s="165"/>
      <c r="G32" s="23"/>
      <c r="H32" s="23"/>
      <c r="I32" s="23"/>
      <c r="J32" s="23"/>
      <c r="K32" s="23"/>
      <c r="L32" s="23"/>
      <c r="M32" s="23"/>
      <c r="N32" s="24"/>
      <c r="O32" s="25">
        <f t="shared" ref="O32:O42" si="6">IF(P32=9,SUM(F32:N32)-SMALL(F32:N32,1)-SMALL(F32:N32,2),IF(P32=8,SUM(F32:N32)-SMALL(F32:N32,1),SUM(F32:N32)))</f>
        <v>0</v>
      </c>
      <c r="P32" s="26">
        <f t="shared" ref="P32:P42" si="7">COUNTA(F32:N32)</f>
        <v>0</v>
      </c>
      <c r="Q32" s="158">
        <f t="shared" ref="Q32:Q42" si="8">SUM(F32:N32)</f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/>
      <c r="B33" s="163" t="str">
        <f t="shared" si="5"/>
        <v>NO</v>
      </c>
      <c r="C33" s="205"/>
      <c r="D33" s="205"/>
      <c r="E33" s="205"/>
      <c r="F33" s="165"/>
      <c r="G33" s="23"/>
      <c r="H33" s="23"/>
      <c r="I33" s="23"/>
      <c r="J33" s="23"/>
      <c r="K33" s="23"/>
      <c r="L33" s="23"/>
      <c r="M33" s="23"/>
      <c r="N33" s="24"/>
      <c r="O33" s="25">
        <f t="shared" si="6"/>
        <v>0</v>
      </c>
      <c r="P33" s="26">
        <f t="shared" si="7"/>
        <v>0</v>
      </c>
      <c r="Q33" s="158">
        <f t="shared" si="8"/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si="5"/>
        <v>NO</v>
      </c>
      <c r="C34" s="205"/>
      <c r="D34" s="205"/>
      <c r="E34" s="205"/>
      <c r="F34" s="165"/>
      <c r="G34" s="23"/>
      <c r="H34" s="23"/>
      <c r="I34" s="23"/>
      <c r="J34" s="23"/>
      <c r="K34" s="23"/>
      <c r="L34" s="23"/>
      <c r="M34" s="23"/>
      <c r="N34" s="24"/>
      <c r="O34" s="25">
        <f t="shared" si="6"/>
        <v>0</v>
      </c>
      <c r="P34" s="26">
        <f t="shared" si="7"/>
        <v>0</v>
      </c>
      <c r="Q34" s="158">
        <f t="shared" si="8"/>
        <v>0</v>
      </c>
      <c r="R34" s="27"/>
      <c r="S34" s="28">
        <v>2072</v>
      </c>
      <c r="T34" s="29" t="s">
        <v>109</v>
      </c>
      <c r="U34" s="30">
        <f t="shared" si="3"/>
        <v>157</v>
      </c>
      <c r="V34" s="31"/>
      <c r="W34" s="32">
        <f t="shared" si="4"/>
        <v>157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5"/>
        <v>NO</v>
      </c>
      <c r="C35" s="205"/>
      <c r="D35" s="205"/>
      <c r="E35" s="205"/>
      <c r="F35" s="165"/>
      <c r="G35" s="23"/>
      <c r="H35" s="23"/>
      <c r="I35" s="23"/>
      <c r="J35" s="23"/>
      <c r="K35" s="23"/>
      <c r="L35" s="23"/>
      <c r="M35" s="23"/>
      <c r="N35" s="24"/>
      <c r="O35" s="25">
        <f t="shared" si="6"/>
        <v>0</v>
      </c>
      <c r="P35" s="26">
        <f t="shared" si="7"/>
        <v>0</v>
      </c>
      <c r="Q35" s="158">
        <f t="shared" si="8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5"/>
        <v>NO</v>
      </c>
      <c r="C36" s="205"/>
      <c r="D36" s="205"/>
      <c r="E36" s="205"/>
      <c r="F36" s="165"/>
      <c r="G36" s="23"/>
      <c r="H36" s="23"/>
      <c r="I36" s="23"/>
      <c r="J36" s="23"/>
      <c r="K36" s="23"/>
      <c r="L36" s="23"/>
      <c r="M36" s="23"/>
      <c r="N36" s="24"/>
      <c r="O36" s="25">
        <f t="shared" si="6"/>
        <v>0</v>
      </c>
      <c r="P36" s="26">
        <f t="shared" si="7"/>
        <v>0</v>
      </c>
      <c r="Q36" s="158">
        <f t="shared" si="8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5"/>
        <v>NO</v>
      </c>
      <c r="C37" s="205"/>
      <c r="D37" s="205"/>
      <c r="E37" s="205"/>
      <c r="F37" s="165"/>
      <c r="G37" s="23"/>
      <c r="H37" s="23"/>
      <c r="I37" s="23"/>
      <c r="J37" s="23"/>
      <c r="K37" s="23"/>
      <c r="L37" s="23"/>
      <c r="M37" s="23"/>
      <c r="N37" s="24"/>
      <c r="O37" s="25">
        <f t="shared" si="6"/>
        <v>0</v>
      </c>
      <c r="P37" s="26">
        <f t="shared" si="7"/>
        <v>0</v>
      </c>
      <c r="Q37" s="158">
        <f t="shared" si="8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5"/>
        <v>NO</v>
      </c>
      <c r="C38" s="205"/>
      <c r="D38" s="205"/>
      <c r="E38" s="205"/>
      <c r="F38" s="165"/>
      <c r="G38" s="23"/>
      <c r="H38" s="23"/>
      <c r="I38" s="23"/>
      <c r="J38" s="23"/>
      <c r="K38" s="23"/>
      <c r="L38" s="23"/>
      <c r="M38" s="23"/>
      <c r="N38" s="24"/>
      <c r="O38" s="25">
        <f t="shared" si="6"/>
        <v>0</v>
      </c>
      <c r="P38" s="26">
        <f t="shared" si="7"/>
        <v>0</v>
      </c>
      <c r="Q38" s="158">
        <f t="shared" si="8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5"/>
        <v>NO</v>
      </c>
      <c r="C39" s="205"/>
      <c r="D39" s="205"/>
      <c r="E39" s="205"/>
      <c r="F39" s="165"/>
      <c r="G39" s="23"/>
      <c r="H39" s="23"/>
      <c r="I39" s="23"/>
      <c r="J39" s="23"/>
      <c r="K39" s="23"/>
      <c r="L39" s="23"/>
      <c r="M39" s="23"/>
      <c r="N39" s="24"/>
      <c r="O39" s="25">
        <f t="shared" si="6"/>
        <v>0</v>
      </c>
      <c r="P39" s="26">
        <f t="shared" si="7"/>
        <v>0</v>
      </c>
      <c r="Q39" s="158">
        <f t="shared" si="8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si="5"/>
        <v>NO</v>
      </c>
      <c r="C40" s="205"/>
      <c r="D40" s="205"/>
      <c r="E40" s="205"/>
      <c r="F40" s="165"/>
      <c r="G40" s="23"/>
      <c r="H40" s="23"/>
      <c r="I40" s="23"/>
      <c r="J40" s="23"/>
      <c r="K40" s="23"/>
      <c r="L40" s="23"/>
      <c r="M40" s="23"/>
      <c r="N40" s="24"/>
      <c r="O40" s="25">
        <f t="shared" si="6"/>
        <v>0</v>
      </c>
      <c r="P40" s="26">
        <f t="shared" si="7"/>
        <v>0</v>
      </c>
      <c r="Q40" s="158">
        <f t="shared" si="8"/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5"/>
        <v>NO</v>
      </c>
      <c r="C41" s="205"/>
      <c r="D41" s="205"/>
      <c r="E41" s="205"/>
      <c r="F41" s="165"/>
      <c r="G41" s="23"/>
      <c r="H41" s="23"/>
      <c r="I41" s="23"/>
      <c r="J41" s="23"/>
      <c r="K41" s="23"/>
      <c r="L41" s="23"/>
      <c r="M41" s="23"/>
      <c r="N41" s="24"/>
      <c r="O41" s="25">
        <f t="shared" si="6"/>
        <v>0</v>
      </c>
      <c r="P41" s="26">
        <f t="shared" si="7"/>
        <v>0</v>
      </c>
      <c r="Q41" s="158">
        <f t="shared" si="8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5"/>
        <v>NO</v>
      </c>
      <c r="C42" s="205"/>
      <c r="D42" s="205"/>
      <c r="E42" s="205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6"/>
        <v>0</v>
      </c>
      <c r="P42" s="26">
        <f t="shared" si="7"/>
        <v>0</v>
      </c>
      <c r="Q42" s="158">
        <f t="shared" si="8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ref="B43:B60" si="9">IF(P43&lt;2,"NO","SI")</f>
        <v>NO</v>
      </c>
      <c r="C43" s="183"/>
      <c r="D43" s="187"/>
      <c r="E43" s="18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ref="O43:O50" si="10">IF(P43=9,SUM(F43:N43)-SMALL(F43:N43,1)-SMALL(F43:N43,2),IF(P43=8,SUM(F43:N43)-SMALL(F43:N43,1),SUM(F43:N43)))</f>
        <v>0</v>
      </c>
      <c r="P43" s="26">
        <f t="shared" ref="P43:P50" si="11">COUNTA(F43:N43)</f>
        <v>0</v>
      </c>
      <c r="Q43" s="158">
        <f t="shared" ref="Q43:Q50" si="12">SUM(F43:N43)</f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9"/>
        <v>NO</v>
      </c>
      <c r="C44" s="183"/>
      <c r="D44" s="187"/>
      <c r="E44" s="183"/>
      <c r="F44" s="23"/>
      <c r="G44" s="23"/>
      <c r="H44" s="23"/>
      <c r="I44" s="23"/>
      <c r="J44" s="23"/>
      <c r="K44" s="23"/>
      <c r="L44" s="23"/>
      <c r="M44" s="23"/>
      <c r="N44" s="24"/>
      <c r="O44" s="25">
        <f t="shared" si="10"/>
        <v>0</v>
      </c>
      <c r="P44" s="26">
        <f t="shared" si="11"/>
        <v>0</v>
      </c>
      <c r="Q44" s="158">
        <f t="shared" si="12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9"/>
        <v>NO</v>
      </c>
      <c r="C45" s="20"/>
      <c r="D45" s="21"/>
      <c r="E45" s="20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0"/>
        <v>0</v>
      </c>
      <c r="P45" s="26">
        <f t="shared" si="11"/>
        <v>0</v>
      </c>
      <c r="Q45" s="158">
        <f t="shared" si="12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9"/>
        <v>NO</v>
      </c>
      <c r="C46" s="20"/>
      <c r="D46" s="21"/>
      <c r="E46" s="20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0"/>
        <v>0</v>
      </c>
      <c r="P46" s="26">
        <f t="shared" si="11"/>
        <v>0</v>
      </c>
      <c r="Q46" s="158">
        <f t="shared" si="12"/>
        <v>0</v>
      </c>
      <c r="R46" s="35"/>
      <c r="S46" s="28">
        <v>2057</v>
      </c>
      <c r="T46" s="29" t="s">
        <v>56</v>
      </c>
      <c r="U46" s="30">
        <f t="shared" si="3"/>
        <v>68</v>
      </c>
      <c r="V46" s="31"/>
      <c r="W46" s="32">
        <f t="shared" si="4"/>
        <v>73</v>
      </c>
      <c r="X46" s="19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9"/>
        <v>NO</v>
      </c>
      <c r="C47" s="21"/>
      <c r="D47" s="21"/>
      <c r="E47" s="20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si="10"/>
        <v>0</v>
      </c>
      <c r="P47" s="26">
        <f t="shared" si="11"/>
        <v>0</v>
      </c>
      <c r="Q47" s="158">
        <f t="shared" si="12"/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9"/>
        <v>NO</v>
      </c>
      <c r="C48" s="20"/>
      <c r="D48" s="21"/>
      <c r="E48" s="20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10"/>
        <v>0</v>
      </c>
      <c r="P48" s="26">
        <f t="shared" si="11"/>
        <v>0</v>
      </c>
      <c r="Q48" s="158">
        <f t="shared" si="12"/>
        <v>0</v>
      </c>
      <c r="R48" s="19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9"/>
        <v>NO</v>
      </c>
      <c r="C49" s="20"/>
      <c r="D49" s="21"/>
      <c r="E49" s="20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10"/>
        <v>0</v>
      </c>
      <c r="P49" s="26">
        <f t="shared" si="11"/>
        <v>0</v>
      </c>
      <c r="Q49" s="158">
        <f t="shared" si="12"/>
        <v>0</v>
      </c>
      <c r="R49" s="19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9"/>
        <v>NO</v>
      </c>
      <c r="C50" s="150"/>
      <c r="D50" s="21"/>
      <c r="E50" s="20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10"/>
        <v>0</v>
      </c>
      <c r="P50" s="26">
        <f t="shared" si="11"/>
        <v>0</v>
      </c>
      <c r="Q50" s="158">
        <f t="shared" si="12"/>
        <v>0</v>
      </c>
      <c r="R50" s="19"/>
      <c r="S50" s="28">
        <v>2027</v>
      </c>
      <c r="T50" s="29" t="s">
        <v>20</v>
      </c>
      <c r="U50" s="30">
        <f t="shared" si="3"/>
        <v>16</v>
      </c>
      <c r="V50" s="31"/>
      <c r="W50" s="32">
        <f t="shared" si="4"/>
        <v>16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9"/>
        <v>NO</v>
      </c>
      <c r="C51" s="20"/>
      <c r="D51" s="2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ref="O51:O60" si="13">IF(P51=9,SUM(F51:N51)-SMALL(F51:N51,1)-SMALL(F51:N51,2),IF(P51=8,SUM(F51:N51)-SMALL(F51:N51,1),SUM(F51:N51)))</f>
        <v>0</v>
      </c>
      <c r="P51" s="26">
        <f t="shared" ref="P51:P60" si="14">COUNTA(F51:N51)</f>
        <v>0</v>
      </c>
      <c r="Q51" s="158">
        <f t="shared" ref="Q51:Q60" si="15">SUM(F51:N51)</f>
        <v>0</v>
      </c>
      <c r="R51" s="19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9"/>
        <v>NO</v>
      </c>
      <c r="C52" s="20"/>
      <c r="D52" s="21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13"/>
        <v>0</v>
      </c>
      <c r="P52" s="26">
        <f t="shared" si="14"/>
        <v>0</v>
      </c>
      <c r="Q52" s="158">
        <f t="shared" si="15"/>
        <v>0</v>
      </c>
      <c r="R52" s="19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9"/>
        <v>NO</v>
      </c>
      <c r="C53" s="20"/>
      <c r="D53" s="21"/>
      <c r="E53" s="20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si="13"/>
        <v>0</v>
      </c>
      <c r="P53" s="26">
        <f t="shared" si="14"/>
        <v>0</v>
      </c>
      <c r="Q53" s="158">
        <f t="shared" si="15"/>
        <v>0</v>
      </c>
      <c r="R53" s="19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si="9"/>
        <v>NO</v>
      </c>
      <c r="C54" s="20"/>
      <c r="D54" s="21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13"/>
        <v>0</v>
      </c>
      <c r="P54" s="26">
        <f t="shared" si="14"/>
        <v>0</v>
      </c>
      <c r="Q54" s="158">
        <f t="shared" si="15"/>
        <v>0</v>
      </c>
      <c r="R54" s="19"/>
      <c r="S54" s="28">
        <v>1172</v>
      </c>
      <c r="T54" s="29" t="s">
        <v>214</v>
      </c>
      <c r="U54" s="30">
        <f t="shared" si="3"/>
        <v>215</v>
      </c>
      <c r="V54" s="31"/>
      <c r="W54" s="32">
        <f t="shared" si="4"/>
        <v>215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si="9"/>
        <v>NO</v>
      </c>
      <c r="C55" s="20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13"/>
        <v>0</v>
      </c>
      <c r="P55" s="26">
        <f t="shared" si="14"/>
        <v>0</v>
      </c>
      <c r="Q55" s="158">
        <f t="shared" si="15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9"/>
        <v>NO</v>
      </c>
      <c r="C56" s="20"/>
      <c r="D56" s="21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13"/>
        <v>0</v>
      </c>
      <c r="P56" s="26">
        <f t="shared" si="14"/>
        <v>0</v>
      </c>
      <c r="Q56" s="158">
        <f t="shared" si="15"/>
        <v>0</v>
      </c>
      <c r="R56" s="19"/>
      <c r="S56" s="28">
        <v>2460</v>
      </c>
      <c r="T56" s="29" t="s">
        <v>230</v>
      </c>
      <c r="U56" s="30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9"/>
        <v>NO</v>
      </c>
      <c r="C57" s="20"/>
      <c r="D57" s="21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">
        <f t="shared" si="13"/>
        <v>0</v>
      </c>
      <c r="P57" s="26">
        <f t="shared" si="14"/>
        <v>0</v>
      </c>
      <c r="Q57" s="158">
        <f t="shared" si="15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9"/>
        <v>NO</v>
      </c>
      <c r="C58" s="21"/>
      <c r="D58" s="21"/>
      <c r="E58" s="20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13"/>
        <v>0</v>
      </c>
      <c r="P58" s="26">
        <f t="shared" si="14"/>
        <v>0</v>
      </c>
      <c r="Q58" s="158">
        <f t="shared" si="15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9"/>
        <v>NO</v>
      </c>
      <c r="C59" s="21"/>
      <c r="D59" s="21"/>
      <c r="E59" s="21"/>
      <c r="F59" s="23"/>
      <c r="G59" s="23"/>
      <c r="H59" s="23"/>
      <c r="I59" s="23"/>
      <c r="J59" s="23"/>
      <c r="K59" s="23"/>
      <c r="L59" s="23"/>
      <c r="M59" s="23"/>
      <c r="N59" s="24"/>
      <c r="O59" s="25">
        <f t="shared" si="13"/>
        <v>0</v>
      </c>
      <c r="P59" s="26">
        <f t="shared" si="14"/>
        <v>0</v>
      </c>
      <c r="Q59" s="158">
        <f t="shared" si="15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9"/>
        <v>NO</v>
      </c>
      <c r="C60" s="21"/>
      <c r="D60" s="21"/>
      <c r="E60" s="21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si="13"/>
        <v>0</v>
      </c>
      <c r="P60" s="26">
        <f t="shared" si="14"/>
        <v>0</v>
      </c>
      <c r="Q60" s="158">
        <f t="shared" si="15"/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8.5" customHeight="1" thickBot="1" x14ac:dyDescent="0.4">
      <c r="A61" s="42"/>
      <c r="B61" s="42">
        <f>COUNTIF(B3:B60,"SI")</f>
        <v>29</v>
      </c>
      <c r="C61" s="42">
        <f>COUNTA(C3:C60)</f>
        <v>29</v>
      </c>
      <c r="D61" s="42"/>
      <c r="E61" s="42"/>
      <c r="F61" s="44">
        <f t="shared" ref="F61:J61" si="16">COUNTA(F3:F60)</f>
        <v>16</v>
      </c>
      <c r="G61" s="44">
        <f t="shared" si="16"/>
        <v>20</v>
      </c>
      <c r="H61" s="44">
        <f t="shared" si="16"/>
        <v>19</v>
      </c>
      <c r="I61" s="44">
        <f t="shared" si="16"/>
        <v>20</v>
      </c>
      <c r="J61" s="44">
        <f t="shared" si="16"/>
        <v>16</v>
      </c>
      <c r="K61" s="42"/>
      <c r="L61" s="42"/>
      <c r="M61" s="42"/>
      <c r="N61" s="64"/>
      <c r="O61" s="65">
        <f>SUM(O3:O60)</f>
        <v>2740</v>
      </c>
      <c r="P61" s="47"/>
      <c r="Q61" s="66">
        <f>SUM(Q3:Q60)</f>
        <v>2728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7.95" customHeight="1" thickBot="1" x14ac:dyDescent="0.4">
      <c r="A62" s="67"/>
      <c r="B62" s="67"/>
      <c r="C62" s="67"/>
      <c r="D62" s="67"/>
      <c r="E62" s="67"/>
      <c r="F62" s="68"/>
      <c r="G62" s="68"/>
      <c r="H62" s="67"/>
      <c r="I62" s="67"/>
      <c r="J62" s="67"/>
      <c r="K62" s="67"/>
      <c r="L62" s="67"/>
      <c r="M62" s="67"/>
      <c r="N62" s="67"/>
      <c r="O62" s="69"/>
      <c r="P62" s="6"/>
      <c r="Q62" s="70"/>
      <c r="R62" s="6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7.95" customHeight="1" thickBot="1" x14ac:dyDescent="0.4">
      <c r="A63" s="67"/>
      <c r="B63" s="67"/>
      <c r="C63" s="67"/>
      <c r="D63" s="67"/>
      <c r="E63" s="67"/>
      <c r="F63" s="68"/>
      <c r="G63" s="68"/>
      <c r="H63" s="67"/>
      <c r="I63" s="67"/>
      <c r="J63" s="67"/>
      <c r="K63" s="67"/>
      <c r="L63" s="67"/>
      <c r="M63" s="67"/>
      <c r="N63" s="67"/>
      <c r="O63" s="67"/>
      <c r="P63" s="6"/>
      <c r="Q63" s="6"/>
      <c r="R63" s="6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7.95" customHeight="1" thickBot="1" x14ac:dyDescent="0.4">
      <c r="A64" s="222"/>
      <c r="B64" s="67"/>
      <c r="C64" s="49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1"/>
      <c r="P64" s="6"/>
      <c r="Q64" s="6"/>
      <c r="R64" s="6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7.95" customHeight="1" x14ac:dyDescent="0.35">
      <c r="A65" s="223"/>
      <c r="B65" s="67"/>
      <c r="C65" s="52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4"/>
      <c r="P65" s="6"/>
      <c r="Q65" s="6"/>
      <c r="R65" s="6"/>
      <c r="S65" s="6"/>
      <c r="T65" s="6"/>
      <c r="U65" s="39">
        <f>SUM(U3:U64)</f>
        <v>2728</v>
      </c>
      <c r="V65" s="6"/>
      <c r="W65" s="41">
        <f>SUM(W3:W64)</f>
        <v>2740</v>
      </c>
      <c r="X65" s="6"/>
      <c r="Y65" s="6"/>
      <c r="Z65" s="6"/>
      <c r="AA65" s="6"/>
      <c r="AB65" s="6"/>
    </row>
    <row r="66" spans="1:28" ht="27.95" customHeight="1" x14ac:dyDescent="0.35">
      <c r="A66" s="223"/>
      <c r="B66" s="67"/>
      <c r="C66" s="52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4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7.95" customHeight="1" x14ac:dyDescent="0.35">
      <c r="A67" s="224"/>
      <c r="B67" s="67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8.600000000000001" customHeight="1" x14ac:dyDescent="0.2">
      <c r="S68" s="6"/>
      <c r="T68" s="6"/>
      <c r="U68" s="6"/>
      <c r="V68" s="6"/>
      <c r="W68" s="6"/>
    </row>
    <row r="69" spans="1:28" ht="18.600000000000001" customHeight="1" x14ac:dyDescent="0.2">
      <c r="S69" s="6"/>
      <c r="T69" s="6"/>
    </row>
    <row r="70" spans="1:28" ht="18.600000000000001" customHeight="1" x14ac:dyDescent="0.2">
      <c r="S70" s="6"/>
      <c r="T70" s="6"/>
    </row>
    <row r="71" spans="1:28" ht="18.600000000000001" customHeight="1" x14ac:dyDescent="0.2">
      <c r="S71" s="6"/>
      <c r="T71" s="6"/>
    </row>
    <row r="72" spans="1:28" ht="18.600000000000001" customHeight="1" x14ac:dyDescent="0.2">
      <c r="S72" s="6"/>
      <c r="T72" s="6"/>
    </row>
    <row r="73" spans="1:28" ht="18.600000000000001" customHeight="1" x14ac:dyDescent="0.2">
      <c r="S73" s="6"/>
      <c r="T73" s="6"/>
    </row>
    <row r="74" spans="1:28" ht="18.600000000000001" customHeight="1" x14ac:dyDescent="0.2">
      <c r="S74" s="6"/>
      <c r="T74" s="6"/>
    </row>
    <row r="75" spans="1:28" ht="18.600000000000001" customHeight="1" x14ac:dyDescent="0.2">
      <c r="S75" s="6"/>
      <c r="T75" s="6"/>
    </row>
    <row r="76" spans="1:28" ht="18.600000000000001" customHeight="1" x14ac:dyDescent="0.2">
      <c r="S76" s="6"/>
      <c r="T76" s="6"/>
    </row>
    <row r="77" spans="1:28" ht="18.600000000000001" customHeight="1" x14ac:dyDescent="0.2">
      <c r="S77" s="6"/>
      <c r="T77" s="6"/>
    </row>
    <row r="78" spans="1:28" ht="18.600000000000001" customHeight="1" x14ac:dyDescent="0.2">
      <c r="S78" s="6"/>
      <c r="T78" s="6"/>
    </row>
    <row r="79" spans="1:28" ht="18.600000000000001" customHeight="1" x14ac:dyDescent="0.2">
      <c r="S79" s="6"/>
      <c r="T79" s="6"/>
    </row>
    <row r="80" spans="1:28" ht="18.600000000000001" customHeight="1" x14ac:dyDescent="0.2">
      <c r="S80" s="6"/>
      <c r="T80" s="6"/>
    </row>
    <row r="81" spans="19:20" ht="18.600000000000001" customHeight="1" x14ac:dyDescent="0.2">
      <c r="S81" s="6"/>
      <c r="T81" s="6"/>
    </row>
    <row r="82" spans="19:20" ht="18.600000000000001" customHeight="1" x14ac:dyDescent="0.2">
      <c r="S82" s="6"/>
      <c r="T82" s="6"/>
    </row>
    <row r="83" spans="19:20" ht="18.600000000000001" customHeight="1" x14ac:dyDescent="0.2">
      <c r="S83" s="6"/>
      <c r="T83" s="6"/>
    </row>
    <row r="84" spans="19:20" ht="18.600000000000001" customHeight="1" x14ac:dyDescent="0.2">
      <c r="S84" s="6"/>
      <c r="T84" s="6"/>
    </row>
    <row r="85" spans="19:20" ht="18.600000000000001" customHeight="1" x14ac:dyDescent="0.2">
      <c r="S85" s="6"/>
      <c r="T85" s="6"/>
    </row>
    <row r="86" spans="19:20" ht="18.600000000000001" customHeight="1" x14ac:dyDescent="0.2">
      <c r="S86" s="6"/>
      <c r="T86" s="6"/>
    </row>
    <row r="87" spans="19:20" ht="18.600000000000001" customHeight="1" x14ac:dyDescent="0.2">
      <c r="S87" s="6"/>
      <c r="T87" s="6"/>
    </row>
    <row r="88" spans="19:20" ht="18.600000000000001" customHeight="1" x14ac:dyDescent="0.2">
      <c r="S88" s="6"/>
      <c r="T88" s="6"/>
    </row>
    <row r="89" spans="19:20" ht="18.600000000000001" customHeight="1" x14ac:dyDescent="0.2">
      <c r="S89" s="6"/>
      <c r="T89" s="6"/>
    </row>
    <row r="90" spans="19:20" ht="18.600000000000001" customHeight="1" x14ac:dyDescent="0.2">
      <c r="S90" s="6"/>
      <c r="T90" s="6"/>
    </row>
    <row r="91" spans="19:20" ht="18.600000000000001" customHeight="1" x14ac:dyDescent="0.2">
      <c r="S91" s="6"/>
      <c r="T91" s="6"/>
    </row>
    <row r="92" spans="19:20" ht="18.600000000000001" customHeight="1" x14ac:dyDescent="0.2">
      <c r="S92" s="6"/>
      <c r="T92" s="6"/>
    </row>
    <row r="93" spans="19:20" ht="18.600000000000001" customHeight="1" x14ac:dyDescent="0.2">
      <c r="S93" s="6"/>
      <c r="T93" s="6"/>
    </row>
  </sheetData>
  <sortState xmlns:xlrd2="http://schemas.microsoft.com/office/spreadsheetml/2017/richdata2" ref="A3:Q31">
    <sortCondition descending="1" ref="O3:O31"/>
  </sortState>
  <mergeCells count="1">
    <mergeCell ref="B1:G1"/>
  </mergeCells>
  <phoneticPr fontId="20" type="noConversion"/>
  <conditionalFormatting sqref="A3:B60">
    <cfRule type="containsText" dxfId="17" priority="1" stopIfTrue="1" operator="containsText" text="SI">
      <formula>NOT(ISERROR(SEARCH("SI",A3)))</formula>
    </cfRule>
    <cfRule type="containsText" dxfId="16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Roman,Regular"&amp;12&amp;K000000ES F</oddHeader>
    <oddFooter>&amp;L&amp;"Helvetica,Regular"&amp;12&amp;K000000&amp;P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Z102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Q43" sqref="Q43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5.140625" style="1" bestFit="1" customWidth="1"/>
    <col min="4" max="4" width="12.42578125" style="1" customWidth="1"/>
    <col min="5" max="5" width="65.140625" style="1" customWidth="1"/>
    <col min="6" max="7" width="23.42578125" style="1" customWidth="1"/>
    <col min="8" max="8" width="23.140625" style="1" customWidth="1"/>
    <col min="9" max="12" width="23" style="1" customWidth="1"/>
    <col min="13" max="14" width="23.140625" style="1" customWidth="1"/>
    <col min="15" max="15" width="1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5" style="1" customWidth="1"/>
    <col min="24" max="25" width="11.42578125" style="1" customWidth="1"/>
    <col min="26" max="26" width="39.140625" style="1" customWidth="1"/>
    <col min="27" max="27" width="11.42578125" style="1" customWidth="1"/>
    <col min="28" max="28" width="65.425781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77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60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705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80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163" t="s">
        <v>496</v>
      </c>
      <c r="B3" s="163" t="s">
        <v>163</v>
      </c>
      <c r="C3" s="205" t="s">
        <v>315</v>
      </c>
      <c r="D3" s="205" t="s">
        <v>146</v>
      </c>
      <c r="E3" s="205" t="s">
        <v>20</v>
      </c>
      <c r="F3" s="184">
        <v>80</v>
      </c>
      <c r="G3" s="184">
        <v>100</v>
      </c>
      <c r="H3" s="188">
        <v>100</v>
      </c>
      <c r="I3" s="188">
        <f>VLOOKUP(A3,[1]Table1!$A$129:$K$160,11,FALSE)</f>
        <v>50</v>
      </c>
      <c r="J3" s="23">
        <v>100</v>
      </c>
      <c r="K3" s="188"/>
      <c r="L3" s="188"/>
      <c r="M3" s="178"/>
      <c r="N3" s="180"/>
      <c r="O3" s="181">
        <f t="shared" ref="O3:O47" si="0">IF(P3=9,SUM(F3:N3)-SMALL(F3:N3,1)-SMALL(F3:N3,2),IF(P3=8,SUM(F3:N3)-SMALL(F3:N3,1),SUM(F3:N3)))</f>
        <v>430</v>
      </c>
      <c r="P3" s="26">
        <f t="shared" ref="P3:P47" si="1">COUNTA(F3:N3)</f>
        <v>5</v>
      </c>
      <c r="Q3" s="158">
        <f t="shared" ref="Q3:Q42" si="2">SUM(F3:N3)</f>
        <v>430</v>
      </c>
      <c r="R3" s="27"/>
      <c r="S3" s="28">
        <v>1213</v>
      </c>
      <c r="T3" s="29" t="s">
        <v>114</v>
      </c>
      <c r="U3" s="30">
        <f>SUMIF($D$3:$D$108,S3,$Q$3:$Q$108)</f>
        <v>25</v>
      </c>
      <c r="V3" s="31"/>
      <c r="W3" s="32">
        <f>SUMIF($D$3:$D$108,S3,$O$3:$O$108)</f>
        <v>30</v>
      </c>
      <c r="X3" s="19"/>
      <c r="Y3" s="33"/>
      <c r="Z3" s="33"/>
      <c r="AA3" s="33"/>
      <c r="AB3" s="33"/>
    </row>
    <row r="4" spans="1:28" ht="28.5" customHeight="1" thickBot="1" x14ac:dyDescent="0.45">
      <c r="A4" s="163" t="s">
        <v>494</v>
      </c>
      <c r="B4" s="163" t="s">
        <v>163</v>
      </c>
      <c r="C4" s="205" t="s">
        <v>313</v>
      </c>
      <c r="D4" s="205" t="s">
        <v>243</v>
      </c>
      <c r="E4" s="205" t="s">
        <v>244</v>
      </c>
      <c r="F4" s="184">
        <v>100</v>
      </c>
      <c r="G4" s="184">
        <v>90</v>
      </c>
      <c r="H4" s="188">
        <v>80</v>
      </c>
      <c r="I4" s="188">
        <f>VLOOKUP(A4,[1]Table1!$A$129:$K$160,11,FALSE)</f>
        <v>60</v>
      </c>
      <c r="J4" s="23">
        <v>90</v>
      </c>
      <c r="K4" s="188"/>
      <c r="L4" s="188"/>
      <c r="M4" s="178"/>
      <c r="N4" s="180"/>
      <c r="O4" s="181">
        <f t="shared" si="0"/>
        <v>420</v>
      </c>
      <c r="P4" s="26">
        <f t="shared" si="1"/>
        <v>5</v>
      </c>
      <c r="Q4" s="158">
        <f t="shared" si="2"/>
        <v>420</v>
      </c>
      <c r="R4" s="27"/>
      <c r="S4" s="28">
        <v>2310</v>
      </c>
      <c r="T4" s="29" t="s">
        <v>156</v>
      </c>
      <c r="U4" s="30">
        <f t="shared" ref="U4:U64" si="3">SUMIF($D$3:$D$108,S4,$Q$3:$Q$108)</f>
        <v>58</v>
      </c>
      <c r="V4" s="31"/>
      <c r="W4" s="32">
        <f t="shared" ref="W4:W64" si="4">SUMIF($D$3:$D$108,S4,$O$3:$O$108)</f>
        <v>58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495</v>
      </c>
      <c r="B5" s="163" t="s">
        <v>163</v>
      </c>
      <c r="C5" s="205" t="s">
        <v>314</v>
      </c>
      <c r="D5" s="205" t="s">
        <v>243</v>
      </c>
      <c r="E5" s="205" t="s">
        <v>244</v>
      </c>
      <c r="F5" s="165">
        <v>90</v>
      </c>
      <c r="G5" s="184">
        <v>80</v>
      </c>
      <c r="H5" s="188">
        <v>90</v>
      </c>
      <c r="I5" s="188">
        <f>VLOOKUP(A5,[1]Table1!$A$129:$K$160,11,FALSE)</f>
        <v>100</v>
      </c>
      <c r="J5" s="23"/>
      <c r="K5" s="188"/>
      <c r="L5" s="23"/>
      <c r="M5" s="23"/>
      <c r="N5" s="24"/>
      <c r="O5" s="25">
        <f t="shared" si="0"/>
        <v>360</v>
      </c>
      <c r="P5" s="26">
        <f t="shared" si="1"/>
        <v>4</v>
      </c>
      <c r="Q5" s="158">
        <f t="shared" si="2"/>
        <v>360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499</v>
      </c>
      <c r="B6" s="163" t="s">
        <v>163</v>
      </c>
      <c r="C6" s="205" t="s">
        <v>483</v>
      </c>
      <c r="D6" s="205" t="s">
        <v>125</v>
      </c>
      <c r="E6" s="205" t="s">
        <v>153</v>
      </c>
      <c r="F6" s="165">
        <v>40</v>
      </c>
      <c r="G6" s="184">
        <v>60</v>
      </c>
      <c r="H6" s="188">
        <v>50</v>
      </c>
      <c r="I6" s="188">
        <f>VLOOKUP(A6,[1]Table1!$A$129:$K$160,11,FALSE)</f>
        <v>90</v>
      </c>
      <c r="J6" s="23">
        <v>80</v>
      </c>
      <c r="K6" s="188"/>
      <c r="L6" s="23"/>
      <c r="M6" s="23"/>
      <c r="N6" s="24"/>
      <c r="O6" s="25">
        <f t="shared" si="0"/>
        <v>320</v>
      </c>
      <c r="P6" s="26">
        <f t="shared" si="1"/>
        <v>5</v>
      </c>
      <c r="Q6" s="158">
        <f t="shared" si="2"/>
        <v>320</v>
      </c>
      <c r="R6" s="27"/>
      <c r="S6" s="28">
        <v>1180</v>
      </c>
      <c r="T6" s="29" t="s">
        <v>14</v>
      </c>
      <c r="U6" s="30">
        <f t="shared" si="3"/>
        <v>45</v>
      </c>
      <c r="V6" s="31"/>
      <c r="W6" s="32">
        <f t="shared" si="4"/>
        <v>50</v>
      </c>
      <c r="X6" s="19"/>
      <c r="Y6" s="33"/>
      <c r="Z6" s="33"/>
      <c r="AA6" s="33"/>
      <c r="AB6" s="33"/>
    </row>
    <row r="7" spans="1:28" ht="29.1" customHeight="1" thickBot="1" x14ac:dyDescent="0.45">
      <c r="A7" s="163" t="s">
        <v>500</v>
      </c>
      <c r="B7" s="163" t="s">
        <v>163</v>
      </c>
      <c r="C7" s="205" t="s">
        <v>270</v>
      </c>
      <c r="D7" s="205" t="s">
        <v>141</v>
      </c>
      <c r="E7" s="205" t="s">
        <v>160</v>
      </c>
      <c r="F7" s="184">
        <v>30</v>
      </c>
      <c r="G7" s="184">
        <v>40</v>
      </c>
      <c r="H7" s="188">
        <v>60</v>
      </c>
      <c r="I7" s="188">
        <f>VLOOKUP(A7,[1]Table1!$A$129:$K$160,11,FALSE)</f>
        <v>80</v>
      </c>
      <c r="J7" s="23">
        <v>60</v>
      </c>
      <c r="K7" s="188"/>
      <c r="L7" s="188"/>
      <c r="M7" s="178"/>
      <c r="N7" s="180"/>
      <c r="O7" s="181">
        <f t="shared" si="0"/>
        <v>270</v>
      </c>
      <c r="P7" s="26">
        <f t="shared" si="1"/>
        <v>5</v>
      </c>
      <c r="Q7" s="158">
        <f t="shared" si="2"/>
        <v>270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163" t="s">
        <v>506</v>
      </c>
      <c r="B8" s="163" t="s">
        <v>163</v>
      </c>
      <c r="C8" s="205" t="s">
        <v>322</v>
      </c>
      <c r="D8" s="205" t="s">
        <v>128</v>
      </c>
      <c r="E8" s="205" t="s">
        <v>154</v>
      </c>
      <c r="F8" s="165">
        <v>7</v>
      </c>
      <c r="G8" s="184">
        <v>50</v>
      </c>
      <c r="H8" s="188">
        <v>40</v>
      </c>
      <c r="I8" s="188">
        <f>VLOOKUP(A8,[1]Table1!$A$129:$K$160,11,FALSE)</f>
        <v>40</v>
      </c>
      <c r="J8" s="23">
        <v>8</v>
      </c>
      <c r="K8" s="188"/>
      <c r="L8" s="23"/>
      <c r="M8" s="23"/>
      <c r="N8" s="24"/>
      <c r="O8" s="25">
        <f t="shared" si="0"/>
        <v>145</v>
      </c>
      <c r="P8" s="26">
        <f t="shared" si="1"/>
        <v>5</v>
      </c>
      <c r="Q8" s="158">
        <f t="shared" si="2"/>
        <v>145</v>
      </c>
      <c r="R8" s="27"/>
      <c r="S8" s="28">
        <v>10</v>
      </c>
      <c r="T8" s="29" t="s">
        <v>16</v>
      </c>
      <c r="U8" s="30">
        <f t="shared" si="3"/>
        <v>401</v>
      </c>
      <c r="V8" s="31"/>
      <c r="W8" s="32">
        <f t="shared" si="4"/>
        <v>401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503</v>
      </c>
      <c r="B9" s="163" t="s">
        <v>163</v>
      </c>
      <c r="C9" s="205" t="s">
        <v>273</v>
      </c>
      <c r="D9" s="205" t="s">
        <v>128</v>
      </c>
      <c r="E9" s="205" t="s">
        <v>154</v>
      </c>
      <c r="F9" s="165">
        <v>12</v>
      </c>
      <c r="G9" s="184">
        <v>20</v>
      </c>
      <c r="H9" s="188">
        <v>30</v>
      </c>
      <c r="I9" s="188">
        <f>VLOOKUP(A9,[1]Table1!$A$129:$K$160,11,FALSE)</f>
        <v>30</v>
      </c>
      <c r="J9" s="23">
        <v>50</v>
      </c>
      <c r="K9" s="23"/>
      <c r="L9" s="23"/>
      <c r="M9" s="23"/>
      <c r="N9" s="24"/>
      <c r="O9" s="25">
        <f t="shared" si="0"/>
        <v>142</v>
      </c>
      <c r="P9" s="26">
        <f t="shared" si="1"/>
        <v>5</v>
      </c>
      <c r="Q9" s="158">
        <f t="shared" si="2"/>
        <v>142</v>
      </c>
      <c r="R9" s="27"/>
      <c r="S9" s="28">
        <v>1589</v>
      </c>
      <c r="T9" s="29" t="s">
        <v>18</v>
      </c>
      <c r="U9" s="30">
        <f t="shared" si="3"/>
        <v>194</v>
      </c>
      <c r="V9" s="31"/>
      <c r="W9" s="32">
        <f t="shared" si="4"/>
        <v>209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497</v>
      </c>
      <c r="B10" s="163" t="s">
        <v>163</v>
      </c>
      <c r="C10" s="205" t="s">
        <v>482</v>
      </c>
      <c r="D10" s="205" t="s">
        <v>243</v>
      </c>
      <c r="E10" s="205" t="s">
        <v>244</v>
      </c>
      <c r="F10" s="165">
        <v>60</v>
      </c>
      <c r="G10" s="184">
        <v>30</v>
      </c>
      <c r="H10" s="188">
        <v>20</v>
      </c>
      <c r="I10" s="188"/>
      <c r="J10" s="23">
        <v>5</v>
      </c>
      <c r="K10" s="188"/>
      <c r="L10" s="23"/>
      <c r="M10" s="23"/>
      <c r="N10" s="24"/>
      <c r="O10" s="25">
        <f t="shared" si="0"/>
        <v>115</v>
      </c>
      <c r="P10" s="26">
        <f t="shared" si="1"/>
        <v>4</v>
      </c>
      <c r="Q10" s="158">
        <f t="shared" si="2"/>
        <v>115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498</v>
      </c>
      <c r="B11" s="163" t="s">
        <v>163</v>
      </c>
      <c r="C11" s="205" t="s">
        <v>316</v>
      </c>
      <c r="D11" s="205" t="s">
        <v>139</v>
      </c>
      <c r="E11" s="205" t="s">
        <v>159</v>
      </c>
      <c r="F11" s="165">
        <v>50</v>
      </c>
      <c r="G11" s="184">
        <v>8</v>
      </c>
      <c r="H11" s="188">
        <v>9</v>
      </c>
      <c r="I11" s="188">
        <f>VLOOKUP(A11,[1]Table1!$A$129:$K$160,11,FALSE)</f>
        <v>15</v>
      </c>
      <c r="J11" s="23">
        <v>9</v>
      </c>
      <c r="K11" s="188"/>
      <c r="L11" s="23"/>
      <c r="M11" s="23"/>
      <c r="N11" s="24"/>
      <c r="O11" s="25">
        <f t="shared" si="0"/>
        <v>91</v>
      </c>
      <c r="P11" s="26">
        <f t="shared" si="1"/>
        <v>5</v>
      </c>
      <c r="Q11" s="158">
        <f t="shared" si="2"/>
        <v>91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33"/>
      <c r="Z11" s="33"/>
      <c r="AA11" s="33"/>
      <c r="AB11" s="33"/>
    </row>
    <row r="12" spans="1:28" ht="29.1" customHeight="1" thickBot="1" x14ac:dyDescent="0.4">
      <c r="A12" s="163" t="s">
        <v>706</v>
      </c>
      <c r="B12" s="163" t="s">
        <v>163</v>
      </c>
      <c r="C12" s="205" t="s">
        <v>708</v>
      </c>
      <c r="D12" s="205" t="s">
        <v>132</v>
      </c>
      <c r="E12" s="205" t="s">
        <v>155</v>
      </c>
      <c r="F12" s="165"/>
      <c r="G12" s="184">
        <v>12</v>
      </c>
      <c r="H12" s="188">
        <v>15</v>
      </c>
      <c r="I12" s="188">
        <f>VLOOKUP(A12,[1]Table1!$A$129:$K$160,11,FALSE)</f>
        <v>20</v>
      </c>
      <c r="J12" s="23">
        <v>40</v>
      </c>
      <c r="K12" s="188"/>
      <c r="L12" s="23"/>
      <c r="M12" s="23"/>
      <c r="N12" s="24"/>
      <c r="O12" s="25">
        <f t="shared" si="0"/>
        <v>87</v>
      </c>
      <c r="P12" s="26">
        <f t="shared" si="1"/>
        <v>4</v>
      </c>
      <c r="Q12" s="158">
        <f t="shared" si="2"/>
        <v>87</v>
      </c>
      <c r="R12" s="27"/>
      <c r="S12" s="28">
        <v>2140</v>
      </c>
      <c r="T12" s="29" t="s">
        <v>161</v>
      </c>
      <c r="U12" s="30">
        <f t="shared" si="3"/>
        <v>0</v>
      </c>
      <c r="V12" s="31"/>
      <c r="W12" s="32">
        <f t="shared" si="4"/>
        <v>0</v>
      </c>
      <c r="X12" s="19"/>
      <c r="Y12" s="33"/>
      <c r="Z12" s="33"/>
      <c r="AA12" s="33"/>
      <c r="AB12" s="33"/>
    </row>
    <row r="13" spans="1:28" ht="29.1" customHeight="1" thickBot="1" x14ac:dyDescent="0.4">
      <c r="A13" s="163" t="s">
        <v>504</v>
      </c>
      <c r="B13" s="163" t="s">
        <v>163</v>
      </c>
      <c r="C13" s="205" t="s">
        <v>272</v>
      </c>
      <c r="D13" s="205" t="s">
        <v>265</v>
      </c>
      <c r="E13" s="205" t="s">
        <v>212</v>
      </c>
      <c r="F13" s="165">
        <v>9</v>
      </c>
      <c r="G13" s="184">
        <v>15</v>
      </c>
      <c r="H13" s="188">
        <v>7</v>
      </c>
      <c r="I13" s="188">
        <f>VLOOKUP(A13,[1]Table1!$A$129:$K$160,11,FALSE)</f>
        <v>5</v>
      </c>
      <c r="J13" s="23">
        <v>20</v>
      </c>
      <c r="K13" s="188"/>
      <c r="L13" s="23"/>
      <c r="M13" s="23"/>
      <c r="N13" s="24"/>
      <c r="O13" s="25">
        <f t="shared" si="0"/>
        <v>56</v>
      </c>
      <c r="P13" s="26">
        <f t="shared" si="1"/>
        <v>5</v>
      </c>
      <c r="Q13" s="158">
        <f t="shared" si="2"/>
        <v>56</v>
      </c>
      <c r="R13" s="27"/>
      <c r="S13" s="28">
        <v>2319</v>
      </c>
      <c r="T13" s="29" t="s">
        <v>239</v>
      </c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707</v>
      </c>
      <c r="B14" s="163" t="s">
        <v>163</v>
      </c>
      <c r="C14" s="205" t="s">
        <v>709</v>
      </c>
      <c r="D14" s="205" t="s">
        <v>132</v>
      </c>
      <c r="E14" s="205" t="s">
        <v>155</v>
      </c>
      <c r="F14" s="165"/>
      <c r="G14" s="184">
        <v>9</v>
      </c>
      <c r="H14" s="188">
        <v>5</v>
      </c>
      <c r="I14" s="188">
        <f>VLOOKUP(A14,[1]Table1!$A$129:$K$160,11,FALSE)</f>
        <v>12</v>
      </c>
      <c r="J14" s="23">
        <v>30</v>
      </c>
      <c r="K14" s="23"/>
      <c r="L14" s="23"/>
      <c r="M14" s="23"/>
      <c r="N14" s="24"/>
      <c r="O14" s="25">
        <f t="shared" si="0"/>
        <v>56</v>
      </c>
      <c r="P14" s="26">
        <f t="shared" si="1"/>
        <v>4</v>
      </c>
      <c r="Q14" s="158">
        <f t="shared" si="2"/>
        <v>56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163" t="s">
        <v>505</v>
      </c>
      <c r="B15" s="163" t="s">
        <v>163</v>
      </c>
      <c r="C15" s="205" t="s">
        <v>485</v>
      </c>
      <c r="D15" s="205" t="s">
        <v>135</v>
      </c>
      <c r="E15" s="205" t="s">
        <v>156</v>
      </c>
      <c r="F15" s="165">
        <v>8</v>
      </c>
      <c r="G15" s="184">
        <v>5</v>
      </c>
      <c r="H15" s="188">
        <v>5</v>
      </c>
      <c r="I15" s="188">
        <f>VLOOKUP(A15,[1]Table1!$A$129:$K$160,11,FALSE)</f>
        <v>9</v>
      </c>
      <c r="J15" s="23">
        <v>6</v>
      </c>
      <c r="K15" s="188"/>
      <c r="L15" s="23"/>
      <c r="M15" s="23"/>
      <c r="N15" s="24"/>
      <c r="O15" s="25">
        <f t="shared" si="0"/>
        <v>33</v>
      </c>
      <c r="P15" s="26">
        <f t="shared" si="1"/>
        <v>5</v>
      </c>
      <c r="Q15" s="158">
        <f t="shared" si="2"/>
        <v>33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508</v>
      </c>
      <c r="B16" s="163" t="s">
        <v>163</v>
      </c>
      <c r="C16" s="205" t="s">
        <v>275</v>
      </c>
      <c r="D16" s="205" t="s">
        <v>128</v>
      </c>
      <c r="E16" s="205" t="s">
        <v>154</v>
      </c>
      <c r="F16" s="165">
        <v>5</v>
      </c>
      <c r="G16" s="184">
        <v>5</v>
      </c>
      <c r="H16" s="188">
        <v>5</v>
      </c>
      <c r="I16" s="188">
        <f>VLOOKUP(A16,[1]Table1!$A$129:$K$160,11,FALSE)</f>
        <v>5</v>
      </c>
      <c r="J16" s="23">
        <v>12</v>
      </c>
      <c r="K16" s="188"/>
      <c r="L16" s="23"/>
      <c r="M16" s="23"/>
      <c r="N16" s="24"/>
      <c r="O16" s="25">
        <f t="shared" si="0"/>
        <v>32</v>
      </c>
      <c r="P16" s="26">
        <f t="shared" si="1"/>
        <v>5</v>
      </c>
      <c r="Q16" s="158">
        <f t="shared" si="2"/>
        <v>32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501</v>
      </c>
      <c r="B17" s="163" t="s">
        <v>163</v>
      </c>
      <c r="C17" s="205" t="s">
        <v>484</v>
      </c>
      <c r="D17" s="205" t="s">
        <v>128</v>
      </c>
      <c r="E17" s="205" t="s">
        <v>154</v>
      </c>
      <c r="F17" s="165">
        <v>20</v>
      </c>
      <c r="G17" s="184"/>
      <c r="H17" s="188">
        <v>5</v>
      </c>
      <c r="I17" s="188"/>
      <c r="J17" s="23">
        <v>5</v>
      </c>
      <c r="K17" s="188"/>
      <c r="L17" s="23"/>
      <c r="M17" s="23"/>
      <c r="N17" s="24"/>
      <c r="O17" s="25">
        <f t="shared" si="0"/>
        <v>30</v>
      </c>
      <c r="P17" s="26">
        <f t="shared" si="1"/>
        <v>3</v>
      </c>
      <c r="Q17" s="158">
        <f t="shared" si="2"/>
        <v>30</v>
      </c>
      <c r="R17" s="27"/>
      <c r="S17" s="28">
        <v>2521</v>
      </c>
      <c r="T17" s="29" t="s">
        <v>247</v>
      </c>
      <c r="U17" s="30">
        <f t="shared" si="3"/>
        <v>895</v>
      </c>
      <c r="V17" s="31"/>
      <c r="W17" s="32">
        <f t="shared" si="4"/>
        <v>895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502</v>
      </c>
      <c r="B18" s="163" t="s">
        <v>163</v>
      </c>
      <c r="C18" s="205" t="s">
        <v>317</v>
      </c>
      <c r="D18" s="205" t="s">
        <v>256</v>
      </c>
      <c r="E18" s="205" t="s">
        <v>226</v>
      </c>
      <c r="F18" s="165">
        <v>15</v>
      </c>
      <c r="G18" s="184"/>
      <c r="H18" s="188">
        <v>6</v>
      </c>
      <c r="I18" s="188">
        <f>VLOOKUP(A18,[1]Table1!$A$129:$K$160,11,FALSE)</f>
        <v>7</v>
      </c>
      <c r="J18" s="23"/>
      <c r="K18" s="188"/>
      <c r="L18" s="23"/>
      <c r="M18" s="23"/>
      <c r="N18" s="24"/>
      <c r="O18" s="25">
        <f t="shared" si="0"/>
        <v>28</v>
      </c>
      <c r="P18" s="26">
        <f t="shared" si="1"/>
        <v>3</v>
      </c>
      <c r="Q18" s="158">
        <f t="shared" si="2"/>
        <v>28</v>
      </c>
      <c r="R18" s="27"/>
      <c r="S18" s="28">
        <v>2144</v>
      </c>
      <c r="T18" s="155" t="s">
        <v>107</v>
      </c>
      <c r="U18" s="30">
        <f t="shared" si="3"/>
        <v>315</v>
      </c>
      <c r="V18" s="31"/>
      <c r="W18" s="32">
        <f t="shared" si="4"/>
        <v>315</v>
      </c>
      <c r="X18" s="19"/>
      <c r="Y18" s="33"/>
      <c r="Z18" s="33"/>
      <c r="AA18" s="33"/>
      <c r="AB18" s="33"/>
    </row>
    <row r="19" spans="1:28" ht="29.1" customHeight="1" thickBot="1" x14ac:dyDescent="0.4">
      <c r="A19" s="163" t="s">
        <v>881</v>
      </c>
      <c r="B19" s="163" t="s">
        <v>163</v>
      </c>
      <c r="C19" s="205" t="s">
        <v>882</v>
      </c>
      <c r="D19" s="205" t="s">
        <v>125</v>
      </c>
      <c r="E19" s="205" t="s">
        <v>153</v>
      </c>
      <c r="F19" s="165"/>
      <c r="G19" s="184"/>
      <c r="H19" s="188">
        <v>12</v>
      </c>
      <c r="I19" s="188"/>
      <c r="J19" s="23">
        <v>15</v>
      </c>
      <c r="K19" s="23"/>
      <c r="L19" s="23"/>
      <c r="M19" s="23"/>
      <c r="N19" s="24"/>
      <c r="O19" s="25">
        <f t="shared" si="0"/>
        <v>27</v>
      </c>
      <c r="P19" s="26">
        <f t="shared" si="1"/>
        <v>2</v>
      </c>
      <c r="Q19" s="158">
        <f t="shared" si="2"/>
        <v>27</v>
      </c>
      <c r="R19" s="27"/>
      <c r="S19" s="28">
        <v>2460</v>
      </c>
      <c r="T19" s="29" t="s">
        <v>152</v>
      </c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510</v>
      </c>
      <c r="B20" s="163" t="s">
        <v>163</v>
      </c>
      <c r="C20" s="205" t="s">
        <v>486</v>
      </c>
      <c r="D20" s="205" t="s">
        <v>133</v>
      </c>
      <c r="E20" s="205" t="s">
        <v>71</v>
      </c>
      <c r="F20" s="165">
        <v>5</v>
      </c>
      <c r="G20" s="184">
        <v>5</v>
      </c>
      <c r="H20" s="188">
        <v>5</v>
      </c>
      <c r="I20" s="188">
        <f>VLOOKUP(A20,[1]Table1!$A$129:$K$160,11,FALSE)</f>
        <v>5</v>
      </c>
      <c r="J20" s="23">
        <v>5</v>
      </c>
      <c r="K20" s="188"/>
      <c r="L20" s="23"/>
      <c r="M20" s="23"/>
      <c r="N20" s="24"/>
      <c r="O20" s="25">
        <f t="shared" si="0"/>
        <v>25</v>
      </c>
      <c r="P20" s="26">
        <f t="shared" si="1"/>
        <v>5</v>
      </c>
      <c r="Q20" s="158">
        <f t="shared" si="2"/>
        <v>25</v>
      </c>
      <c r="R20" s="27"/>
      <c r="S20" s="28">
        <v>1298</v>
      </c>
      <c r="T20" s="29" t="s">
        <v>35</v>
      </c>
      <c r="U20" s="30">
        <f t="shared" si="3"/>
        <v>165</v>
      </c>
      <c r="V20" s="31"/>
      <c r="W20" s="32">
        <f t="shared" si="4"/>
        <v>165</v>
      </c>
      <c r="X20" s="19"/>
      <c r="Y20" s="33"/>
      <c r="Z20" s="33"/>
      <c r="AA20" s="33"/>
      <c r="AB20" s="33"/>
    </row>
    <row r="21" spans="1:28" ht="29.1" customHeight="1" thickBot="1" x14ac:dyDescent="0.4">
      <c r="A21" s="163" t="s">
        <v>511</v>
      </c>
      <c r="B21" s="163" t="s">
        <v>163</v>
      </c>
      <c r="C21" s="205" t="s">
        <v>343</v>
      </c>
      <c r="D21" s="205" t="s">
        <v>131</v>
      </c>
      <c r="E21" s="205" t="s">
        <v>114</v>
      </c>
      <c r="F21" s="165">
        <v>5</v>
      </c>
      <c r="G21" s="184">
        <v>5</v>
      </c>
      <c r="H21" s="188">
        <v>5</v>
      </c>
      <c r="I21" s="188">
        <f>VLOOKUP(A21,[1]Table1!$A$129:$K$160,11,FALSE)</f>
        <v>5</v>
      </c>
      <c r="J21" s="23">
        <v>5</v>
      </c>
      <c r="K21" s="188"/>
      <c r="L21" s="23"/>
      <c r="M21" s="23"/>
      <c r="N21" s="24"/>
      <c r="O21" s="25">
        <f t="shared" si="0"/>
        <v>25</v>
      </c>
      <c r="P21" s="26">
        <f t="shared" si="1"/>
        <v>5</v>
      </c>
      <c r="Q21" s="158">
        <f t="shared" si="2"/>
        <v>25</v>
      </c>
      <c r="R21" s="27"/>
      <c r="S21" s="28">
        <v>2271</v>
      </c>
      <c r="T21" s="29" t="s">
        <v>120</v>
      </c>
      <c r="U21" s="30">
        <f t="shared" si="3"/>
        <v>347</v>
      </c>
      <c r="V21" s="31"/>
      <c r="W21" s="32">
        <f t="shared" si="4"/>
        <v>347</v>
      </c>
      <c r="X21" s="19"/>
      <c r="Y21" s="33"/>
      <c r="Z21" s="33"/>
      <c r="AA21" s="33"/>
      <c r="AB21" s="33"/>
    </row>
    <row r="22" spans="1:28" ht="29.1" customHeight="1" thickBot="1" x14ac:dyDescent="0.4">
      <c r="A22" s="163" t="s">
        <v>512</v>
      </c>
      <c r="B22" s="163" t="s">
        <v>163</v>
      </c>
      <c r="C22" s="205" t="s">
        <v>487</v>
      </c>
      <c r="D22" s="205" t="s">
        <v>141</v>
      </c>
      <c r="E22" s="205" t="s">
        <v>160</v>
      </c>
      <c r="F22" s="165">
        <v>5</v>
      </c>
      <c r="G22" s="184">
        <v>5</v>
      </c>
      <c r="H22" s="188">
        <v>5</v>
      </c>
      <c r="I22" s="188">
        <f>VLOOKUP(A22,[1]Table1!$A$129:$K$160,11,FALSE)</f>
        <v>5</v>
      </c>
      <c r="J22" s="23">
        <v>5</v>
      </c>
      <c r="K22" s="23"/>
      <c r="L22" s="23"/>
      <c r="M22" s="23"/>
      <c r="N22" s="24"/>
      <c r="O22" s="25">
        <f t="shared" si="0"/>
        <v>25</v>
      </c>
      <c r="P22" s="26">
        <f t="shared" si="1"/>
        <v>5</v>
      </c>
      <c r="Q22" s="158">
        <f t="shared" si="2"/>
        <v>25</v>
      </c>
      <c r="R22" s="27"/>
      <c r="S22" s="28">
        <v>2186</v>
      </c>
      <c r="T22" s="29" t="s">
        <v>122</v>
      </c>
      <c r="U22" s="30">
        <f t="shared" si="3"/>
        <v>25</v>
      </c>
      <c r="V22" s="31"/>
      <c r="W22" s="32">
        <f t="shared" si="4"/>
        <v>25</v>
      </c>
      <c r="X22" s="19"/>
      <c r="Y22" s="33"/>
      <c r="Z22" s="33"/>
      <c r="AA22" s="33"/>
      <c r="AB22" s="33"/>
    </row>
    <row r="23" spans="1:28" ht="29.1" customHeight="1" thickBot="1" x14ac:dyDescent="0.4">
      <c r="A23" s="163" t="s">
        <v>514</v>
      </c>
      <c r="B23" s="163" t="s">
        <v>163</v>
      </c>
      <c r="C23" s="205" t="s">
        <v>285</v>
      </c>
      <c r="D23" s="205" t="s">
        <v>139</v>
      </c>
      <c r="E23" s="205" t="s">
        <v>159</v>
      </c>
      <c r="F23" s="165">
        <v>5</v>
      </c>
      <c r="G23" s="184">
        <v>5</v>
      </c>
      <c r="H23" s="188">
        <v>5</v>
      </c>
      <c r="I23" s="188">
        <f>VLOOKUP(A23,[1]Table1!$A$129:$K$160,11,FALSE)</f>
        <v>5</v>
      </c>
      <c r="J23" s="23">
        <v>5</v>
      </c>
      <c r="K23" s="188"/>
      <c r="L23" s="23"/>
      <c r="M23" s="23"/>
      <c r="N23" s="24"/>
      <c r="O23" s="25">
        <f t="shared" si="0"/>
        <v>25</v>
      </c>
      <c r="P23" s="26">
        <f t="shared" si="1"/>
        <v>5</v>
      </c>
      <c r="Q23" s="158">
        <f t="shared" si="2"/>
        <v>25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33"/>
      <c r="Z23" s="33"/>
      <c r="AA23" s="33"/>
      <c r="AB23" s="33"/>
    </row>
    <row r="24" spans="1:28" ht="29.1" customHeight="1" thickBot="1" x14ac:dyDescent="0.4">
      <c r="A24" s="163" t="s">
        <v>519</v>
      </c>
      <c r="B24" s="163" t="s">
        <v>163</v>
      </c>
      <c r="C24" s="205" t="s">
        <v>490</v>
      </c>
      <c r="D24" s="205" t="s">
        <v>353</v>
      </c>
      <c r="E24" s="205" t="s">
        <v>354</v>
      </c>
      <c r="F24" s="165">
        <v>5</v>
      </c>
      <c r="G24" s="184">
        <v>5</v>
      </c>
      <c r="H24" s="188">
        <v>5</v>
      </c>
      <c r="I24" s="188">
        <f>VLOOKUP(A24,[1]Table1!$A$129:$K$160,11,FALSE)</f>
        <v>5</v>
      </c>
      <c r="J24" s="23">
        <v>5</v>
      </c>
      <c r="K24" s="23"/>
      <c r="L24" s="23"/>
      <c r="M24" s="23"/>
      <c r="N24" s="24"/>
      <c r="O24" s="25">
        <f t="shared" si="0"/>
        <v>25</v>
      </c>
      <c r="P24" s="26">
        <f t="shared" si="1"/>
        <v>5</v>
      </c>
      <c r="Q24" s="158">
        <f t="shared" si="2"/>
        <v>25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 t="s">
        <v>521</v>
      </c>
      <c r="B25" s="163" t="s">
        <v>163</v>
      </c>
      <c r="C25" s="205" t="s">
        <v>323</v>
      </c>
      <c r="D25" s="205" t="s">
        <v>139</v>
      </c>
      <c r="E25" s="205" t="s">
        <v>159</v>
      </c>
      <c r="F25" s="165">
        <v>5</v>
      </c>
      <c r="G25" s="184">
        <v>5</v>
      </c>
      <c r="H25" s="188">
        <v>5</v>
      </c>
      <c r="I25" s="188">
        <f>VLOOKUP(A25,[1]Table1!$A$129:$K$160,11,FALSE)</f>
        <v>5</v>
      </c>
      <c r="J25" s="23">
        <v>5</v>
      </c>
      <c r="K25" s="23"/>
      <c r="L25" s="23"/>
      <c r="M25" s="23"/>
      <c r="N25" s="24"/>
      <c r="O25" s="25">
        <f t="shared" si="0"/>
        <v>25</v>
      </c>
      <c r="P25" s="26">
        <f t="shared" si="1"/>
        <v>5</v>
      </c>
      <c r="Q25" s="158">
        <f t="shared" si="2"/>
        <v>25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 t="s">
        <v>524</v>
      </c>
      <c r="B26" s="163" t="s">
        <v>163</v>
      </c>
      <c r="C26" s="205" t="s">
        <v>491</v>
      </c>
      <c r="D26" s="205" t="s">
        <v>135</v>
      </c>
      <c r="E26" s="205" t="s">
        <v>156</v>
      </c>
      <c r="F26" s="165">
        <v>5</v>
      </c>
      <c r="G26" s="184">
        <v>5</v>
      </c>
      <c r="H26" s="188">
        <v>5</v>
      </c>
      <c r="I26" s="188">
        <f>VLOOKUP(A26,[1]Table1!$A$129:$K$160,11,FALSE)</f>
        <v>5</v>
      </c>
      <c r="J26" s="23">
        <v>5</v>
      </c>
      <c r="K26" s="188"/>
      <c r="L26" s="23"/>
      <c r="M26" s="23"/>
      <c r="N26" s="24"/>
      <c r="O26" s="25">
        <f t="shared" si="0"/>
        <v>25</v>
      </c>
      <c r="P26" s="26">
        <f t="shared" si="1"/>
        <v>5</v>
      </c>
      <c r="Q26" s="158">
        <f t="shared" si="2"/>
        <v>25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 t="s">
        <v>507</v>
      </c>
      <c r="B27" s="163" t="s">
        <v>163</v>
      </c>
      <c r="C27" s="205" t="s">
        <v>274</v>
      </c>
      <c r="D27" s="205" t="s">
        <v>139</v>
      </c>
      <c r="E27" s="205" t="s">
        <v>159</v>
      </c>
      <c r="F27" s="165">
        <v>6</v>
      </c>
      <c r="G27" s="184">
        <v>5</v>
      </c>
      <c r="H27" s="188">
        <v>5</v>
      </c>
      <c r="I27" s="188"/>
      <c r="J27" s="23">
        <v>7</v>
      </c>
      <c r="K27" s="188"/>
      <c r="L27" s="23"/>
      <c r="M27" s="23"/>
      <c r="N27" s="24"/>
      <c r="O27" s="25">
        <f t="shared" si="0"/>
        <v>23</v>
      </c>
      <c r="P27" s="26">
        <f t="shared" si="1"/>
        <v>4</v>
      </c>
      <c r="Q27" s="158">
        <f t="shared" si="2"/>
        <v>23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 t="s">
        <v>711</v>
      </c>
      <c r="B28" s="163" t="s">
        <v>163</v>
      </c>
      <c r="C28" s="205" t="s">
        <v>713</v>
      </c>
      <c r="D28" s="205" t="s">
        <v>132</v>
      </c>
      <c r="E28" s="205" t="s">
        <v>155</v>
      </c>
      <c r="F28" s="165"/>
      <c r="G28" s="184">
        <v>6</v>
      </c>
      <c r="H28" s="188">
        <v>8</v>
      </c>
      <c r="I28" s="188">
        <f>VLOOKUP(A28,[1]Table1!$A$129:$K$160,11,FALSE)</f>
        <v>8</v>
      </c>
      <c r="J28" s="23"/>
      <c r="K28" s="23"/>
      <c r="L28" s="23"/>
      <c r="M28" s="23"/>
      <c r="N28" s="24"/>
      <c r="O28" s="25">
        <f t="shared" si="0"/>
        <v>22</v>
      </c>
      <c r="P28" s="26">
        <f t="shared" si="1"/>
        <v>3</v>
      </c>
      <c r="Q28" s="158">
        <f t="shared" si="2"/>
        <v>22</v>
      </c>
      <c r="R28" s="27"/>
      <c r="S28" s="28">
        <v>1174</v>
      </c>
      <c r="T28" s="29" t="s">
        <v>121</v>
      </c>
      <c r="U28" s="30">
        <f t="shared" si="3"/>
        <v>53</v>
      </c>
      <c r="V28" s="31"/>
      <c r="W28" s="32">
        <f t="shared" si="4"/>
        <v>53</v>
      </c>
      <c r="X28" s="19"/>
      <c r="Y28" s="6"/>
      <c r="Z28" s="6"/>
      <c r="AA28" s="6"/>
      <c r="AB28" s="6"/>
    </row>
    <row r="29" spans="1:28" ht="29.1" customHeight="1" thickBot="1" x14ac:dyDescent="0.4">
      <c r="A29" s="163" t="s">
        <v>710</v>
      </c>
      <c r="B29" s="163" t="s">
        <v>163</v>
      </c>
      <c r="C29" s="205" t="s">
        <v>712</v>
      </c>
      <c r="D29" s="205" t="s">
        <v>128</v>
      </c>
      <c r="E29" s="205" t="s">
        <v>154</v>
      </c>
      <c r="F29" s="165"/>
      <c r="G29" s="184">
        <v>7</v>
      </c>
      <c r="H29" s="188">
        <v>5</v>
      </c>
      <c r="I29" s="188">
        <f>VLOOKUP(A29,[1]Table1!$A$129:$K$160,11,FALSE)</f>
        <v>5</v>
      </c>
      <c r="J29" s="23">
        <v>5</v>
      </c>
      <c r="K29" s="188"/>
      <c r="L29" s="23"/>
      <c r="M29" s="23"/>
      <c r="N29" s="24"/>
      <c r="O29" s="25">
        <f t="shared" si="0"/>
        <v>22</v>
      </c>
      <c r="P29" s="26">
        <f t="shared" si="1"/>
        <v>4</v>
      </c>
      <c r="Q29" s="158">
        <f t="shared" si="2"/>
        <v>22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 t="s">
        <v>523</v>
      </c>
      <c r="B30" s="163" t="s">
        <v>163</v>
      </c>
      <c r="C30" s="205" t="s">
        <v>345</v>
      </c>
      <c r="D30" s="205" t="s">
        <v>137</v>
      </c>
      <c r="E30" s="205" t="s">
        <v>158</v>
      </c>
      <c r="F30" s="165">
        <v>5</v>
      </c>
      <c r="G30" s="184">
        <v>5</v>
      </c>
      <c r="H30" s="188">
        <v>5</v>
      </c>
      <c r="I30" s="188">
        <f>VLOOKUP(A30,[1]Table1!$A$129:$K$160,11,FALSE)</f>
        <v>5</v>
      </c>
      <c r="J30" s="23"/>
      <c r="K30" s="23"/>
      <c r="L30" s="23"/>
      <c r="M30" s="23"/>
      <c r="N30" s="24"/>
      <c r="O30" s="25">
        <f t="shared" si="0"/>
        <v>20</v>
      </c>
      <c r="P30" s="26">
        <f t="shared" si="1"/>
        <v>4</v>
      </c>
      <c r="Q30" s="158">
        <f t="shared" si="2"/>
        <v>20</v>
      </c>
      <c r="R30" s="27"/>
      <c r="S30" s="28">
        <v>1773</v>
      </c>
      <c r="T30" s="29" t="s">
        <v>71</v>
      </c>
      <c r="U30" s="30">
        <f t="shared" si="3"/>
        <v>25</v>
      </c>
      <c r="V30" s="31"/>
      <c r="W30" s="32">
        <f t="shared" si="4"/>
        <v>25</v>
      </c>
      <c r="X30" s="19"/>
      <c r="Y30" s="6"/>
      <c r="Z30" s="6"/>
      <c r="AA30" s="6"/>
      <c r="AB30" s="6"/>
    </row>
    <row r="31" spans="1:28" ht="29.1" customHeight="1" thickBot="1" x14ac:dyDescent="0.4">
      <c r="A31" s="163" t="s">
        <v>526</v>
      </c>
      <c r="B31" s="163" t="s">
        <v>163</v>
      </c>
      <c r="C31" s="205" t="s">
        <v>282</v>
      </c>
      <c r="D31" s="205" t="s">
        <v>141</v>
      </c>
      <c r="E31" s="205" t="s">
        <v>160</v>
      </c>
      <c r="F31" s="165">
        <v>5</v>
      </c>
      <c r="G31" s="184">
        <v>5</v>
      </c>
      <c r="H31" s="188">
        <v>5</v>
      </c>
      <c r="I31" s="188">
        <f>VLOOKUP(A31,[1]Table1!$A$129:$K$160,11,FALSE)</f>
        <v>5</v>
      </c>
      <c r="J31" s="23"/>
      <c r="K31" s="188"/>
      <c r="L31" s="23"/>
      <c r="M31" s="23"/>
      <c r="N31" s="24"/>
      <c r="O31" s="25">
        <f t="shared" si="0"/>
        <v>20</v>
      </c>
      <c r="P31" s="26">
        <f t="shared" si="1"/>
        <v>4</v>
      </c>
      <c r="Q31" s="158">
        <f t="shared" si="2"/>
        <v>20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 t="s">
        <v>520</v>
      </c>
      <c r="B32" s="163" t="s">
        <v>163</v>
      </c>
      <c r="C32" s="205" t="s">
        <v>283</v>
      </c>
      <c r="D32" s="205" t="s">
        <v>139</v>
      </c>
      <c r="E32" s="205" t="s">
        <v>159</v>
      </c>
      <c r="F32" s="165">
        <v>5</v>
      </c>
      <c r="G32" s="184"/>
      <c r="H32" s="188">
        <v>5</v>
      </c>
      <c r="I32" s="188">
        <f>VLOOKUP(A32,[1]Table1!$A$129:$K$160,11,FALSE)</f>
        <v>5</v>
      </c>
      <c r="J32" s="23">
        <v>5</v>
      </c>
      <c r="K32" s="23"/>
      <c r="L32" s="23"/>
      <c r="M32" s="23"/>
      <c r="N32" s="24"/>
      <c r="O32" s="25">
        <f t="shared" si="0"/>
        <v>20</v>
      </c>
      <c r="P32" s="26">
        <f t="shared" si="1"/>
        <v>4</v>
      </c>
      <c r="Q32" s="158">
        <f t="shared" si="2"/>
        <v>20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 t="s">
        <v>509</v>
      </c>
      <c r="B33" s="163" t="s">
        <v>163</v>
      </c>
      <c r="C33" s="205" t="s">
        <v>344</v>
      </c>
      <c r="D33" s="205" t="s">
        <v>137</v>
      </c>
      <c r="E33" s="205" t="s">
        <v>158</v>
      </c>
      <c r="F33" s="165">
        <v>5</v>
      </c>
      <c r="G33" s="184">
        <v>5</v>
      </c>
      <c r="H33" s="188"/>
      <c r="I33" s="188">
        <f>VLOOKUP(A33,[1]Table1!$A$129:$K$160,11,FALSE)</f>
        <v>6</v>
      </c>
      <c r="J33" s="23"/>
      <c r="K33" s="23"/>
      <c r="L33" s="23"/>
      <c r="M33" s="23"/>
      <c r="N33" s="24"/>
      <c r="O33" s="25">
        <f t="shared" si="0"/>
        <v>16</v>
      </c>
      <c r="P33" s="26">
        <f t="shared" si="1"/>
        <v>3</v>
      </c>
      <c r="Q33" s="158">
        <f t="shared" si="2"/>
        <v>16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 t="s">
        <v>517</v>
      </c>
      <c r="B34" s="163" t="s">
        <v>163</v>
      </c>
      <c r="C34" s="205" t="s">
        <v>321</v>
      </c>
      <c r="D34" s="205" t="s">
        <v>136</v>
      </c>
      <c r="E34" s="205" t="s">
        <v>157</v>
      </c>
      <c r="F34" s="165">
        <v>5</v>
      </c>
      <c r="G34" s="184">
        <v>5</v>
      </c>
      <c r="H34" s="188">
        <v>5</v>
      </c>
      <c r="I34" s="188"/>
      <c r="J34" s="23"/>
      <c r="K34" s="23"/>
      <c r="L34" s="23"/>
      <c r="M34" s="23"/>
      <c r="N34" s="24"/>
      <c r="O34" s="25">
        <f t="shared" si="0"/>
        <v>15</v>
      </c>
      <c r="P34" s="26">
        <f t="shared" si="1"/>
        <v>3</v>
      </c>
      <c r="Q34" s="158">
        <f t="shared" si="2"/>
        <v>15</v>
      </c>
      <c r="R34" s="27"/>
      <c r="S34" s="28">
        <v>2072</v>
      </c>
      <c r="T34" s="29" t="s">
        <v>109</v>
      </c>
      <c r="U34" s="30">
        <f t="shared" si="3"/>
        <v>56</v>
      </c>
      <c r="V34" s="31"/>
      <c r="W34" s="32">
        <f t="shared" si="4"/>
        <v>56</v>
      </c>
      <c r="X34" s="19"/>
      <c r="Y34" s="6"/>
      <c r="Z34" s="6"/>
      <c r="AA34" s="6"/>
      <c r="AB34" s="6"/>
    </row>
    <row r="35" spans="1:28" ht="29.1" customHeight="1" thickBot="1" x14ac:dyDescent="0.4">
      <c r="A35" s="163" t="s">
        <v>513</v>
      </c>
      <c r="B35" s="163" t="s">
        <v>163</v>
      </c>
      <c r="C35" s="205" t="s">
        <v>488</v>
      </c>
      <c r="D35" s="205" t="s">
        <v>128</v>
      </c>
      <c r="E35" s="205" t="s">
        <v>154</v>
      </c>
      <c r="F35" s="165">
        <v>5</v>
      </c>
      <c r="G35" s="184">
        <v>5</v>
      </c>
      <c r="H35" s="188"/>
      <c r="I35" s="188">
        <f>VLOOKUP(A35,[1]Table1!$A$129:$K$160,11,FALSE)</f>
        <v>5</v>
      </c>
      <c r="J35" s="23"/>
      <c r="K35" s="23"/>
      <c r="L35" s="23"/>
      <c r="M35" s="23"/>
      <c r="N35" s="24"/>
      <c r="O35" s="25">
        <f t="shared" si="0"/>
        <v>15</v>
      </c>
      <c r="P35" s="26">
        <f t="shared" si="1"/>
        <v>3</v>
      </c>
      <c r="Q35" s="158">
        <f t="shared" si="2"/>
        <v>15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 t="s">
        <v>516</v>
      </c>
      <c r="B36" s="163" t="s">
        <v>163</v>
      </c>
      <c r="C36" s="205" t="s">
        <v>489</v>
      </c>
      <c r="D36" s="205" t="s">
        <v>128</v>
      </c>
      <c r="E36" s="205" t="s">
        <v>154</v>
      </c>
      <c r="F36" s="165">
        <v>5</v>
      </c>
      <c r="G36" s="184">
        <v>5</v>
      </c>
      <c r="H36" s="188"/>
      <c r="I36" s="188">
        <f>VLOOKUP(A36,[1]Table1!$A$129:$K$160,11,FALSE)</f>
        <v>5</v>
      </c>
      <c r="J36" s="23"/>
      <c r="K36" s="23"/>
      <c r="L36" s="23"/>
      <c r="M36" s="23"/>
      <c r="N36" s="24"/>
      <c r="O36" s="25">
        <f t="shared" si="0"/>
        <v>15</v>
      </c>
      <c r="P36" s="26">
        <f t="shared" si="1"/>
        <v>3</v>
      </c>
      <c r="Q36" s="158">
        <f t="shared" si="2"/>
        <v>15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 t="s">
        <v>515</v>
      </c>
      <c r="B37" s="163" t="s">
        <v>163</v>
      </c>
      <c r="C37" s="205" t="s">
        <v>277</v>
      </c>
      <c r="D37" s="205" t="s">
        <v>256</v>
      </c>
      <c r="E37" s="205" t="s">
        <v>226</v>
      </c>
      <c r="F37" s="165">
        <v>5</v>
      </c>
      <c r="G37" s="184"/>
      <c r="H37" s="188">
        <v>5</v>
      </c>
      <c r="I37" s="188">
        <f>VLOOKUP(A37,[1]Table1!$A$129:$K$160,11,FALSE)</f>
        <v>5</v>
      </c>
      <c r="J37" s="23"/>
      <c r="K37" s="23"/>
      <c r="L37" s="23"/>
      <c r="M37" s="23"/>
      <c r="N37" s="24"/>
      <c r="O37" s="25">
        <f t="shared" si="0"/>
        <v>15</v>
      </c>
      <c r="P37" s="26">
        <f t="shared" si="1"/>
        <v>3</v>
      </c>
      <c r="Q37" s="158">
        <f t="shared" si="2"/>
        <v>15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 t="s">
        <v>525</v>
      </c>
      <c r="B38" s="163" t="s">
        <v>163</v>
      </c>
      <c r="C38" s="205" t="s">
        <v>492</v>
      </c>
      <c r="D38" s="205" t="s">
        <v>136</v>
      </c>
      <c r="E38" s="205" t="s">
        <v>157</v>
      </c>
      <c r="F38" s="165">
        <v>5</v>
      </c>
      <c r="G38" s="184">
        <v>5</v>
      </c>
      <c r="H38" s="188"/>
      <c r="I38" s="188"/>
      <c r="J38" s="23">
        <v>5</v>
      </c>
      <c r="K38" s="188"/>
      <c r="L38" s="23"/>
      <c r="M38" s="23"/>
      <c r="N38" s="24"/>
      <c r="O38" s="25">
        <f t="shared" si="0"/>
        <v>15</v>
      </c>
      <c r="P38" s="26">
        <f t="shared" si="1"/>
        <v>3</v>
      </c>
      <c r="Q38" s="158">
        <f t="shared" si="2"/>
        <v>15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 t="s">
        <v>715</v>
      </c>
      <c r="B39" s="163" t="s">
        <v>163</v>
      </c>
      <c r="C39" s="205" t="s">
        <v>717</v>
      </c>
      <c r="D39" s="205" t="s">
        <v>136</v>
      </c>
      <c r="E39" s="205" t="s">
        <v>157</v>
      </c>
      <c r="F39" s="165"/>
      <c r="G39" s="184">
        <v>5</v>
      </c>
      <c r="H39" s="188">
        <v>5</v>
      </c>
      <c r="I39" s="188"/>
      <c r="J39" s="23">
        <v>5</v>
      </c>
      <c r="K39" s="23"/>
      <c r="L39" s="23"/>
      <c r="M39" s="23"/>
      <c r="N39" s="24"/>
      <c r="O39" s="25">
        <f t="shared" si="0"/>
        <v>15</v>
      </c>
      <c r="P39" s="26">
        <f t="shared" si="1"/>
        <v>3</v>
      </c>
      <c r="Q39" s="158">
        <f t="shared" si="2"/>
        <v>15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 t="s">
        <v>721</v>
      </c>
      <c r="B40" s="163" t="s">
        <v>163</v>
      </c>
      <c r="C40" s="205" t="s">
        <v>723</v>
      </c>
      <c r="D40" s="205" t="s">
        <v>663</v>
      </c>
      <c r="E40" s="205" t="s">
        <v>664</v>
      </c>
      <c r="F40" s="165"/>
      <c r="G40" s="184">
        <v>5</v>
      </c>
      <c r="H40" s="188"/>
      <c r="I40" s="188">
        <f>VLOOKUP(A40,[1]Table1!$A$129:$K$160,11,FALSE)</f>
        <v>5</v>
      </c>
      <c r="J40" s="23">
        <v>5</v>
      </c>
      <c r="K40" s="23"/>
      <c r="L40" s="23"/>
      <c r="M40" s="23"/>
      <c r="N40" s="24"/>
      <c r="O40" s="25">
        <f t="shared" si="0"/>
        <v>15</v>
      </c>
      <c r="P40" s="26">
        <f t="shared" si="1"/>
        <v>3</v>
      </c>
      <c r="Q40" s="158">
        <f t="shared" si="2"/>
        <v>15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 t="s">
        <v>522</v>
      </c>
      <c r="B41" s="163" t="s">
        <v>163</v>
      </c>
      <c r="C41" s="205" t="s">
        <v>281</v>
      </c>
      <c r="D41" s="205" t="s">
        <v>139</v>
      </c>
      <c r="E41" s="205" t="s">
        <v>159</v>
      </c>
      <c r="F41" s="165">
        <v>5</v>
      </c>
      <c r="G41" s="184">
        <v>5</v>
      </c>
      <c r="H41" s="188"/>
      <c r="I41" s="188"/>
      <c r="J41" s="23"/>
      <c r="K41" s="23"/>
      <c r="L41" s="23"/>
      <c r="M41" s="23"/>
      <c r="N41" s="24"/>
      <c r="O41" s="25">
        <f t="shared" si="0"/>
        <v>10</v>
      </c>
      <c r="P41" s="26">
        <f t="shared" si="1"/>
        <v>2</v>
      </c>
      <c r="Q41" s="158">
        <f t="shared" si="2"/>
        <v>10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 t="s">
        <v>518</v>
      </c>
      <c r="B42" s="163" t="s">
        <v>163</v>
      </c>
      <c r="C42" s="205" t="s">
        <v>324</v>
      </c>
      <c r="D42" s="205" t="s">
        <v>256</v>
      </c>
      <c r="E42" s="205" t="s">
        <v>226</v>
      </c>
      <c r="F42" s="165">
        <v>5</v>
      </c>
      <c r="G42" s="184"/>
      <c r="H42" s="188"/>
      <c r="I42" s="188">
        <f>VLOOKUP(A42,[1]Table1!$A$129:$K$160,11,FALSE)</f>
        <v>5</v>
      </c>
      <c r="J42" s="23"/>
      <c r="K42" s="23"/>
      <c r="L42" s="23"/>
      <c r="M42" s="23"/>
      <c r="N42" s="24"/>
      <c r="O42" s="25">
        <f t="shared" si="0"/>
        <v>10</v>
      </c>
      <c r="P42" s="26">
        <f t="shared" si="1"/>
        <v>2</v>
      </c>
      <c r="Q42" s="158">
        <f t="shared" si="2"/>
        <v>10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 t="s">
        <v>527</v>
      </c>
      <c r="B43" s="163" t="s">
        <v>163</v>
      </c>
      <c r="C43" s="205" t="s">
        <v>493</v>
      </c>
      <c r="D43" s="205" t="s">
        <v>136</v>
      </c>
      <c r="E43" s="205" t="s">
        <v>157</v>
      </c>
      <c r="F43" s="165">
        <v>5</v>
      </c>
      <c r="G43" s="184"/>
      <c r="H43" s="188"/>
      <c r="I43" s="188"/>
      <c r="J43" s="23"/>
      <c r="K43" s="188"/>
      <c r="L43" s="23"/>
      <c r="M43" s="23"/>
      <c r="N43" s="24"/>
      <c r="O43" s="25">
        <f t="shared" si="0"/>
        <v>5</v>
      </c>
      <c r="P43" s="26">
        <f t="shared" si="1"/>
        <v>1</v>
      </c>
      <c r="Q43" s="158"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 t="s">
        <v>714</v>
      </c>
      <c r="B44" s="163" t="s">
        <v>163</v>
      </c>
      <c r="C44" s="205" t="s">
        <v>716</v>
      </c>
      <c r="D44" s="205" t="s">
        <v>139</v>
      </c>
      <c r="E44" s="205" t="s">
        <v>159</v>
      </c>
      <c r="F44" s="165"/>
      <c r="G44" s="184">
        <v>5</v>
      </c>
      <c r="H44" s="188"/>
      <c r="I44" s="188"/>
      <c r="J44" s="23"/>
      <c r="K44" s="23"/>
      <c r="L44" s="23"/>
      <c r="M44" s="23"/>
      <c r="N44" s="24"/>
      <c r="O44" s="25">
        <f t="shared" si="0"/>
        <v>5</v>
      </c>
      <c r="P44" s="26">
        <f t="shared" si="1"/>
        <v>1</v>
      </c>
      <c r="Q44" s="158"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 t="s">
        <v>718</v>
      </c>
      <c r="B45" s="163" t="s">
        <v>163</v>
      </c>
      <c r="C45" s="205" t="s">
        <v>719</v>
      </c>
      <c r="D45" s="205" t="s">
        <v>139</v>
      </c>
      <c r="E45" s="205" t="s">
        <v>159</v>
      </c>
      <c r="F45" s="165"/>
      <c r="G45" s="184">
        <v>5</v>
      </c>
      <c r="H45" s="188"/>
      <c r="I45" s="188"/>
      <c r="J45" s="23"/>
      <c r="K45" s="188"/>
      <c r="L45" s="23"/>
      <c r="M45" s="23"/>
      <c r="N45" s="24"/>
      <c r="O45" s="25">
        <f t="shared" si="0"/>
        <v>5</v>
      </c>
      <c r="P45" s="26">
        <f t="shared" si="1"/>
        <v>1</v>
      </c>
      <c r="Q45" s="158"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 t="s">
        <v>720</v>
      </c>
      <c r="B46" s="163" t="s">
        <v>163</v>
      </c>
      <c r="C46" s="205" t="s">
        <v>722</v>
      </c>
      <c r="D46" s="205" t="s">
        <v>139</v>
      </c>
      <c r="E46" s="205" t="s">
        <v>159</v>
      </c>
      <c r="F46" s="165"/>
      <c r="G46" s="184">
        <v>5</v>
      </c>
      <c r="H46" s="188"/>
      <c r="I46" s="188"/>
      <c r="J46" s="23"/>
      <c r="K46" s="23"/>
      <c r="L46" s="23"/>
      <c r="M46" s="23"/>
      <c r="N46" s="24"/>
      <c r="O46" s="25">
        <f t="shared" si="0"/>
        <v>5</v>
      </c>
      <c r="P46" s="26">
        <f t="shared" si="1"/>
        <v>1</v>
      </c>
      <c r="Q46" s="158">
        <v>0</v>
      </c>
      <c r="R46" s="35"/>
      <c r="S46" s="28">
        <v>2057</v>
      </c>
      <c r="T46" s="29" t="s">
        <v>56</v>
      </c>
      <c r="U46" s="30">
        <f t="shared" si="3"/>
        <v>36</v>
      </c>
      <c r="V46" s="31"/>
      <c r="W46" s="32">
        <f t="shared" si="4"/>
        <v>36</v>
      </c>
      <c r="X46" s="19"/>
      <c r="Y46" s="6"/>
      <c r="Z46" s="6"/>
      <c r="AA46" s="6"/>
      <c r="AB46" s="6"/>
    </row>
    <row r="47" spans="1:28" ht="29.1" customHeight="1" thickBot="1" x14ac:dyDescent="0.4">
      <c r="A47" s="163" t="s">
        <v>724</v>
      </c>
      <c r="B47" s="163" t="s">
        <v>163</v>
      </c>
      <c r="C47" s="205" t="s">
        <v>725</v>
      </c>
      <c r="D47" s="205" t="s">
        <v>131</v>
      </c>
      <c r="E47" s="205" t="s">
        <v>114</v>
      </c>
      <c r="F47" s="165"/>
      <c r="G47" s="184">
        <v>5</v>
      </c>
      <c r="H47" s="188"/>
      <c r="I47" s="188"/>
      <c r="J47" s="23"/>
      <c r="K47" s="23"/>
      <c r="L47" s="23"/>
      <c r="M47" s="23"/>
      <c r="N47" s="24"/>
      <c r="O47" s="25">
        <f t="shared" si="0"/>
        <v>5</v>
      </c>
      <c r="P47" s="26">
        <f t="shared" si="1"/>
        <v>1</v>
      </c>
      <c r="Q47" s="158"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ref="B48:B53" si="5">IF(P48&lt;2,"NO","SI")</f>
        <v>NO</v>
      </c>
      <c r="C48" s="205"/>
      <c r="D48" s="205"/>
      <c r="E48" s="205"/>
      <c r="F48" s="165"/>
      <c r="G48" s="23"/>
      <c r="H48" s="23"/>
      <c r="I48" s="23"/>
      <c r="J48" s="23"/>
      <c r="K48" s="23"/>
      <c r="L48" s="23"/>
      <c r="M48" s="23"/>
      <c r="N48" s="24"/>
      <c r="O48" s="25">
        <f t="shared" ref="O48:O53" si="6">IF(P48=9,SUM(F48:N48)-SMALL(F48:N48,1)-SMALL(F48:N48,2),IF(P48=8,SUM(F48:N48)-SMALL(F48:N48,1),SUM(F48:N48)))</f>
        <v>0</v>
      </c>
      <c r="P48" s="26">
        <f t="shared" ref="P48:P53" si="7">COUNTA(F48:N48)</f>
        <v>0</v>
      </c>
      <c r="Q48" s="158">
        <f t="shared" ref="Q48:Q53" si="8">SUM(F48:N48)</f>
        <v>0</v>
      </c>
      <c r="R48" s="19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5"/>
        <v>NO</v>
      </c>
      <c r="C49" s="205"/>
      <c r="D49" s="205"/>
      <c r="E49" s="205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6"/>
        <v>0</v>
      </c>
      <c r="P49" s="26">
        <f t="shared" si="7"/>
        <v>0</v>
      </c>
      <c r="Q49" s="158">
        <f t="shared" si="8"/>
        <v>0</v>
      </c>
      <c r="R49" s="19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5"/>
        <v>NO</v>
      </c>
      <c r="C50" s="205"/>
      <c r="D50" s="214"/>
      <c r="E50" s="205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6"/>
        <v>0</v>
      </c>
      <c r="P50" s="26">
        <f t="shared" si="7"/>
        <v>0</v>
      </c>
      <c r="Q50" s="158">
        <f t="shared" si="8"/>
        <v>0</v>
      </c>
      <c r="R50" s="19"/>
      <c r="S50" s="28">
        <v>2027</v>
      </c>
      <c r="T50" s="29" t="s">
        <v>20</v>
      </c>
      <c r="U50" s="30">
        <f t="shared" si="3"/>
        <v>430</v>
      </c>
      <c r="V50" s="31"/>
      <c r="W50" s="32">
        <f t="shared" si="4"/>
        <v>430</v>
      </c>
      <c r="X50" s="6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si="5"/>
        <v>NO</v>
      </c>
      <c r="C51" s="205"/>
      <c r="D51" s="205"/>
      <c r="E51" s="205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si="6"/>
        <v>0</v>
      </c>
      <c r="P51" s="26">
        <f t="shared" si="7"/>
        <v>0</v>
      </c>
      <c r="Q51" s="158">
        <f t="shared" si="8"/>
        <v>0</v>
      </c>
      <c r="R51" s="19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5"/>
        <v>NO</v>
      </c>
      <c r="C52" s="205"/>
      <c r="D52" s="205"/>
      <c r="E52" s="205"/>
      <c r="F52" s="23"/>
      <c r="G52" s="188"/>
      <c r="H52" s="23"/>
      <c r="I52" s="23"/>
      <c r="J52" s="23"/>
      <c r="K52" s="23"/>
      <c r="L52" s="23"/>
      <c r="M52" s="23"/>
      <c r="N52" s="24"/>
      <c r="O52" s="25">
        <f t="shared" si="6"/>
        <v>0</v>
      </c>
      <c r="P52" s="26">
        <f t="shared" si="7"/>
        <v>0</v>
      </c>
      <c r="Q52" s="158">
        <f t="shared" si="8"/>
        <v>0</v>
      </c>
      <c r="R52" s="19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5"/>
        <v>NO</v>
      </c>
      <c r="C53" s="205"/>
      <c r="D53" s="205"/>
      <c r="E53" s="205"/>
      <c r="F53" s="23"/>
      <c r="G53" s="188"/>
      <c r="H53" s="23"/>
      <c r="I53" s="23"/>
      <c r="J53" s="23"/>
      <c r="K53" s="23"/>
      <c r="L53" s="23"/>
      <c r="M53" s="23"/>
      <c r="N53" s="24"/>
      <c r="O53" s="25">
        <f t="shared" si="6"/>
        <v>0</v>
      </c>
      <c r="P53" s="26">
        <f t="shared" si="7"/>
        <v>0</v>
      </c>
      <c r="Q53" s="158">
        <f t="shared" si="8"/>
        <v>0</v>
      </c>
      <c r="R53" s="19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ref="B54:B69" si="9">IF(P54&lt;2,"NO","SI")</f>
        <v>NO</v>
      </c>
      <c r="C54" s="183"/>
      <c r="D54" s="183"/>
      <c r="E54" s="183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ref="O54:O66" si="10">IF(P54=9,SUM(F54:N54)-SMALL(F54:N54,1)-SMALL(F54:N54,2),IF(P54=8,SUM(F54:N54)-SMALL(F54:N54,1),SUM(F54:N54)))</f>
        <v>0</v>
      </c>
      <c r="P54" s="26">
        <f t="shared" ref="P54:P69" si="11">COUNTA(F54:N54)</f>
        <v>0</v>
      </c>
      <c r="Q54" s="158">
        <f t="shared" ref="Q54:Q69" si="12">SUM(F54:N54)</f>
        <v>0</v>
      </c>
      <c r="R54" s="19"/>
      <c r="S54" s="28">
        <v>1172</v>
      </c>
      <c r="T54" s="29" t="s">
        <v>214</v>
      </c>
      <c r="U54" s="30">
        <f t="shared" si="3"/>
        <v>15</v>
      </c>
      <c r="V54" s="31"/>
      <c r="W54" s="32">
        <f t="shared" si="4"/>
        <v>15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si="9"/>
        <v>NO</v>
      </c>
      <c r="C55" s="183"/>
      <c r="D55" s="183"/>
      <c r="E55" s="183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10"/>
        <v>0</v>
      </c>
      <c r="P55" s="26">
        <f t="shared" si="11"/>
        <v>0</v>
      </c>
      <c r="Q55" s="158">
        <f t="shared" si="12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9"/>
        <v>NO</v>
      </c>
      <c r="C56" s="183"/>
      <c r="D56" s="183"/>
      <c r="E56" s="183"/>
      <c r="F56" s="23"/>
      <c r="G56" s="188"/>
      <c r="H56" s="23"/>
      <c r="I56" s="23"/>
      <c r="J56" s="23"/>
      <c r="K56" s="23"/>
      <c r="L56" s="23"/>
      <c r="M56" s="23"/>
      <c r="N56" s="24"/>
      <c r="O56" s="25">
        <f t="shared" si="10"/>
        <v>0</v>
      </c>
      <c r="P56" s="26">
        <f t="shared" si="11"/>
        <v>0</v>
      </c>
      <c r="Q56" s="158">
        <f t="shared" si="12"/>
        <v>0</v>
      </c>
      <c r="R56" s="19"/>
      <c r="S56" s="28"/>
      <c r="T56" s="29"/>
      <c r="U56" s="30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9"/>
        <v>NO</v>
      </c>
      <c r="C57" s="183"/>
      <c r="D57" s="183"/>
      <c r="E57" s="183"/>
      <c r="F57" s="23"/>
      <c r="G57" s="188"/>
      <c r="H57" s="23"/>
      <c r="I57" s="23"/>
      <c r="J57" s="23"/>
      <c r="K57" s="23"/>
      <c r="L57" s="23"/>
      <c r="M57" s="23"/>
      <c r="N57" s="24"/>
      <c r="O57" s="25">
        <f t="shared" si="10"/>
        <v>0</v>
      </c>
      <c r="P57" s="26">
        <f t="shared" si="11"/>
        <v>0</v>
      </c>
      <c r="Q57" s="158">
        <f t="shared" si="12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9"/>
        <v>NO</v>
      </c>
      <c r="C58" s="183"/>
      <c r="D58" s="189"/>
      <c r="E58" s="183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10"/>
        <v>0</v>
      </c>
      <c r="P58" s="26">
        <f t="shared" si="11"/>
        <v>0</v>
      </c>
      <c r="Q58" s="158">
        <f t="shared" si="12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9"/>
        <v>NO</v>
      </c>
      <c r="C59" s="183"/>
      <c r="D59" s="183"/>
      <c r="E59" s="183"/>
      <c r="F59" s="23"/>
      <c r="G59" s="188"/>
      <c r="H59" s="23"/>
      <c r="I59" s="23"/>
      <c r="J59" s="23"/>
      <c r="K59" s="23"/>
      <c r="L59" s="23"/>
      <c r="M59" s="23"/>
      <c r="N59" s="24"/>
      <c r="O59" s="25">
        <f t="shared" si="10"/>
        <v>0</v>
      </c>
      <c r="P59" s="26">
        <f t="shared" si="11"/>
        <v>0</v>
      </c>
      <c r="Q59" s="158">
        <f t="shared" si="12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9"/>
        <v>NO</v>
      </c>
      <c r="C60" s="183"/>
      <c r="D60" s="183"/>
      <c r="E60" s="183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si="10"/>
        <v>0</v>
      </c>
      <c r="P60" s="26">
        <f t="shared" si="11"/>
        <v>0</v>
      </c>
      <c r="Q60" s="158">
        <f t="shared" si="12"/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163"/>
      <c r="B61" s="163" t="str">
        <f t="shared" si="9"/>
        <v>NO</v>
      </c>
      <c r="C61" s="183"/>
      <c r="D61" s="183"/>
      <c r="E61" s="183"/>
      <c r="F61" s="23"/>
      <c r="G61" s="23"/>
      <c r="H61" s="23"/>
      <c r="I61" s="23"/>
      <c r="J61" s="23"/>
      <c r="K61" s="23"/>
      <c r="L61" s="23"/>
      <c r="M61" s="23"/>
      <c r="N61" s="24"/>
      <c r="O61" s="25">
        <f t="shared" si="10"/>
        <v>0</v>
      </c>
      <c r="P61" s="26">
        <f t="shared" si="11"/>
        <v>0</v>
      </c>
      <c r="Q61" s="158">
        <f t="shared" si="12"/>
        <v>0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163"/>
      <c r="B62" s="163" t="str">
        <f t="shared" si="9"/>
        <v>NO</v>
      </c>
      <c r="C62" s="183"/>
      <c r="D62" s="183"/>
      <c r="E62" s="183"/>
      <c r="F62" s="23"/>
      <c r="G62" s="23"/>
      <c r="H62" s="23"/>
      <c r="I62" s="23"/>
      <c r="J62" s="23"/>
      <c r="K62" s="23"/>
      <c r="L62" s="23"/>
      <c r="M62" s="23"/>
      <c r="N62" s="24"/>
      <c r="O62" s="25">
        <f t="shared" si="10"/>
        <v>0</v>
      </c>
      <c r="P62" s="26">
        <f t="shared" si="11"/>
        <v>0</v>
      </c>
      <c r="Q62" s="158">
        <f t="shared" si="12"/>
        <v>0</v>
      </c>
      <c r="R62" s="19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9.1" customHeight="1" thickBot="1" x14ac:dyDescent="0.4">
      <c r="A63" s="163"/>
      <c r="B63" s="163" t="str">
        <f t="shared" si="9"/>
        <v>NO</v>
      </c>
      <c r="C63" s="183"/>
      <c r="D63" s="183"/>
      <c r="E63" s="183"/>
      <c r="F63" s="23"/>
      <c r="G63" s="23"/>
      <c r="H63" s="23"/>
      <c r="I63" s="23"/>
      <c r="J63" s="23"/>
      <c r="K63" s="23"/>
      <c r="L63" s="23"/>
      <c r="M63" s="23"/>
      <c r="N63" s="24"/>
      <c r="O63" s="25">
        <f t="shared" si="10"/>
        <v>0</v>
      </c>
      <c r="P63" s="26">
        <f t="shared" si="11"/>
        <v>0</v>
      </c>
      <c r="Q63" s="158">
        <f t="shared" si="12"/>
        <v>0</v>
      </c>
      <c r="R63" s="19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9.1" customHeight="1" thickBot="1" x14ac:dyDescent="0.4">
      <c r="A64" s="163"/>
      <c r="B64" s="163" t="str">
        <f t="shared" si="9"/>
        <v>NO</v>
      </c>
      <c r="C64" s="183"/>
      <c r="D64" s="189"/>
      <c r="E64" s="183"/>
      <c r="F64" s="23"/>
      <c r="G64" s="23"/>
      <c r="H64" s="23"/>
      <c r="I64" s="23"/>
      <c r="J64" s="23"/>
      <c r="K64" s="23"/>
      <c r="L64" s="23"/>
      <c r="M64" s="23"/>
      <c r="N64" s="24"/>
      <c r="O64" s="25">
        <f t="shared" si="10"/>
        <v>0</v>
      </c>
      <c r="P64" s="26">
        <f t="shared" si="11"/>
        <v>0</v>
      </c>
      <c r="Q64" s="158">
        <f t="shared" si="12"/>
        <v>0</v>
      </c>
      <c r="R64" s="19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9.1" customHeight="1" thickBot="1" x14ac:dyDescent="0.4">
      <c r="A65" s="163"/>
      <c r="B65" s="163" t="str">
        <f t="shared" si="9"/>
        <v>NO</v>
      </c>
      <c r="C65" s="183"/>
      <c r="D65" s="183"/>
      <c r="E65" s="183"/>
      <c r="F65" s="23"/>
      <c r="G65" s="23"/>
      <c r="H65" s="23"/>
      <c r="I65" s="23"/>
      <c r="J65" s="23"/>
      <c r="K65" s="23"/>
      <c r="L65" s="23"/>
      <c r="M65" s="23"/>
      <c r="N65" s="24"/>
      <c r="O65" s="25">
        <f t="shared" si="10"/>
        <v>0</v>
      </c>
      <c r="P65" s="26">
        <f t="shared" si="11"/>
        <v>0</v>
      </c>
      <c r="Q65" s="158">
        <f t="shared" si="12"/>
        <v>0</v>
      </c>
      <c r="R65" s="19"/>
      <c r="S65" s="6"/>
      <c r="T65" s="6"/>
      <c r="U65" s="39">
        <f>SUM(U3:U64)</f>
        <v>3085</v>
      </c>
      <c r="V65" s="6"/>
      <c r="W65" s="41">
        <f>SUM(W3:W64)</f>
        <v>3110</v>
      </c>
      <c r="X65" s="6"/>
      <c r="Y65" s="6"/>
      <c r="Z65" s="6"/>
      <c r="AA65" s="6"/>
      <c r="AB65" s="6"/>
    </row>
    <row r="66" spans="1:28" ht="29.1" customHeight="1" thickBot="1" x14ac:dyDescent="0.4">
      <c r="A66" s="163"/>
      <c r="B66" s="163" t="str">
        <f t="shared" si="9"/>
        <v>NO</v>
      </c>
      <c r="C66" s="183"/>
      <c r="D66" s="183"/>
      <c r="E66" s="183"/>
      <c r="F66" s="23"/>
      <c r="G66" s="23"/>
      <c r="H66" s="23"/>
      <c r="I66" s="23"/>
      <c r="J66" s="23"/>
      <c r="K66" s="23"/>
      <c r="L66" s="23"/>
      <c r="M66" s="23"/>
      <c r="N66" s="24"/>
      <c r="O66" s="25">
        <f t="shared" si="10"/>
        <v>0</v>
      </c>
      <c r="P66" s="26">
        <f t="shared" si="11"/>
        <v>0</v>
      </c>
      <c r="Q66" s="158">
        <f t="shared" si="12"/>
        <v>0</v>
      </c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9.1" customHeight="1" thickBot="1" x14ac:dyDescent="0.4">
      <c r="A67" s="163"/>
      <c r="B67" s="163" t="str">
        <f t="shared" si="9"/>
        <v>NO</v>
      </c>
      <c r="C67" s="183"/>
      <c r="D67" s="189"/>
      <c r="E67" s="183"/>
      <c r="F67" s="23"/>
      <c r="G67" s="23"/>
      <c r="H67" s="23"/>
      <c r="I67" s="23"/>
      <c r="J67" s="23"/>
      <c r="K67" s="23"/>
      <c r="L67" s="23"/>
      <c r="M67" s="23"/>
      <c r="N67" s="24"/>
      <c r="O67" s="25">
        <f t="shared" ref="O67:O69" si="13">IF(P67=9,SUM(F67:N67)-SMALL(F67:N67,1)-SMALL(F67:N67,2),IF(P67=8,SUM(F67:N67)-SMALL(F67:N67,1),SUM(F67:N67)))</f>
        <v>0</v>
      </c>
      <c r="P67" s="26">
        <f t="shared" si="11"/>
        <v>0</v>
      </c>
      <c r="Q67" s="158">
        <f t="shared" si="12"/>
        <v>0</v>
      </c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9.1" customHeight="1" thickBot="1" x14ac:dyDescent="0.4">
      <c r="A68" s="163"/>
      <c r="B68" s="163" t="str">
        <f t="shared" si="9"/>
        <v>NO</v>
      </c>
      <c r="C68" s="183"/>
      <c r="D68" s="183"/>
      <c r="E68" s="183"/>
      <c r="F68" s="23"/>
      <c r="G68" s="23"/>
      <c r="H68" s="23"/>
      <c r="I68" s="23"/>
      <c r="J68" s="23"/>
      <c r="K68" s="23"/>
      <c r="L68" s="23"/>
      <c r="M68" s="23"/>
      <c r="N68" s="24"/>
      <c r="O68" s="25">
        <f t="shared" si="13"/>
        <v>0</v>
      </c>
      <c r="P68" s="26">
        <f t="shared" si="11"/>
        <v>0</v>
      </c>
      <c r="Q68" s="158">
        <f t="shared" si="12"/>
        <v>0</v>
      </c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9.1" customHeight="1" thickBot="1" x14ac:dyDescent="0.4">
      <c r="A69" s="163"/>
      <c r="B69" s="163" t="str">
        <f t="shared" si="9"/>
        <v>NO</v>
      </c>
      <c r="C69" s="183"/>
      <c r="D69" s="183"/>
      <c r="E69" s="183"/>
      <c r="F69" s="23"/>
      <c r="G69" s="23"/>
      <c r="H69" s="23"/>
      <c r="I69" s="23"/>
      <c r="J69" s="23"/>
      <c r="K69" s="23"/>
      <c r="L69" s="23"/>
      <c r="M69" s="23"/>
      <c r="N69" s="24"/>
      <c r="O69" s="25">
        <f t="shared" si="13"/>
        <v>0</v>
      </c>
      <c r="P69" s="26">
        <f t="shared" si="11"/>
        <v>0</v>
      </c>
      <c r="Q69" s="158">
        <f t="shared" si="12"/>
        <v>0</v>
      </c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29.1" customHeight="1" thickBot="1" x14ac:dyDescent="0.4">
      <c r="A70" s="163"/>
      <c r="B70" s="163" t="str">
        <f t="shared" ref="B70:B78" si="14">IF(P70&lt;2,"NO","SI")</f>
        <v>NO</v>
      </c>
      <c r="C70" s="20"/>
      <c r="D70" s="21"/>
      <c r="E70" s="20"/>
      <c r="F70" s="23"/>
      <c r="G70" s="23"/>
      <c r="H70" s="23"/>
      <c r="I70" s="23"/>
      <c r="J70" s="23"/>
      <c r="K70" s="23"/>
      <c r="L70" s="23"/>
      <c r="M70" s="23"/>
      <c r="N70" s="24"/>
      <c r="O70" s="25">
        <f t="shared" ref="O70:O78" si="15">IF(P70=9,SUM(F70:N70)-SMALL(F70:N70,1)-SMALL(F70:N70,2),IF(P70=8,SUM(F70:N70)-SMALL(F70:N70,1),SUM(F70:N70)))</f>
        <v>0</v>
      </c>
      <c r="P70" s="26">
        <f t="shared" ref="P70:P78" si="16">COUNTA(F70:N70)</f>
        <v>0</v>
      </c>
      <c r="Q70" s="158">
        <f t="shared" ref="Q70:Q78" si="17">SUM(F70:N70)</f>
        <v>0</v>
      </c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9.1" customHeight="1" thickBot="1" x14ac:dyDescent="0.4">
      <c r="A71" s="163"/>
      <c r="B71" s="163" t="str">
        <f t="shared" si="14"/>
        <v>NO</v>
      </c>
      <c r="C71" s="62"/>
      <c r="D71" s="21"/>
      <c r="E71" s="20"/>
      <c r="F71" s="23"/>
      <c r="G71" s="23"/>
      <c r="H71" s="23"/>
      <c r="I71" s="23"/>
      <c r="J71" s="23"/>
      <c r="K71" s="23"/>
      <c r="L71" s="23"/>
      <c r="M71" s="23"/>
      <c r="N71" s="24"/>
      <c r="O71" s="25">
        <f t="shared" si="15"/>
        <v>0</v>
      </c>
      <c r="P71" s="26">
        <f t="shared" si="16"/>
        <v>0</v>
      </c>
      <c r="Q71" s="158">
        <f t="shared" si="17"/>
        <v>0</v>
      </c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9.1" customHeight="1" thickBot="1" x14ac:dyDescent="0.4">
      <c r="A72" s="163"/>
      <c r="B72" s="163" t="str">
        <f t="shared" si="14"/>
        <v>NO</v>
      </c>
      <c r="C72" s="20"/>
      <c r="D72" s="21"/>
      <c r="E72" s="20"/>
      <c r="F72" s="23"/>
      <c r="G72" s="23"/>
      <c r="H72" s="23"/>
      <c r="I72" s="23"/>
      <c r="J72" s="23"/>
      <c r="K72" s="23"/>
      <c r="L72" s="23"/>
      <c r="M72" s="23"/>
      <c r="N72" s="24"/>
      <c r="O72" s="25">
        <f t="shared" si="15"/>
        <v>0</v>
      </c>
      <c r="P72" s="26">
        <f t="shared" si="16"/>
        <v>0</v>
      </c>
      <c r="Q72" s="158">
        <f t="shared" si="17"/>
        <v>0</v>
      </c>
      <c r="R72" s="19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29.1" customHeight="1" thickBot="1" x14ac:dyDescent="0.4">
      <c r="A73" s="163"/>
      <c r="B73" s="163" t="str">
        <f t="shared" si="14"/>
        <v>NO</v>
      </c>
      <c r="C73" s="20"/>
      <c r="D73" s="166"/>
      <c r="E73" s="171"/>
      <c r="F73" s="23"/>
      <c r="G73" s="23"/>
      <c r="H73" s="23"/>
      <c r="I73" s="23"/>
      <c r="J73" s="23"/>
      <c r="K73" s="23"/>
      <c r="L73" s="23"/>
      <c r="M73" s="23"/>
      <c r="N73" s="24"/>
      <c r="O73" s="25">
        <f t="shared" si="15"/>
        <v>0</v>
      </c>
      <c r="P73" s="26">
        <f t="shared" si="16"/>
        <v>0</v>
      </c>
      <c r="Q73" s="158">
        <f t="shared" si="17"/>
        <v>0</v>
      </c>
      <c r="R73" s="19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9.1" customHeight="1" thickBot="1" x14ac:dyDescent="0.4">
      <c r="A74" s="163"/>
      <c r="B74" s="163" t="str">
        <f t="shared" si="14"/>
        <v>NO</v>
      </c>
      <c r="C74" s="170"/>
      <c r="D74" s="173"/>
      <c r="E74" s="172"/>
      <c r="F74" s="165"/>
      <c r="G74" s="23"/>
      <c r="H74" s="23"/>
      <c r="I74" s="23"/>
      <c r="J74" s="23"/>
      <c r="K74" s="23"/>
      <c r="L74" s="23"/>
      <c r="M74" s="23"/>
      <c r="N74" s="24"/>
      <c r="O74" s="25">
        <f t="shared" si="15"/>
        <v>0</v>
      </c>
      <c r="P74" s="26">
        <f t="shared" si="16"/>
        <v>0</v>
      </c>
      <c r="Q74" s="158">
        <f t="shared" si="17"/>
        <v>0</v>
      </c>
      <c r="R74" s="19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9.1" customHeight="1" thickBot="1" x14ac:dyDescent="0.4">
      <c r="A75" s="163"/>
      <c r="B75" s="163" t="str">
        <f t="shared" si="14"/>
        <v>NO</v>
      </c>
      <c r="C75" s="20"/>
      <c r="D75" s="21"/>
      <c r="E75" s="20"/>
      <c r="F75" s="23"/>
      <c r="G75" s="23"/>
      <c r="H75" s="23"/>
      <c r="I75" s="23"/>
      <c r="J75" s="23"/>
      <c r="K75" s="23"/>
      <c r="L75" s="23"/>
      <c r="M75" s="23"/>
      <c r="N75" s="24"/>
      <c r="O75" s="25">
        <f t="shared" si="15"/>
        <v>0</v>
      </c>
      <c r="P75" s="26">
        <f t="shared" si="16"/>
        <v>0</v>
      </c>
      <c r="Q75" s="158">
        <f t="shared" si="17"/>
        <v>0</v>
      </c>
      <c r="R75" s="19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9.1" customHeight="1" thickBot="1" x14ac:dyDescent="0.4">
      <c r="A76" s="163"/>
      <c r="B76" s="163" t="str">
        <f t="shared" si="14"/>
        <v>NO</v>
      </c>
      <c r="C76" s="20"/>
      <c r="D76" s="21"/>
      <c r="E76" s="20"/>
      <c r="F76" s="23"/>
      <c r="G76" s="23"/>
      <c r="H76" s="23"/>
      <c r="I76" s="23"/>
      <c r="J76" s="23"/>
      <c r="K76" s="23"/>
      <c r="L76" s="23"/>
      <c r="M76" s="23"/>
      <c r="N76" s="24"/>
      <c r="O76" s="25">
        <f t="shared" si="15"/>
        <v>0</v>
      </c>
      <c r="P76" s="26">
        <f t="shared" si="16"/>
        <v>0</v>
      </c>
      <c r="Q76" s="158">
        <f t="shared" si="17"/>
        <v>0</v>
      </c>
      <c r="R76" s="19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9.1" customHeight="1" thickBot="1" x14ac:dyDescent="0.4">
      <c r="A77" s="163"/>
      <c r="B77" s="163" t="str">
        <f t="shared" si="14"/>
        <v>NO</v>
      </c>
      <c r="C77" s="20"/>
      <c r="D77" s="21"/>
      <c r="E77" s="20"/>
      <c r="F77" s="23"/>
      <c r="G77" s="23"/>
      <c r="H77" s="23"/>
      <c r="I77" s="23"/>
      <c r="J77" s="23"/>
      <c r="K77" s="23"/>
      <c r="L77" s="23"/>
      <c r="M77" s="23"/>
      <c r="N77" s="24"/>
      <c r="O77" s="25">
        <f t="shared" si="15"/>
        <v>0</v>
      </c>
      <c r="P77" s="26">
        <f t="shared" si="16"/>
        <v>0</v>
      </c>
      <c r="Q77" s="158">
        <f t="shared" si="17"/>
        <v>0</v>
      </c>
      <c r="R77" s="19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9.1" customHeight="1" thickBot="1" x14ac:dyDescent="0.4">
      <c r="A78" s="163"/>
      <c r="B78" s="163" t="str">
        <f t="shared" si="14"/>
        <v>NO</v>
      </c>
      <c r="C78" s="20"/>
      <c r="D78" s="21"/>
      <c r="E78" s="20"/>
      <c r="F78" s="23"/>
      <c r="G78" s="23"/>
      <c r="H78" s="23"/>
      <c r="I78" s="23"/>
      <c r="J78" s="23"/>
      <c r="K78" s="23"/>
      <c r="L78" s="23"/>
      <c r="M78" s="23"/>
      <c r="N78" s="24"/>
      <c r="O78" s="25">
        <f t="shared" si="15"/>
        <v>0</v>
      </c>
      <c r="P78" s="26">
        <f t="shared" si="16"/>
        <v>0</v>
      </c>
      <c r="Q78" s="158">
        <f t="shared" si="17"/>
        <v>0</v>
      </c>
      <c r="R78" s="19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29.1" customHeight="1" thickBot="1" x14ac:dyDescent="0.4">
      <c r="A79" s="163"/>
      <c r="B79" s="163" t="str">
        <f t="shared" ref="B79:B96" si="18">IF(P79&lt;2,"NO","SI")</f>
        <v>NO</v>
      </c>
      <c r="C79" s="20"/>
      <c r="D79" s="21"/>
      <c r="E79" s="149"/>
      <c r="F79" s="23"/>
      <c r="G79" s="23"/>
      <c r="H79" s="23"/>
      <c r="I79" s="23"/>
      <c r="J79" s="23"/>
      <c r="K79" s="23"/>
      <c r="L79" s="23"/>
      <c r="M79" s="23"/>
      <c r="N79" s="24"/>
      <c r="O79" s="25">
        <f t="shared" ref="O79:O96" si="19">IF(P79=9,SUM(F79:N79)-SMALL(F79:N79,1)-SMALL(F79:N79,2),IF(P79=8,SUM(F79:N79)-SMALL(F79:N79,1),SUM(F79:N79)))</f>
        <v>0</v>
      </c>
      <c r="P79" s="26">
        <f t="shared" ref="P79:P96" si="20">COUNTA(F79:N79)</f>
        <v>0</v>
      </c>
      <c r="Q79" s="158">
        <f t="shared" ref="Q79:Q96" si="21">SUM(F79:N79)</f>
        <v>0</v>
      </c>
      <c r="R79" s="19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29.1" customHeight="1" thickBot="1" x14ac:dyDescent="0.4">
      <c r="A80" s="163"/>
      <c r="B80" s="163" t="str">
        <f t="shared" si="18"/>
        <v>NO</v>
      </c>
      <c r="C80" s="20"/>
      <c r="D80" s="21"/>
      <c r="E80" s="20"/>
      <c r="F80" s="23"/>
      <c r="G80" s="23"/>
      <c r="H80" s="23"/>
      <c r="I80" s="23"/>
      <c r="J80" s="23"/>
      <c r="K80" s="23"/>
      <c r="L80" s="23"/>
      <c r="M80" s="23"/>
      <c r="N80" s="24"/>
      <c r="O80" s="25">
        <f t="shared" si="19"/>
        <v>0</v>
      </c>
      <c r="P80" s="26">
        <f t="shared" si="20"/>
        <v>0</v>
      </c>
      <c r="Q80" s="158">
        <f t="shared" si="21"/>
        <v>0</v>
      </c>
      <c r="R80" s="19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29.1" customHeight="1" thickBot="1" x14ac:dyDescent="0.4">
      <c r="A81" s="163"/>
      <c r="B81" s="163" t="str">
        <f t="shared" si="18"/>
        <v>NO</v>
      </c>
      <c r="C81" s="20"/>
      <c r="D81" s="21"/>
      <c r="E81" s="20"/>
      <c r="F81" s="23"/>
      <c r="G81" s="23"/>
      <c r="H81" s="23"/>
      <c r="I81" s="23"/>
      <c r="J81" s="23"/>
      <c r="K81" s="23"/>
      <c r="L81" s="23"/>
      <c r="M81" s="23"/>
      <c r="N81" s="24"/>
      <c r="O81" s="25">
        <f t="shared" si="19"/>
        <v>0</v>
      </c>
      <c r="P81" s="26">
        <f t="shared" si="20"/>
        <v>0</v>
      </c>
      <c r="Q81" s="158">
        <f t="shared" si="21"/>
        <v>0</v>
      </c>
      <c r="R81" s="19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29.1" customHeight="1" thickBot="1" x14ac:dyDescent="0.4">
      <c r="A82" s="163"/>
      <c r="B82" s="163" t="str">
        <f t="shared" si="18"/>
        <v>NO</v>
      </c>
      <c r="C82" s="20"/>
      <c r="D82" s="21"/>
      <c r="E82" s="20"/>
      <c r="F82" s="23"/>
      <c r="G82" s="23"/>
      <c r="H82" s="23"/>
      <c r="I82" s="23"/>
      <c r="J82" s="23"/>
      <c r="K82" s="23"/>
      <c r="L82" s="23"/>
      <c r="M82" s="23"/>
      <c r="N82" s="24"/>
      <c r="O82" s="25">
        <f t="shared" si="19"/>
        <v>0</v>
      </c>
      <c r="P82" s="26">
        <f t="shared" si="20"/>
        <v>0</v>
      </c>
      <c r="Q82" s="158">
        <f t="shared" si="21"/>
        <v>0</v>
      </c>
      <c r="R82" s="19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29.1" customHeight="1" thickBot="1" x14ac:dyDescent="0.4">
      <c r="A83" s="163"/>
      <c r="B83" s="163" t="str">
        <f t="shared" si="18"/>
        <v>NO</v>
      </c>
      <c r="C83" s="20"/>
      <c r="D83" s="21"/>
      <c r="E83" s="20"/>
      <c r="F83" s="23"/>
      <c r="G83" s="23"/>
      <c r="H83" s="23"/>
      <c r="I83" s="23"/>
      <c r="J83" s="23"/>
      <c r="K83" s="23"/>
      <c r="L83" s="23"/>
      <c r="M83" s="23"/>
      <c r="N83" s="24"/>
      <c r="O83" s="25">
        <f t="shared" si="19"/>
        <v>0</v>
      </c>
      <c r="P83" s="26">
        <f t="shared" si="20"/>
        <v>0</v>
      </c>
      <c r="Q83" s="158">
        <f t="shared" si="21"/>
        <v>0</v>
      </c>
      <c r="R83" s="19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29.1" customHeight="1" thickBot="1" x14ac:dyDescent="0.4">
      <c r="A84" s="163"/>
      <c r="B84" s="163" t="str">
        <f t="shared" si="18"/>
        <v>NO</v>
      </c>
      <c r="C84" s="20"/>
      <c r="D84" s="21"/>
      <c r="E84" s="20"/>
      <c r="F84" s="23"/>
      <c r="G84" s="23"/>
      <c r="H84" s="23"/>
      <c r="I84" s="23"/>
      <c r="J84" s="23"/>
      <c r="K84" s="23"/>
      <c r="L84" s="23"/>
      <c r="M84" s="23"/>
      <c r="N84" s="24"/>
      <c r="O84" s="25">
        <f t="shared" si="19"/>
        <v>0</v>
      </c>
      <c r="P84" s="26">
        <f t="shared" si="20"/>
        <v>0</v>
      </c>
      <c r="Q84" s="158">
        <f t="shared" si="21"/>
        <v>0</v>
      </c>
      <c r="R84" s="19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29.1" customHeight="1" thickBot="1" x14ac:dyDescent="0.4">
      <c r="A85" s="163"/>
      <c r="B85" s="163" t="str">
        <f t="shared" si="18"/>
        <v>NO</v>
      </c>
      <c r="C85" s="20"/>
      <c r="D85" s="21"/>
      <c r="E85" s="20"/>
      <c r="F85" s="23"/>
      <c r="G85" s="23"/>
      <c r="H85" s="23"/>
      <c r="I85" s="23"/>
      <c r="J85" s="23"/>
      <c r="K85" s="23"/>
      <c r="L85" s="23"/>
      <c r="M85" s="23"/>
      <c r="N85" s="24"/>
      <c r="O85" s="25">
        <f t="shared" si="19"/>
        <v>0</v>
      </c>
      <c r="P85" s="26">
        <f t="shared" si="20"/>
        <v>0</v>
      </c>
      <c r="Q85" s="158">
        <f t="shared" si="21"/>
        <v>0</v>
      </c>
      <c r="R85" s="19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29.1" customHeight="1" thickBot="1" x14ac:dyDescent="0.4">
      <c r="A86" s="163"/>
      <c r="B86" s="163" t="str">
        <f t="shared" si="18"/>
        <v>NO</v>
      </c>
      <c r="C86" s="20"/>
      <c r="D86" s="21"/>
      <c r="E86" s="20"/>
      <c r="F86" s="23"/>
      <c r="G86" s="23"/>
      <c r="H86" s="23"/>
      <c r="I86" s="23"/>
      <c r="J86" s="23"/>
      <c r="K86" s="23"/>
      <c r="L86" s="23"/>
      <c r="M86" s="23"/>
      <c r="N86" s="24"/>
      <c r="O86" s="25">
        <f t="shared" si="19"/>
        <v>0</v>
      </c>
      <c r="P86" s="26">
        <f t="shared" si="20"/>
        <v>0</v>
      </c>
      <c r="Q86" s="158">
        <f t="shared" si="21"/>
        <v>0</v>
      </c>
      <c r="R86" s="19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29.1" customHeight="1" thickBot="1" x14ac:dyDescent="0.4">
      <c r="A87" s="163"/>
      <c r="B87" s="163" t="str">
        <f t="shared" si="18"/>
        <v>NO</v>
      </c>
      <c r="C87" s="20"/>
      <c r="D87" s="21"/>
      <c r="E87" s="20"/>
      <c r="F87" s="23"/>
      <c r="G87" s="23"/>
      <c r="H87" s="23"/>
      <c r="I87" s="23"/>
      <c r="J87" s="23"/>
      <c r="K87" s="23"/>
      <c r="L87" s="23"/>
      <c r="M87" s="23"/>
      <c r="N87" s="24"/>
      <c r="O87" s="25">
        <f t="shared" si="19"/>
        <v>0</v>
      </c>
      <c r="P87" s="26">
        <f t="shared" si="20"/>
        <v>0</v>
      </c>
      <c r="Q87" s="158">
        <f t="shared" si="21"/>
        <v>0</v>
      </c>
      <c r="R87" s="19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29.1" customHeight="1" thickBot="1" x14ac:dyDescent="0.4">
      <c r="A88" s="163"/>
      <c r="B88" s="163" t="str">
        <f t="shared" si="18"/>
        <v>NO</v>
      </c>
      <c r="C88" s="20"/>
      <c r="D88" s="21"/>
      <c r="E88" s="20"/>
      <c r="F88" s="23"/>
      <c r="G88" s="23"/>
      <c r="H88" s="23"/>
      <c r="I88" s="23"/>
      <c r="J88" s="23"/>
      <c r="K88" s="23"/>
      <c r="L88" s="23"/>
      <c r="M88" s="23"/>
      <c r="N88" s="24"/>
      <c r="O88" s="25">
        <f t="shared" si="19"/>
        <v>0</v>
      </c>
      <c r="P88" s="26">
        <f t="shared" si="20"/>
        <v>0</v>
      </c>
      <c r="Q88" s="158">
        <f t="shared" si="21"/>
        <v>0</v>
      </c>
      <c r="R88" s="19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29.1" customHeight="1" thickBot="1" x14ac:dyDescent="0.4">
      <c r="A89" s="163"/>
      <c r="B89" s="163" t="str">
        <f t="shared" si="18"/>
        <v>NO</v>
      </c>
      <c r="C89" s="20"/>
      <c r="D89" s="21"/>
      <c r="E89" s="20"/>
      <c r="F89" s="23"/>
      <c r="G89" s="23"/>
      <c r="H89" s="23"/>
      <c r="I89" s="23"/>
      <c r="J89" s="23"/>
      <c r="K89" s="23"/>
      <c r="L89" s="23"/>
      <c r="M89" s="23"/>
      <c r="N89" s="24"/>
      <c r="O89" s="25">
        <f t="shared" si="19"/>
        <v>0</v>
      </c>
      <c r="P89" s="26">
        <f t="shared" si="20"/>
        <v>0</v>
      </c>
      <c r="Q89" s="158">
        <f t="shared" si="21"/>
        <v>0</v>
      </c>
      <c r="R89" s="19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29.1" customHeight="1" thickBot="1" x14ac:dyDescent="0.4">
      <c r="A90" s="163"/>
      <c r="B90" s="163" t="str">
        <f t="shared" si="18"/>
        <v>NO</v>
      </c>
      <c r="C90" s="20"/>
      <c r="D90" s="21"/>
      <c r="E90" s="20"/>
      <c r="F90" s="23"/>
      <c r="G90" s="23"/>
      <c r="H90" s="23"/>
      <c r="I90" s="23"/>
      <c r="J90" s="23"/>
      <c r="K90" s="23"/>
      <c r="L90" s="23"/>
      <c r="M90" s="23"/>
      <c r="N90" s="24"/>
      <c r="O90" s="25">
        <f t="shared" si="19"/>
        <v>0</v>
      </c>
      <c r="P90" s="26">
        <f t="shared" si="20"/>
        <v>0</v>
      </c>
      <c r="Q90" s="158">
        <f t="shared" si="21"/>
        <v>0</v>
      </c>
      <c r="R90" s="19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29.1" customHeight="1" thickBot="1" x14ac:dyDescent="0.4">
      <c r="A91" s="163"/>
      <c r="B91" s="163" t="str">
        <f t="shared" si="18"/>
        <v>NO</v>
      </c>
      <c r="C91" s="20"/>
      <c r="D91" s="21"/>
      <c r="E91" s="20"/>
      <c r="F91" s="23"/>
      <c r="G91" s="23"/>
      <c r="H91" s="23"/>
      <c r="I91" s="23"/>
      <c r="J91" s="23"/>
      <c r="K91" s="23"/>
      <c r="L91" s="23"/>
      <c r="M91" s="23"/>
      <c r="N91" s="24"/>
      <c r="O91" s="25">
        <f t="shared" si="19"/>
        <v>0</v>
      </c>
      <c r="P91" s="26">
        <f t="shared" si="20"/>
        <v>0</v>
      </c>
      <c r="Q91" s="158">
        <f t="shared" si="21"/>
        <v>0</v>
      </c>
      <c r="R91" s="19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29.1" customHeight="1" thickBot="1" x14ac:dyDescent="0.4">
      <c r="A92" s="163"/>
      <c r="B92" s="163" t="str">
        <f t="shared" si="18"/>
        <v>NO</v>
      </c>
      <c r="C92" s="20"/>
      <c r="D92" s="21"/>
      <c r="E92" s="20"/>
      <c r="F92" s="23"/>
      <c r="G92" s="23"/>
      <c r="H92" s="23"/>
      <c r="I92" s="23"/>
      <c r="J92" s="23"/>
      <c r="K92" s="23"/>
      <c r="L92" s="23"/>
      <c r="M92" s="23"/>
      <c r="N92" s="24"/>
      <c r="O92" s="25">
        <f t="shared" si="19"/>
        <v>0</v>
      </c>
      <c r="P92" s="26">
        <f t="shared" si="20"/>
        <v>0</v>
      </c>
      <c r="Q92" s="158">
        <f t="shared" si="21"/>
        <v>0</v>
      </c>
      <c r="R92" s="19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29.1" customHeight="1" thickBot="1" x14ac:dyDescent="0.4">
      <c r="A93" s="163"/>
      <c r="B93" s="163" t="str">
        <f t="shared" si="18"/>
        <v>NO</v>
      </c>
      <c r="C93" s="62"/>
      <c r="D93" s="21"/>
      <c r="E93" s="20"/>
      <c r="F93" s="23"/>
      <c r="G93" s="23"/>
      <c r="H93" s="23"/>
      <c r="I93" s="23"/>
      <c r="J93" s="23"/>
      <c r="K93" s="23"/>
      <c r="L93" s="23"/>
      <c r="M93" s="23"/>
      <c r="N93" s="24"/>
      <c r="O93" s="25">
        <f t="shared" si="19"/>
        <v>0</v>
      </c>
      <c r="P93" s="26">
        <f t="shared" si="20"/>
        <v>0</v>
      </c>
      <c r="Q93" s="158">
        <f t="shared" si="21"/>
        <v>0</v>
      </c>
      <c r="R93" s="19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29.1" customHeight="1" thickBot="1" x14ac:dyDescent="0.4">
      <c r="A94" s="163"/>
      <c r="B94" s="163" t="str">
        <f t="shared" si="18"/>
        <v>NO</v>
      </c>
      <c r="C94" s="62"/>
      <c r="D94" s="21"/>
      <c r="E94" s="20"/>
      <c r="F94" s="23"/>
      <c r="G94" s="23"/>
      <c r="H94" s="23"/>
      <c r="I94" s="23"/>
      <c r="J94" s="23"/>
      <c r="K94" s="23"/>
      <c r="L94" s="23"/>
      <c r="M94" s="23"/>
      <c r="N94" s="24"/>
      <c r="O94" s="25">
        <f t="shared" si="19"/>
        <v>0</v>
      </c>
      <c r="P94" s="26">
        <f t="shared" si="20"/>
        <v>0</v>
      </c>
      <c r="Q94" s="158">
        <f t="shared" si="21"/>
        <v>0</v>
      </c>
      <c r="R94" s="19"/>
      <c r="U94" s="6"/>
      <c r="V94" s="6"/>
      <c r="W94" s="6"/>
      <c r="X94" s="6"/>
      <c r="Y94" s="6"/>
      <c r="Z94" s="6"/>
      <c r="AA94" s="6"/>
      <c r="AB94" s="6"/>
    </row>
    <row r="95" spans="1:28" ht="29.1" customHeight="1" thickBot="1" x14ac:dyDescent="0.4">
      <c r="A95" s="163"/>
      <c r="B95" s="163" t="str">
        <f t="shared" si="18"/>
        <v>NO</v>
      </c>
      <c r="C95" s="62"/>
      <c r="D95" s="21"/>
      <c r="E95" s="21"/>
      <c r="F95" s="23"/>
      <c r="G95" s="23"/>
      <c r="H95" s="23"/>
      <c r="I95" s="23"/>
      <c r="J95" s="23"/>
      <c r="K95" s="23"/>
      <c r="L95" s="23"/>
      <c r="M95" s="23"/>
      <c r="N95" s="24"/>
      <c r="O95" s="25">
        <f t="shared" si="19"/>
        <v>0</v>
      </c>
      <c r="P95" s="26">
        <f t="shared" si="20"/>
        <v>0</v>
      </c>
      <c r="Q95" s="158">
        <f t="shared" si="21"/>
        <v>0</v>
      </c>
      <c r="R95" s="19"/>
      <c r="U95" s="6"/>
      <c r="V95" s="6"/>
      <c r="W95" s="6"/>
      <c r="X95" s="6"/>
      <c r="Y95" s="6"/>
      <c r="Z95" s="6"/>
      <c r="AA95" s="6"/>
      <c r="AB95" s="6"/>
    </row>
    <row r="96" spans="1:28" ht="29.1" customHeight="1" thickBot="1" x14ac:dyDescent="0.4">
      <c r="A96" s="163"/>
      <c r="B96" s="163" t="str">
        <f t="shared" si="18"/>
        <v>NO</v>
      </c>
      <c r="C96" s="143"/>
      <c r="D96" s="21"/>
      <c r="E96" s="143"/>
      <c r="F96" s="23"/>
      <c r="G96" s="23"/>
      <c r="H96" s="23"/>
      <c r="I96" s="23"/>
      <c r="J96" s="23"/>
      <c r="K96" s="23"/>
      <c r="L96" s="23"/>
      <c r="M96" s="23"/>
      <c r="N96" s="24"/>
      <c r="O96" s="25">
        <f t="shared" si="19"/>
        <v>0</v>
      </c>
      <c r="P96" s="26">
        <f t="shared" si="20"/>
        <v>0</v>
      </c>
      <c r="Q96" s="158">
        <f t="shared" si="21"/>
        <v>0</v>
      </c>
      <c r="R96" s="19"/>
      <c r="U96" s="6"/>
      <c r="V96" s="6"/>
      <c r="W96" s="6"/>
      <c r="X96" s="6"/>
      <c r="Y96" s="6"/>
      <c r="Z96" s="6"/>
      <c r="AA96" s="6"/>
      <c r="AB96" s="6"/>
    </row>
    <row r="97" spans="1:28" ht="28.5" customHeight="1" x14ac:dyDescent="0.35">
      <c r="A97" s="42"/>
      <c r="B97" s="42">
        <f>COUNTIF(B3:B96,"SI")</f>
        <v>45</v>
      </c>
      <c r="C97" s="42">
        <f>COUNTA(C3:C96)</f>
        <v>45</v>
      </c>
      <c r="D97" s="42"/>
      <c r="E97" s="42"/>
      <c r="F97" s="44">
        <f t="shared" ref="F97:I97" si="22">COUNTA(F3:F96)</f>
        <v>34</v>
      </c>
      <c r="G97" s="44">
        <f t="shared" si="22"/>
        <v>38</v>
      </c>
      <c r="H97" s="44">
        <f t="shared" si="22"/>
        <v>33</v>
      </c>
      <c r="I97" s="44">
        <f t="shared" si="22"/>
        <v>32</v>
      </c>
      <c r="J97" s="42"/>
      <c r="K97" s="42"/>
      <c r="L97" s="42"/>
      <c r="M97" s="42"/>
      <c r="N97" s="64"/>
      <c r="O97" s="65">
        <f>SUM(O3:O96)</f>
        <v>3110</v>
      </c>
      <c r="P97" s="47"/>
      <c r="Q97" s="66">
        <f>SUM(Q3:Q96)</f>
        <v>3085</v>
      </c>
      <c r="R97" s="19"/>
      <c r="U97" s="6"/>
      <c r="V97" s="6"/>
      <c r="W97" s="6"/>
      <c r="X97" s="6"/>
      <c r="Y97" s="6"/>
      <c r="Z97" s="6"/>
      <c r="AA97" s="6"/>
      <c r="AB97" s="6"/>
    </row>
    <row r="98" spans="1:28" ht="27.95" customHeight="1" x14ac:dyDescent="0.35">
      <c r="A98" s="67"/>
      <c r="B98" s="67"/>
      <c r="C98" s="67"/>
      <c r="D98" s="67"/>
      <c r="E98" s="67"/>
      <c r="F98" s="68"/>
      <c r="G98" s="68"/>
      <c r="H98" s="67"/>
      <c r="I98" s="67"/>
      <c r="J98" s="67"/>
      <c r="K98" s="67"/>
      <c r="L98" s="67"/>
      <c r="M98" s="67"/>
      <c r="N98" s="67"/>
      <c r="O98" s="69"/>
      <c r="P98" s="6"/>
      <c r="Q98" s="70"/>
      <c r="R98" s="6"/>
      <c r="U98" s="6"/>
      <c r="V98" s="6"/>
      <c r="W98" s="6"/>
      <c r="X98" s="6"/>
      <c r="Y98" s="6"/>
      <c r="Z98" s="6"/>
      <c r="AA98" s="6"/>
      <c r="AB98" s="6"/>
    </row>
    <row r="99" spans="1:28" ht="15.6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U99" s="6"/>
      <c r="V99" s="6"/>
      <c r="W99" s="6"/>
      <c r="X99" s="6"/>
      <c r="Y99" s="6"/>
      <c r="Z99" s="6"/>
      <c r="AA99" s="6"/>
      <c r="AB99" s="6"/>
    </row>
    <row r="100" spans="1:28" ht="15.6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U100" s="6"/>
      <c r="V100" s="6"/>
      <c r="W100" s="6"/>
      <c r="X100" s="6"/>
      <c r="Y100" s="6"/>
      <c r="Z100" s="6"/>
      <c r="AA100" s="6"/>
      <c r="AB100" s="6"/>
    </row>
    <row r="101" spans="1:28" ht="15.6" customHeight="1" x14ac:dyDescent="0.2">
      <c r="A101" s="221"/>
      <c r="B101" s="6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3"/>
      <c r="P101" s="6"/>
      <c r="Q101" s="6"/>
      <c r="R101" s="6"/>
      <c r="U101" s="6"/>
      <c r="V101" s="6"/>
      <c r="W101" s="6"/>
      <c r="X101" s="6"/>
      <c r="Y101" s="6"/>
      <c r="Z101" s="6"/>
      <c r="AA101" s="6"/>
      <c r="AB101" s="6"/>
    </row>
    <row r="102" spans="1:28" ht="18.600000000000001" customHeight="1" x14ac:dyDescent="0.2">
      <c r="U102" s="6"/>
      <c r="V102" s="6"/>
      <c r="W102" s="6"/>
    </row>
  </sheetData>
  <autoFilter ref="D1:D102" xr:uid="{1DDD4DDB-B337-4557-B36F-9AA4B0FED20E}"/>
  <sortState xmlns:xlrd2="http://schemas.microsoft.com/office/spreadsheetml/2017/richdata2" ref="A3:Q47">
    <sortCondition descending="1" ref="O3:O47"/>
  </sortState>
  <mergeCells count="1">
    <mergeCell ref="B1:G1"/>
  </mergeCells>
  <phoneticPr fontId="20" type="noConversion"/>
  <conditionalFormatting sqref="A3:B96">
    <cfRule type="containsText" dxfId="15" priority="1" stopIfTrue="1" operator="containsText" text="SI">
      <formula>NOT(ISERROR(SEARCH("SI",A3)))</formula>
    </cfRule>
    <cfRule type="containsText" dxfId="14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Roman,Regular"&amp;12&amp;K000000RA M</oddHeader>
    <oddFooter>&amp;L&amp;"Helvetica,Regular"&amp;12&amp;K000000&amp;P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Z93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M26" sqref="M26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68.7109375" style="1" bestFit="1" customWidth="1"/>
    <col min="4" max="4" width="13.28515625" style="1" customWidth="1"/>
    <col min="5" max="5" width="65.28515625" style="1" customWidth="1"/>
    <col min="6" max="6" width="22.85546875" style="1" customWidth="1"/>
    <col min="7" max="7" width="22.42578125" style="1" customWidth="1"/>
    <col min="8" max="8" width="22.140625" style="1" customWidth="1"/>
    <col min="9" max="12" width="23.140625" style="1" customWidth="1"/>
    <col min="13" max="14" width="23.42578125" style="1" customWidth="1"/>
    <col min="15" max="15" width="15" style="1" customWidth="1"/>
    <col min="16" max="16" width="14.28515625" style="1" customWidth="1"/>
    <col min="17" max="17" width="32.7109375" style="1" bestFit="1" customWidth="1"/>
    <col min="18" max="19" width="11.42578125" style="1" customWidth="1"/>
    <col min="20" max="20" width="59.7109375" style="1" customWidth="1"/>
    <col min="21" max="22" width="11.42578125" style="1" customWidth="1"/>
    <col min="23" max="23" width="35.42578125" style="1" customWidth="1"/>
    <col min="24" max="25" width="11.42578125" style="1" customWidth="1"/>
    <col min="26" max="26" width="36" style="1" customWidth="1"/>
    <col min="27" max="27" width="11.42578125" style="1" customWidth="1"/>
    <col min="28" max="28" width="67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78</v>
      </c>
      <c r="C1" s="236"/>
      <c r="D1" s="236"/>
      <c r="E1" s="236"/>
      <c r="F1" s="236"/>
      <c r="G1" s="237"/>
      <c r="H1" s="58"/>
      <c r="I1" s="59"/>
      <c r="J1" s="59"/>
      <c r="K1" s="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75" thickBot="1" x14ac:dyDescent="0.4">
      <c r="A2" s="182" t="s">
        <v>400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705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163" t="s">
        <v>437</v>
      </c>
      <c r="B3" s="163" t="s">
        <v>163</v>
      </c>
      <c r="C3" s="205" t="s">
        <v>425</v>
      </c>
      <c r="D3" s="205" t="s">
        <v>243</v>
      </c>
      <c r="E3" s="205" t="s">
        <v>244</v>
      </c>
      <c r="F3" s="184">
        <v>20</v>
      </c>
      <c r="G3" s="184">
        <f>VLOOKUP(A3,[3]custom!$A$1:$E$65536,5,FALSE)</f>
        <v>80</v>
      </c>
      <c r="H3" s="188">
        <v>100</v>
      </c>
      <c r="I3" s="188">
        <f>VLOOKUP(A3,[1]Table1!$A$104:$K$128,11,FALSE)</f>
        <v>100</v>
      </c>
      <c r="J3" s="188">
        <v>60</v>
      </c>
      <c r="K3" s="23"/>
      <c r="L3" s="188"/>
      <c r="M3" s="178"/>
      <c r="N3" s="180"/>
      <c r="O3" s="181">
        <f t="shared" ref="O3:O33" si="0">IF(P3=9,SUM(F3:N3)-SMALL(F3:N3,1)-SMALL(F3:N3,2),IF(P3=8,SUM(F3:N3)-SMALL(F3:N3,1),SUM(F3:N3)))</f>
        <v>360</v>
      </c>
      <c r="P3" s="26">
        <f t="shared" ref="P3:P33" si="1">COUNTA(F3:N3)</f>
        <v>5</v>
      </c>
      <c r="Q3" s="158">
        <f t="shared" ref="Q3:Q28" si="2">SUM(F3:N3)</f>
        <v>360</v>
      </c>
      <c r="R3" s="27"/>
      <c r="S3" s="28">
        <v>1213</v>
      </c>
      <c r="T3" s="29" t="s">
        <v>114</v>
      </c>
      <c r="U3" s="30">
        <f>SUMIF($D$3:$D$105,S3,$Q$3:$Q$105)</f>
        <v>245</v>
      </c>
      <c r="V3" s="31"/>
      <c r="W3" s="32">
        <f>SUMIF($D$3:$D$105,S3,$O$3:$O$105)</f>
        <v>251</v>
      </c>
      <c r="X3" s="19"/>
      <c r="Y3" s="33"/>
      <c r="Z3" s="33"/>
      <c r="AA3" s="33"/>
      <c r="AB3" s="33"/>
    </row>
    <row r="4" spans="1:28" ht="29.1" customHeight="1" thickBot="1" x14ac:dyDescent="0.45">
      <c r="A4" s="163" t="s">
        <v>433</v>
      </c>
      <c r="B4" s="163" t="s">
        <v>163</v>
      </c>
      <c r="C4" s="205" t="s">
        <v>325</v>
      </c>
      <c r="D4" s="205" t="s">
        <v>146</v>
      </c>
      <c r="E4" s="205" t="s">
        <v>20</v>
      </c>
      <c r="F4" s="184">
        <v>60</v>
      </c>
      <c r="G4" s="184">
        <f>VLOOKUP(A4,[3]custom!$A$1:$E$65536,5,FALSE)</f>
        <v>12</v>
      </c>
      <c r="H4" s="188">
        <v>90</v>
      </c>
      <c r="I4" s="188">
        <f>VLOOKUP(A4,[1]Table1!$A$104:$K$128,11,FALSE)</f>
        <v>60</v>
      </c>
      <c r="J4" s="188">
        <v>100</v>
      </c>
      <c r="K4" s="23"/>
      <c r="L4" s="188"/>
      <c r="M4" s="178"/>
      <c r="N4" s="180"/>
      <c r="O4" s="181">
        <f t="shared" si="0"/>
        <v>322</v>
      </c>
      <c r="P4" s="26">
        <f t="shared" si="1"/>
        <v>5</v>
      </c>
      <c r="Q4" s="158">
        <f t="shared" si="2"/>
        <v>322</v>
      </c>
      <c r="R4" s="27"/>
      <c r="S4" s="28">
        <v>2310</v>
      </c>
      <c r="T4" s="29" t="s">
        <v>156</v>
      </c>
      <c r="U4" s="30">
        <f t="shared" ref="U4:U64" si="3">SUMIF($D$3:$D$105,S4,$Q$3:$Q$105)</f>
        <v>123</v>
      </c>
      <c r="V4" s="31"/>
      <c r="W4" s="32">
        <f t="shared" ref="W4:W64" si="4">SUMIF($D$3:$D$105,S4,$O$3:$O$105)</f>
        <v>123</v>
      </c>
      <c r="X4" s="19"/>
      <c r="Y4" s="33"/>
      <c r="Z4" s="33"/>
      <c r="AA4" s="33"/>
      <c r="AB4" s="33"/>
    </row>
    <row r="5" spans="1:28" ht="29.1" customHeight="1" thickBot="1" x14ac:dyDescent="0.4">
      <c r="A5" s="163" t="s">
        <v>435</v>
      </c>
      <c r="B5" s="163" t="s">
        <v>163</v>
      </c>
      <c r="C5" s="205" t="s">
        <v>328</v>
      </c>
      <c r="D5" s="205" t="s">
        <v>141</v>
      </c>
      <c r="E5" s="205" t="s">
        <v>160</v>
      </c>
      <c r="F5" s="165">
        <v>40</v>
      </c>
      <c r="G5" s="184">
        <f>VLOOKUP(A5,[3]custom!$A$1:$E$65536,5,FALSE)</f>
        <v>90</v>
      </c>
      <c r="H5" s="188">
        <v>80</v>
      </c>
      <c r="I5" s="188">
        <f>VLOOKUP(A5,[1]Table1!$A$104:$K$128,11,FALSE)</f>
        <v>30</v>
      </c>
      <c r="J5" s="188">
        <v>80</v>
      </c>
      <c r="K5" s="23"/>
      <c r="L5" s="23"/>
      <c r="M5" s="23"/>
      <c r="N5" s="24"/>
      <c r="O5" s="25">
        <f t="shared" si="0"/>
        <v>320</v>
      </c>
      <c r="P5" s="26">
        <f t="shared" si="1"/>
        <v>5</v>
      </c>
      <c r="Q5" s="158">
        <f t="shared" si="2"/>
        <v>320</v>
      </c>
      <c r="R5" s="27"/>
      <c r="S5" s="28">
        <v>2232</v>
      </c>
      <c r="T5" s="29" t="s">
        <v>119</v>
      </c>
      <c r="U5" s="30">
        <f t="shared" si="3"/>
        <v>0</v>
      </c>
      <c r="V5" s="31"/>
      <c r="W5" s="32">
        <f t="shared" si="4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163" t="s">
        <v>431</v>
      </c>
      <c r="B6" s="163" t="s">
        <v>163</v>
      </c>
      <c r="C6" s="205" t="s">
        <v>287</v>
      </c>
      <c r="D6" s="205" t="s">
        <v>128</v>
      </c>
      <c r="E6" s="205" t="s">
        <v>154</v>
      </c>
      <c r="F6" s="165">
        <v>90</v>
      </c>
      <c r="G6" s="184">
        <f>VLOOKUP(A6,[3]custom!$A$1:$E$65536,5,FALSE)</f>
        <v>30</v>
      </c>
      <c r="H6" s="188"/>
      <c r="I6" s="188">
        <f>VLOOKUP(A6,[1]Table1!$A$104:$K$128,11,FALSE)</f>
        <v>90</v>
      </c>
      <c r="J6" s="188">
        <v>90</v>
      </c>
      <c r="K6" s="23"/>
      <c r="L6" s="23"/>
      <c r="M6" s="23"/>
      <c r="N6" s="24"/>
      <c r="O6" s="25">
        <f t="shared" si="0"/>
        <v>300</v>
      </c>
      <c r="P6" s="26">
        <f t="shared" si="1"/>
        <v>4</v>
      </c>
      <c r="Q6" s="158">
        <f t="shared" si="2"/>
        <v>300</v>
      </c>
      <c r="R6" s="27"/>
      <c r="S6" s="28">
        <v>1180</v>
      </c>
      <c r="T6" s="29" t="s">
        <v>14</v>
      </c>
      <c r="U6" s="30">
        <f t="shared" si="3"/>
        <v>150</v>
      </c>
      <c r="V6" s="31"/>
      <c r="W6" s="32">
        <f t="shared" si="4"/>
        <v>150</v>
      </c>
      <c r="X6" s="19"/>
      <c r="Y6" s="33"/>
      <c r="Z6" s="33"/>
      <c r="AA6" s="33"/>
      <c r="AB6" s="33"/>
    </row>
    <row r="7" spans="1:28" ht="29.1" customHeight="1" thickBot="1" x14ac:dyDescent="0.45">
      <c r="A7" s="163" t="s">
        <v>430</v>
      </c>
      <c r="B7" s="163" t="s">
        <v>163</v>
      </c>
      <c r="C7" s="205" t="s">
        <v>327</v>
      </c>
      <c r="D7" s="205" t="s">
        <v>128</v>
      </c>
      <c r="E7" s="205" t="s">
        <v>154</v>
      </c>
      <c r="F7" s="184">
        <v>100</v>
      </c>
      <c r="G7" s="184">
        <f>VLOOKUP(A7,[3]custom!$A$1:$E$65536,5,FALSE)</f>
        <v>100</v>
      </c>
      <c r="H7" s="188">
        <v>40</v>
      </c>
      <c r="I7" s="188">
        <f>VLOOKUP(A7,[1]Table1!$A$104:$K$128,11,FALSE)</f>
        <v>9</v>
      </c>
      <c r="J7" s="188">
        <v>8</v>
      </c>
      <c r="K7" s="188"/>
      <c r="L7" s="188"/>
      <c r="M7" s="178"/>
      <c r="N7" s="180"/>
      <c r="O7" s="181">
        <f t="shared" si="0"/>
        <v>257</v>
      </c>
      <c r="P7" s="26">
        <f t="shared" si="1"/>
        <v>5</v>
      </c>
      <c r="Q7" s="158">
        <f t="shared" si="2"/>
        <v>257</v>
      </c>
      <c r="R7" s="27"/>
      <c r="S7" s="28">
        <v>1115</v>
      </c>
      <c r="T7" s="29" t="s">
        <v>15</v>
      </c>
      <c r="U7" s="30">
        <f t="shared" si="3"/>
        <v>0</v>
      </c>
      <c r="V7" s="31"/>
      <c r="W7" s="32">
        <f t="shared" si="4"/>
        <v>0</v>
      </c>
      <c r="X7" s="19"/>
      <c r="Y7" s="33"/>
      <c r="Z7" s="33"/>
      <c r="AA7" s="33"/>
      <c r="AB7" s="33"/>
    </row>
    <row r="8" spans="1:28" ht="29.1" customHeight="1" thickBot="1" x14ac:dyDescent="0.4">
      <c r="A8" s="163" t="s">
        <v>436</v>
      </c>
      <c r="B8" s="163" t="s">
        <v>163</v>
      </c>
      <c r="C8" s="205" t="s">
        <v>289</v>
      </c>
      <c r="D8" s="205" t="s">
        <v>131</v>
      </c>
      <c r="E8" s="205" t="s">
        <v>114</v>
      </c>
      <c r="F8" s="165">
        <v>30</v>
      </c>
      <c r="G8" s="184">
        <f>VLOOKUP(A8,[3]custom!$A$1:$E$65536,5,FALSE)</f>
        <v>50</v>
      </c>
      <c r="H8" s="188">
        <v>60</v>
      </c>
      <c r="I8" s="188">
        <f>VLOOKUP(A8,[1]Table1!$A$104:$K$128,11,FALSE)</f>
        <v>40</v>
      </c>
      <c r="J8" s="188">
        <v>30</v>
      </c>
      <c r="K8" s="23"/>
      <c r="L8" s="23"/>
      <c r="M8" s="23"/>
      <c r="N8" s="24"/>
      <c r="O8" s="25">
        <f t="shared" si="0"/>
        <v>210</v>
      </c>
      <c r="P8" s="26">
        <f t="shared" si="1"/>
        <v>5</v>
      </c>
      <c r="Q8" s="158">
        <f t="shared" si="2"/>
        <v>210</v>
      </c>
      <c r="R8" s="27"/>
      <c r="S8" s="28">
        <v>10</v>
      </c>
      <c r="T8" s="29" t="s">
        <v>16</v>
      </c>
      <c r="U8" s="30">
        <f t="shared" si="3"/>
        <v>627</v>
      </c>
      <c r="V8" s="31"/>
      <c r="W8" s="32">
        <f t="shared" si="4"/>
        <v>627</v>
      </c>
      <c r="X8" s="19"/>
      <c r="Y8" s="33"/>
      <c r="Z8" s="33"/>
      <c r="AA8" s="33"/>
      <c r="AB8" s="33"/>
    </row>
    <row r="9" spans="1:28" ht="29.1" customHeight="1" thickBot="1" x14ac:dyDescent="0.4">
      <c r="A9" s="163" t="s">
        <v>434</v>
      </c>
      <c r="B9" s="163" t="s">
        <v>163</v>
      </c>
      <c r="C9" s="205" t="s">
        <v>291</v>
      </c>
      <c r="D9" s="205" t="s">
        <v>243</v>
      </c>
      <c r="E9" s="205" t="s">
        <v>244</v>
      </c>
      <c r="F9" s="165">
        <v>50</v>
      </c>
      <c r="G9" s="184">
        <f>VLOOKUP(A9,[3]custom!$A$1:$E$65536,5,FALSE)</f>
        <v>60</v>
      </c>
      <c r="H9" s="188"/>
      <c r="I9" s="188">
        <f>VLOOKUP(A9,[1]Table1!$A$104:$K$128,11,FALSE)</f>
        <v>50</v>
      </c>
      <c r="J9" s="188">
        <v>20</v>
      </c>
      <c r="K9" s="23"/>
      <c r="L9" s="23"/>
      <c r="M9" s="23"/>
      <c r="N9" s="24"/>
      <c r="O9" s="25">
        <f t="shared" si="0"/>
        <v>180</v>
      </c>
      <c r="P9" s="26">
        <f t="shared" si="1"/>
        <v>4</v>
      </c>
      <c r="Q9" s="158">
        <f t="shared" si="2"/>
        <v>180</v>
      </c>
      <c r="R9" s="27"/>
      <c r="S9" s="28">
        <v>1589</v>
      </c>
      <c r="T9" s="29" t="s">
        <v>18</v>
      </c>
      <c r="U9" s="30">
        <f t="shared" si="3"/>
        <v>59</v>
      </c>
      <c r="V9" s="31"/>
      <c r="W9" s="32">
        <f t="shared" si="4"/>
        <v>59</v>
      </c>
      <c r="X9" s="19"/>
      <c r="Y9" s="33"/>
      <c r="Z9" s="33"/>
      <c r="AA9" s="33"/>
      <c r="AB9" s="33"/>
    </row>
    <row r="10" spans="1:28" ht="29.1" customHeight="1" thickBot="1" x14ac:dyDescent="0.4">
      <c r="A10" s="163" t="s">
        <v>883</v>
      </c>
      <c r="B10" s="163" t="s">
        <v>163</v>
      </c>
      <c r="C10" s="205" t="s">
        <v>884</v>
      </c>
      <c r="D10" s="205" t="s">
        <v>141</v>
      </c>
      <c r="E10" s="205" t="s">
        <v>160</v>
      </c>
      <c r="F10" s="165"/>
      <c r="G10" s="184"/>
      <c r="H10" s="188">
        <v>50</v>
      </c>
      <c r="I10" s="188">
        <f>VLOOKUP(A10,[1]Table1!$A$104:$K$128,11,FALSE)</f>
        <v>80</v>
      </c>
      <c r="J10" s="188">
        <v>50</v>
      </c>
      <c r="K10" s="23"/>
      <c r="L10" s="23"/>
      <c r="M10" s="23"/>
      <c r="N10" s="24"/>
      <c r="O10" s="25">
        <f t="shared" si="0"/>
        <v>180</v>
      </c>
      <c r="P10" s="26">
        <f t="shared" si="1"/>
        <v>3</v>
      </c>
      <c r="Q10" s="158">
        <f t="shared" si="2"/>
        <v>180</v>
      </c>
      <c r="R10" s="27"/>
      <c r="S10" s="28">
        <v>2074</v>
      </c>
      <c r="T10" s="29" t="s">
        <v>210</v>
      </c>
      <c r="U10" s="30">
        <f t="shared" si="3"/>
        <v>0</v>
      </c>
      <c r="V10" s="31"/>
      <c r="W10" s="32">
        <f t="shared" si="4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163" t="s">
        <v>440</v>
      </c>
      <c r="B11" s="163" t="s">
        <v>163</v>
      </c>
      <c r="C11" s="205" t="s">
        <v>426</v>
      </c>
      <c r="D11" s="205" t="s">
        <v>136</v>
      </c>
      <c r="E11" s="205" t="s">
        <v>157</v>
      </c>
      <c r="F11" s="165">
        <v>9</v>
      </c>
      <c r="G11" s="184"/>
      <c r="H11" s="188">
        <v>30</v>
      </c>
      <c r="I11" s="188">
        <f>VLOOKUP(A11,[1]Table1!$A$104:$K$128,11,FALSE)</f>
        <v>20</v>
      </c>
      <c r="J11" s="188">
        <v>40</v>
      </c>
      <c r="K11" s="23"/>
      <c r="L11" s="23"/>
      <c r="M11" s="23"/>
      <c r="N11" s="24"/>
      <c r="O11" s="25">
        <f t="shared" si="0"/>
        <v>99</v>
      </c>
      <c r="P11" s="26">
        <f t="shared" si="1"/>
        <v>4</v>
      </c>
      <c r="Q11" s="158">
        <f t="shared" si="2"/>
        <v>99</v>
      </c>
      <c r="R11" s="27"/>
      <c r="S11" s="28">
        <v>1590</v>
      </c>
      <c r="T11" s="29" t="s">
        <v>21</v>
      </c>
      <c r="U11" s="30">
        <f t="shared" si="3"/>
        <v>0</v>
      </c>
      <c r="V11" s="31"/>
      <c r="W11" s="32">
        <f t="shared" si="4"/>
        <v>0</v>
      </c>
      <c r="X11" s="19"/>
      <c r="Y11" s="33"/>
      <c r="Z11" s="33"/>
      <c r="AA11" s="33"/>
      <c r="AB11" s="33"/>
    </row>
    <row r="12" spans="1:28" ht="29.1" customHeight="1" thickBot="1" x14ac:dyDescent="0.4">
      <c r="A12" s="163" t="s">
        <v>432</v>
      </c>
      <c r="B12" s="163" t="s">
        <v>163</v>
      </c>
      <c r="C12" s="205" t="s">
        <v>288</v>
      </c>
      <c r="D12" s="205" t="s">
        <v>135</v>
      </c>
      <c r="E12" s="205" t="s">
        <v>156</v>
      </c>
      <c r="F12" s="165">
        <v>80</v>
      </c>
      <c r="G12" s="184"/>
      <c r="H12" s="188">
        <v>5</v>
      </c>
      <c r="I12" s="188">
        <f>VLOOKUP(A12,[1]Table1!$A$104:$K$128,11,FALSE)</f>
        <v>7</v>
      </c>
      <c r="J12" s="188">
        <v>6</v>
      </c>
      <c r="K12" s="23"/>
      <c r="L12" s="23"/>
      <c r="M12" s="23"/>
      <c r="N12" s="24"/>
      <c r="O12" s="25">
        <f t="shared" si="0"/>
        <v>98</v>
      </c>
      <c r="P12" s="26">
        <f t="shared" si="1"/>
        <v>4</v>
      </c>
      <c r="Q12" s="158">
        <f t="shared" si="2"/>
        <v>98</v>
      </c>
      <c r="R12" s="27"/>
      <c r="S12" s="28">
        <v>2140</v>
      </c>
      <c r="T12" s="29" t="s">
        <v>161</v>
      </c>
      <c r="U12" s="30">
        <f t="shared" si="3"/>
        <v>0</v>
      </c>
      <c r="V12" s="31"/>
      <c r="W12" s="32">
        <f t="shared" si="4"/>
        <v>5</v>
      </c>
      <c r="X12" s="19"/>
      <c r="Y12" s="33"/>
      <c r="Z12" s="33"/>
      <c r="AA12" s="33"/>
      <c r="AB12" s="33"/>
    </row>
    <row r="13" spans="1:28" ht="29.1" customHeight="1" thickBot="1" x14ac:dyDescent="0.4">
      <c r="A13" s="163" t="s">
        <v>439</v>
      </c>
      <c r="B13" s="163" t="s">
        <v>163</v>
      </c>
      <c r="C13" s="205" t="s">
        <v>326</v>
      </c>
      <c r="D13" s="205" t="s">
        <v>125</v>
      </c>
      <c r="E13" s="205" t="s">
        <v>153</v>
      </c>
      <c r="F13" s="165">
        <v>12</v>
      </c>
      <c r="G13" s="184">
        <f>VLOOKUP(A13,[3]custom!$A$1:$E$65536,5,FALSE)</f>
        <v>20</v>
      </c>
      <c r="H13" s="188">
        <v>20</v>
      </c>
      <c r="I13" s="188">
        <f>VLOOKUP(A13,[1]Table1!$A$104:$K$128,11,FALSE)</f>
        <v>15</v>
      </c>
      <c r="J13" s="188">
        <v>9</v>
      </c>
      <c r="K13" s="23"/>
      <c r="L13" s="23"/>
      <c r="M13" s="23"/>
      <c r="N13" s="24"/>
      <c r="O13" s="25">
        <f t="shared" si="0"/>
        <v>76</v>
      </c>
      <c r="P13" s="26">
        <f t="shared" si="1"/>
        <v>5</v>
      </c>
      <c r="Q13" s="158">
        <f t="shared" si="2"/>
        <v>76</v>
      </c>
      <c r="R13" s="27"/>
      <c r="S13" s="28"/>
      <c r="T13" s="29"/>
      <c r="U13" s="30">
        <f t="shared" si="3"/>
        <v>0</v>
      </c>
      <c r="V13" s="31"/>
      <c r="W13" s="32">
        <f t="shared" si="4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163" t="s">
        <v>726</v>
      </c>
      <c r="B14" s="163" t="s">
        <v>163</v>
      </c>
      <c r="C14" s="205" t="s">
        <v>731</v>
      </c>
      <c r="D14" s="205" t="s">
        <v>128</v>
      </c>
      <c r="E14" s="205" t="s">
        <v>154</v>
      </c>
      <c r="F14" s="165"/>
      <c r="G14" s="184">
        <f>VLOOKUP(A14,[3]custom!$A$1:$E$65536,5,FALSE)</f>
        <v>40</v>
      </c>
      <c r="H14" s="188">
        <v>15</v>
      </c>
      <c r="I14" s="188">
        <f>VLOOKUP(A14,[1]Table1!$A$104:$K$128,11,FALSE)</f>
        <v>8</v>
      </c>
      <c r="J14" s="188">
        <v>7</v>
      </c>
      <c r="K14" s="23"/>
      <c r="L14" s="23"/>
      <c r="M14" s="23"/>
      <c r="N14" s="24"/>
      <c r="O14" s="25">
        <f t="shared" si="0"/>
        <v>70</v>
      </c>
      <c r="P14" s="26">
        <f t="shared" si="1"/>
        <v>4</v>
      </c>
      <c r="Q14" s="158">
        <f t="shared" si="2"/>
        <v>70</v>
      </c>
      <c r="R14" s="27"/>
      <c r="S14" s="28">
        <v>1843</v>
      </c>
      <c r="T14" s="29" t="s">
        <v>27</v>
      </c>
      <c r="U14" s="30">
        <f t="shared" si="3"/>
        <v>0</v>
      </c>
      <c r="V14" s="31"/>
      <c r="W14" s="32">
        <f t="shared" si="4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163" t="s">
        <v>438</v>
      </c>
      <c r="B15" s="163" t="s">
        <v>163</v>
      </c>
      <c r="C15" s="205" t="s">
        <v>347</v>
      </c>
      <c r="D15" s="205" t="s">
        <v>139</v>
      </c>
      <c r="E15" s="205" t="s">
        <v>159</v>
      </c>
      <c r="F15" s="165">
        <v>15</v>
      </c>
      <c r="G15" s="184">
        <f>VLOOKUP(A15,[3]custom!$A$1:$E$65536,5,FALSE)</f>
        <v>15</v>
      </c>
      <c r="H15" s="188">
        <v>12</v>
      </c>
      <c r="I15" s="188">
        <f>VLOOKUP(A15,[1]Table1!$A$104:$K$128,11,FALSE)</f>
        <v>5</v>
      </c>
      <c r="J15" s="188">
        <v>12</v>
      </c>
      <c r="K15" s="23"/>
      <c r="L15" s="23"/>
      <c r="M15" s="23"/>
      <c r="N15" s="24"/>
      <c r="O15" s="25">
        <f t="shared" si="0"/>
        <v>59</v>
      </c>
      <c r="P15" s="26">
        <f t="shared" si="1"/>
        <v>5</v>
      </c>
      <c r="Q15" s="158">
        <f t="shared" si="2"/>
        <v>59</v>
      </c>
      <c r="R15" s="27"/>
      <c r="S15" s="28">
        <v>1317</v>
      </c>
      <c r="T15" s="29" t="s">
        <v>28</v>
      </c>
      <c r="U15" s="30">
        <f t="shared" si="3"/>
        <v>0</v>
      </c>
      <c r="V15" s="31"/>
      <c r="W15" s="32">
        <f t="shared" si="4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163" t="s">
        <v>441</v>
      </c>
      <c r="B16" s="163" t="s">
        <v>163</v>
      </c>
      <c r="C16" s="205" t="s">
        <v>296</v>
      </c>
      <c r="D16" s="205" t="s">
        <v>131</v>
      </c>
      <c r="E16" s="205" t="s">
        <v>114</v>
      </c>
      <c r="F16" s="165">
        <v>8</v>
      </c>
      <c r="G16" s="184">
        <f>VLOOKUP(A16,[3]custom!$A$1:$E$65536,5,FALSE)</f>
        <v>7</v>
      </c>
      <c r="H16" s="188">
        <v>9</v>
      </c>
      <c r="I16" s="188">
        <f>VLOOKUP(A16,[1]Table1!$A$104:$K$128,11,FALSE)</f>
        <v>6</v>
      </c>
      <c r="J16" s="188">
        <v>5</v>
      </c>
      <c r="K16" s="23"/>
      <c r="L16" s="23"/>
      <c r="M16" s="23"/>
      <c r="N16" s="24"/>
      <c r="O16" s="25">
        <f t="shared" si="0"/>
        <v>35</v>
      </c>
      <c r="P16" s="26">
        <f t="shared" si="1"/>
        <v>5</v>
      </c>
      <c r="Q16" s="158">
        <f t="shared" si="2"/>
        <v>35</v>
      </c>
      <c r="R16" s="27"/>
      <c r="S16" s="28"/>
      <c r="T16" s="29"/>
      <c r="U16" s="30">
        <f t="shared" si="3"/>
        <v>0</v>
      </c>
      <c r="V16" s="31"/>
      <c r="W16" s="32">
        <f t="shared" si="4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163" t="s">
        <v>727</v>
      </c>
      <c r="B17" s="163" t="s">
        <v>163</v>
      </c>
      <c r="C17" s="205" t="s">
        <v>732</v>
      </c>
      <c r="D17" s="205" t="s">
        <v>132</v>
      </c>
      <c r="E17" s="205" t="s">
        <v>155</v>
      </c>
      <c r="F17" s="165"/>
      <c r="G17" s="184">
        <f>VLOOKUP(A17,[3]custom!$A$1:$E$65536,5,FALSE)</f>
        <v>8</v>
      </c>
      <c r="H17" s="188">
        <v>8</v>
      </c>
      <c r="I17" s="188">
        <f>VLOOKUP(A17,[1]Table1!$A$104:$K$128,11,FALSE)</f>
        <v>12</v>
      </c>
      <c r="J17" s="188">
        <v>5</v>
      </c>
      <c r="K17" s="23"/>
      <c r="L17" s="23"/>
      <c r="M17" s="23"/>
      <c r="N17" s="24"/>
      <c r="O17" s="25">
        <f t="shared" si="0"/>
        <v>33</v>
      </c>
      <c r="P17" s="26">
        <f t="shared" si="1"/>
        <v>4</v>
      </c>
      <c r="Q17" s="158">
        <f t="shared" si="2"/>
        <v>33</v>
      </c>
      <c r="R17" s="27"/>
      <c r="S17" s="28">
        <v>2521</v>
      </c>
      <c r="T17" s="29" t="s">
        <v>247</v>
      </c>
      <c r="U17" s="30">
        <f t="shared" si="3"/>
        <v>540</v>
      </c>
      <c r="V17" s="31"/>
      <c r="W17" s="32">
        <f t="shared" si="4"/>
        <v>540</v>
      </c>
      <c r="X17" s="19"/>
      <c r="Y17" s="33"/>
      <c r="Z17" s="33"/>
      <c r="AA17" s="33"/>
      <c r="AB17" s="33"/>
    </row>
    <row r="18" spans="1:28" ht="29.1" customHeight="1" thickBot="1" x14ac:dyDescent="0.4">
      <c r="A18" s="163" t="s">
        <v>443</v>
      </c>
      <c r="B18" s="163" t="s">
        <v>163</v>
      </c>
      <c r="C18" s="205" t="s">
        <v>329</v>
      </c>
      <c r="D18" s="205" t="s">
        <v>133</v>
      </c>
      <c r="E18" s="205" t="s">
        <v>71</v>
      </c>
      <c r="F18" s="165">
        <v>6</v>
      </c>
      <c r="G18" s="184">
        <f>VLOOKUP(A18,[3]custom!$A$1:$E$65536,5,FALSE)</f>
        <v>9</v>
      </c>
      <c r="H18" s="188">
        <v>7</v>
      </c>
      <c r="I18" s="188">
        <f>VLOOKUP(A18,[1]Table1!$A$104:$K$128,11,FALSE)</f>
        <v>5</v>
      </c>
      <c r="J18" s="188">
        <v>5</v>
      </c>
      <c r="K18" s="23"/>
      <c r="L18" s="23"/>
      <c r="M18" s="23"/>
      <c r="N18" s="24"/>
      <c r="O18" s="25">
        <f t="shared" si="0"/>
        <v>32</v>
      </c>
      <c r="P18" s="26">
        <f t="shared" si="1"/>
        <v>5</v>
      </c>
      <c r="Q18" s="158">
        <f t="shared" si="2"/>
        <v>32</v>
      </c>
      <c r="R18" s="27"/>
      <c r="S18" s="28">
        <v>2144</v>
      </c>
      <c r="T18" s="155" t="s">
        <v>107</v>
      </c>
      <c r="U18" s="30">
        <f t="shared" si="3"/>
        <v>525</v>
      </c>
      <c r="V18" s="31"/>
      <c r="W18" s="32">
        <f t="shared" si="4"/>
        <v>525</v>
      </c>
      <c r="X18" s="19"/>
      <c r="Y18" s="33"/>
      <c r="Z18" s="33"/>
      <c r="AA18" s="33"/>
      <c r="AB18" s="33"/>
    </row>
    <row r="19" spans="1:28" ht="29.1" customHeight="1" thickBot="1" x14ac:dyDescent="0.4">
      <c r="A19" s="163" t="s">
        <v>442</v>
      </c>
      <c r="B19" s="163" t="s">
        <v>163</v>
      </c>
      <c r="C19" s="205" t="s">
        <v>427</v>
      </c>
      <c r="D19" s="205" t="s">
        <v>133</v>
      </c>
      <c r="E19" s="205" t="s">
        <v>71</v>
      </c>
      <c r="F19" s="165">
        <v>7</v>
      </c>
      <c r="G19" s="184">
        <f>VLOOKUP(A19,[3]custom!$A$1:$E$65536,5,FALSE)</f>
        <v>5</v>
      </c>
      <c r="H19" s="188">
        <v>5</v>
      </c>
      <c r="I19" s="188">
        <f>VLOOKUP(A19,[1]Table1!$A$104:$K$128,11,FALSE)</f>
        <v>5</v>
      </c>
      <c r="J19" s="188">
        <v>5</v>
      </c>
      <c r="K19" s="23"/>
      <c r="L19" s="23"/>
      <c r="M19" s="23"/>
      <c r="N19" s="24"/>
      <c r="O19" s="25">
        <f t="shared" si="0"/>
        <v>27</v>
      </c>
      <c r="P19" s="26">
        <f t="shared" si="1"/>
        <v>5</v>
      </c>
      <c r="Q19" s="158">
        <f t="shared" si="2"/>
        <v>27</v>
      </c>
      <c r="R19" s="27"/>
      <c r="S19" s="28"/>
      <c r="T19" s="29"/>
      <c r="U19" s="30">
        <f t="shared" si="3"/>
        <v>0</v>
      </c>
      <c r="V19" s="31"/>
      <c r="W19" s="32">
        <f t="shared" si="4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163" t="s">
        <v>450</v>
      </c>
      <c r="B20" s="163" t="s">
        <v>163</v>
      </c>
      <c r="C20" s="205" t="s">
        <v>332</v>
      </c>
      <c r="D20" s="205" t="s">
        <v>136</v>
      </c>
      <c r="E20" s="205" t="s">
        <v>157</v>
      </c>
      <c r="F20" s="165">
        <v>5</v>
      </c>
      <c r="G20" s="184">
        <f>VLOOKUP(A20,[3]custom!$A$1:$E$65536,5,FALSE)</f>
        <v>6</v>
      </c>
      <c r="H20" s="188">
        <v>5</v>
      </c>
      <c r="I20" s="188">
        <f>VLOOKUP(A20,[1]Table1!$A$104:$K$128,11,FALSE)</f>
        <v>5</v>
      </c>
      <c r="J20" s="188">
        <v>5</v>
      </c>
      <c r="K20" s="23"/>
      <c r="L20" s="23"/>
      <c r="M20" s="23"/>
      <c r="N20" s="24"/>
      <c r="O20" s="25">
        <f t="shared" si="0"/>
        <v>26</v>
      </c>
      <c r="P20" s="26">
        <f t="shared" si="1"/>
        <v>5</v>
      </c>
      <c r="Q20" s="158">
        <f t="shared" si="2"/>
        <v>26</v>
      </c>
      <c r="R20" s="27"/>
      <c r="S20" s="28">
        <v>1298</v>
      </c>
      <c r="T20" s="29" t="s">
        <v>35</v>
      </c>
      <c r="U20" s="30">
        <f t="shared" si="3"/>
        <v>33</v>
      </c>
      <c r="V20" s="31"/>
      <c r="W20" s="32">
        <f t="shared" si="4"/>
        <v>33</v>
      </c>
      <c r="X20" s="19"/>
      <c r="Y20" s="33"/>
      <c r="Z20" s="33"/>
      <c r="AA20" s="33"/>
      <c r="AB20" s="33"/>
    </row>
    <row r="21" spans="1:28" ht="29.1" customHeight="1" thickBot="1" x14ac:dyDescent="0.4">
      <c r="A21" s="163" t="s">
        <v>445</v>
      </c>
      <c r="B21" s="163" t="s">
        <v>163</v>
      </c>
      <c r="C21" s="205" t="s">
        <v>236</v>
      </c>
      <c r="D21" s="205" t="s">
        <v>136</v>
      </c>
      <c r="E21" s="205" t="s">
        <v>157</v>
      </c>
      <c r="F21" s="165">
        <v>5</v>
      </c>
      <c r="G21" s="184">
        <f>VLOOKUP(A21,[3]custom!$A$1:$E$65536,5,FALSE)</f>
        <v>5</v>
      </c>
      <c r="H21" s="188">
        <v>5</v>
      </c>
      <c r="I21" s="188">
        <f>VLOOKUP(A21,[1]Table1!$A$104:$K$128,11,FALSE)</f>
        <v>5</v>
      </c>
      <c r="J21" s="188">
        <v>5</v>
      </c>
      <c r="K21" s="23"/>
      <c r="L21" s="23"/>
      <c r="M21" s="23"/>
      <c r="N21" s="24"/>
      <c r="O21" s="25">
        <f t="shared" si="0"/>
        <v>25</v>
      </c>
      <c r="P21" s="26">
        <f t="shared" si="1"/>
        <v>5</v>
      </c>
      <c r="Q21" s="158">
        <f t="shared" si="2"/>
        <v>25</v>
      </c>
      <c r="R21" s="27"/>
      <c r="S21" s="28">
        <v>2271</v>
      </c>
      <c r="T21" s="29" t="s">
        <v>120</v>
      </c>
      <c r="U21" s="30">
        <f t="shared" si="3"/>
        <v>96</v>
      </c>
      <c r="V21" s="31"/>
      <c r="W21" s="32">
        <f t="shared" si="4"/>
        <v>96</v>
      </c>
      <c r="X21" s="19"/>
      <c r="Y21" s="6"/>
      <c r="Z21" s="6"/>
      <c r="AA21" s="6"/>
      <c r="AB21" s="6"/>
    </row>
    <row r="22" spans="1:28" ht="29.1" customHeight="1" thickBot="1" x14ac:dyDescent="0.4">
      <c r="A22" s="163" t="s">
        <v>446</v>
      </c>
      <c r="B22" s="163" t="s">
        <v>163</v>
      </c>
      <c r="C22" s="205" t="s">
        <v>428</v>
      </c>
      <c r="D22" s="205" t="s">
        <v>135</v>
      </c>
      <c r="E22" s="205" t="s">
        <v>156</v>
      </c>
      <c r="F22" s="165">
        <v>5</v>
      </c>
      <c r="G22" s="184">
        <f>VLOOKUP(A22,[3]custom!$A$1:$E$65536,5,FALSE)</f>
        <v>5</v>
      </c>
      <c r="H22" s="188">
        <v>5</v>
      </c>
      <c r="I22" s="188">
        <f>VLOOKUP(A22,[1]Table1!$A$104:$K$128,11,FALSE)</f>
        <v>5</v>
      </c>
      <c r="J22" s="188">
        <v>5</v>
      </c>
      <c r="K22" s="23"/>
      <c r="L22" s="23"/>
      <c r="M22" s="23"/>
      <c r="N22" s="24"/>
      <c r="O22" s="25">
        <f t="shared" si="0"/>
        <v>25</v>
      </c>
      <c r="P22" s="26">
        <f t="shared" si="1"/>
        <v>5</v>
      </c>
      <c r="Q22" s="158">
        <f t="shared" si="2"/>
        <v>25</v>
      </c>
      <c r="R22" s="27"/>
      <c r="S22" s="28">
        <v>2186</v>
      </c>
      <c r="T22" s="29" t="s">
        <v>122</v>
      </c>
      <c r="U22" s="30">
        <f t="shared" si="3"/>
        <v>0</v>
      </c>
      <c r="V22" s="31"/>
      <c r="W22" s="32">
        <f t="shared" si="4"/>
        <v>0</v>
      </c>
      <c r="X22" s="19"/>
      <c r="Y22" s="6"/>
      <c r="Z22" s="6"/>
      <c r="AA22" s="6"/>
      <c r="AB22" s="6"/>
    </row>
    <row r="23" spans="1:28" ht="29.1" customHeight="1" thickBot="1" x14ac:dyDescent="0.4">
      <c r="A23" s="163" t="s">
        <v>447</v>
      </c>
      <c r="B23" s="163" t="s">
        <v>163</v>
      </c>
      <c r="C23" s="205" t="s">
        <v>299</v>
      </c>
      <c r="D23" s="205" t="s">
        <v>141</v>
      </c>
      <c r="E23" s="205" t="s">
        <v>160</v>
      </c>
      <c r="F23" s="165">
        <v>5</v>
      </c>
      <c r="G23" s="184">
        <f>VLOOKUP(A23,[3]custom!$A$1:$E$65536,5,FALSE)</f>
        <v>5</v>
      </c>
      <c r="H23" s="188">
        <v>5</v>
      </c>
      <c r="I23" s="188">
        <f>VLOOKUP(A23,[1]Table1!$A$104:$K$128,11,FALSE)</f>
        <v>5</v>
      </c>
      <c r="J23" s="188">
        <v>5</v>
      </c>
      <c r="K23" s="23"/>
      <c r="L23" s="23"/>
      <c r="M23" s="23"/>
      <c r="N23" s="24"/>
      <c r="O23" s="25">
        <f t="shared" si="0"/>
        <v>25</v>
      </c>
      <c r="P23" s="26">
        <f t="shared" si="1"/>
        <v>5</v>
      </c>
      <c r="Q23" s="158">
        <f t="shared" si="2"/>
        <v>25</v>
      </c>
      <c r="R23" s="27"/>
      <c r="S23" s="28">
        <v>1756</v>
      </c>
      <c r="T23" s="29" t="s">
        <v>37</v>
      </c>
      <c r="U23" s="30">
        <f t="shared" si="3"/>
        <v>0</v>
      </c>
      <c r="V23" s="31"/>
      <c r="W23" s="32">
        <f t="shared" si="4"/>
        <v>0</v>
      </c>
      <c r="X23" s="19"/>
      <c r="Y23" s="6"/>
      <c r="Z23" s="6"/>
      <c r="AA23" s="6"/>
      <c r="AB23" s="6"/>
    </row>
    <row r="24" spans="1:28" ht="29.1" customHeight="1" thickBot="1" x14ac:dyDescent="0.4">
      <c r="A24" s="163" t="s">
        <v>451</v>
      </c>
      <c r="B24" s="163" t="s">
        <v>163</v>
      </c>
      <c r="C24" s="205" t="s">
        <v>302</v>
      </c>
      <c r="D24" s="205" t="s">
        <v>133</v>
      </c>
      <c r="E24" s="205" t="s">
        <v>71</v>
      </c>
      <c r="F24" s="165">
        <v>5</v>
      </c>
      <c r="G24" s="184">
        <f>VLOOKUP(A24,[3]custom!$A$1:$E$65536,5,FALSE)</f>
        <v>5</v>
      </c>
      <c r="H24" s="188">
        <v>5</v>
      </c>
      <c r="I24" s="188">
        <f>VLOOKUP(A24,[1]Table1!$A$104:$K$128,11,FALSE)</f>
        <v>5</v>
      </c>
      <c r="J24" s="188">
        <v>5</v>
      </c>
      <c r="K24" s="23"/>
      <c r="L24" s="23"/>
      <c r="M24" s="23"/>
      <c r="N24" s="24"/>
      <c r="O24" s="25">
        <f t="shared" si="0"/>
        <v>25</v>
      </c>
      <c r="P24" s="26">
        <f t="shared" si="1"/>
        <v>5</v>
      </c>
      <c r="Q24" s="158">
        <f t="shared" si="2"/>
        <v>25</v>
      </c>
      <c r="R24" s="27"/>
      <c r="S24" s="28">
        <v>1177</v>
      </c>
      <c r="T24" s="29" t="s">
        <v>38</v>
      </c>
      <c r="U24" s="30">
        <f t="shared" si="3"/>
        <v>0</v>
      </c>
      <c r="V24" s="31"/>
      <c r="W24" s="32">
        <f t="shared" si="4"/>
        <v>0</v>
      </c>
      <c r="X24" s="19"/>
      <c r="Y24" s="6"/>
      <c r="Z24" s="6"/>
      <c r="AA24" s="6"/>
      <c r="AB24" s="6"/>
    </row>
    <row r="25" spans="1:28" ht="29.1" customHeight="1" thickBot="1" x14ac:dyDescent="0.4">
      <c r="A25" s="163" t="s">
        <v>449</v>
      </c>
      <c r="B25" s="163" t="s">
        <v>163</v>
      </c>
      <c r="C25" s="205" t="s">
        <v>331</v>
      </c>
      <c r="D25" s="205" t="s">
        <v>137</v>
      </c>
      <c r="E25" s="205" t="s">
        <v>158</v>
      </c>
      <c r="F25" s="165">
        <v>5</v>
      </c>
      <c r="G25" s="184">
        <f>VLOOKUP(A25,[3]custom!$A$1:$E$65536,5,FALSE)</f>
        <v>5</v>
      </c>
      <c r="H25" s="188">
        <v>5</v>
      </c>
      <c r="I25" s="188">
        <f>VLOOKUP(A25,[1]Table1!$A$104:$K$128,11,FALSE)</f>
        <v>5</v>
      </c>
      <c r="J25" s="188"/>
      <c r="K25" s="23"/>
      <c r="L25" s="23"/>
      <c r="M25" s="23"/>
      <c r="N25" s="24"/>
      <c r="O25" s="25">
        <f t="shared" si="0"/>
        <v>20</v>
      </c>
      <c r="P25" s="26">
        <f t="shared" si="1"/>
        <v>4</v>
      </c>
      <c r="Q25" s="158">
        <f t="shared" si="2"/>
        <v>20</v>
      </c>
      <c r="R25" s="27"/>
      <c r="S25" s="28">
        <v>1266</v>
      </c>
      <c r="T25" s="29" t="s">
        <v>39</v>
      </c>
      <c r="U25" s="30">
        <f t="shared" si="3"/>
        <v>0</v>
      </c>
      <c r="V25" s="31"/>
      <c r="W25" s="32">
        <f t="shared" si="4"/>
        <v>0</v>
      </c>
      <c r="X25" s="19"/>
      <c r="Y25" s="6"/>
      <c r="Z25" s="6"/>
      <c r="AA25" s="6"/>
      <c r="AB25" s="6"/>
    </row>
    <row r="26" spans="1:28" ht="29.1" customHeight="1" thickBot="1" x14ac:dyDescent="0.4">
      <c r="A26" s="163" t="s">
        <v>448</v>
      </c>
      <c r="B26" s="163" t="s">
        <v>163</v>
      </c>
      <c r="C26" s="205" t="s">
        <v>330</v>
      </c>
      <c r="D26" s="205" t="s">
        <v>125</v>
      </c>
      <c r="E26" s="205" t="s">
        <v>153</v>
      </c>
      <c r="F26" s="165">
        <v>5</v>
      </c>
      <c r="G26" s="184">
        <f>VLOOKUP(A26,[3]custom!$A$1:$E$65536,5,FALSE)</f>
        <v>5</v>
      </c>
      <c r="H26" s="188">
        <v>5</v>
      </c>
      <c r="I26" s="188"/>
      <c r="J26" s="188">
        <v>5</v>
      </c>
      <c r="K26" s="23"/>
      <c r="L26" s="23"/>
      <c r="M26" s="23"/>
      <c r="N26" s="24"/>
      <c r="O26" s="25">
        <f t="shared" si="0"/>
        <v>20</v>
      </c>
      <c r="P26" s="26">
        <f t="shared" si="1"/>
        <v>4</v>
      </c>
      <c r="Q26" s="158">
        <f t="shared" si="2"/>
        <v>20</v>
      </c>
      <c r="R26" s="27"/>
      <c r="S26" s="28">
        <v>1757</v>
      </c>
      <c r="T26" s="29" t="s">
        <v>40</v>
      </c>
      <c r="U26" s="30">
        <f t="shared" si="3"/>
        <v>0</v>
      </c>
      <c r="V26" s="31"/>
      <c r="W26" s="32">
        <f t="shared" si="4"/>
        <v>0</v>
      </c>
      <c r="X26" s="19"/>
      <c r="Y26" s="6"/>
      <c r="Z26" s="6"/>
      <c r="AA26" s="6"/>
      <c r="AB26" s="6"/>
    </row>
    <row r="27" spans="1:28" ht="29.1" customHeight="1" thickBot="1" x14ac:dyDescent="0.4">
      <c r="A27" s="163" t="s">
        <v>444</v>
      </c>
      <c r="B27" s="163" t="s">
        <v>163</v>
      </c>
      <c r="C27" s="205" t="s">
        <v>298</v>
      </c>
      <c r="D27" s="205" t="s">
        <v>256</v>
      </c>
      <c r="E27" s="205" t="s">
        <v>226</v>
      </c>
      <c r="F27" s="165">
        <v>5</v>
      </c>
      <c r="G27" s="184">
        <f>VLOOKUP(A27,[3]custom!$A$1:$E$65536,5,FALSE)</f>
        <v>5</v>
      </c>
      <c r="H27" s="188"/>
      <c r="I27" s="188">
        <f>VLOOKUP(A27,[1]Table1!$A$104:$K$128,11,FALSE)</f>
        <v>5</v>
      </c>
      <c r="J27" s="188"/>
      <c r="K27" s="23"/>
      <c r="L27" s="23"/>
      <c r="M27" s="23"/>
      <c r="N27" s="24"/>
      <c r="O27" s="25">
        <f t="shared" si="0"/>
        <v>15</v>
      </c>
      <c r="P27" s="26">
        <f t="shared" si="1"/>
        <v>3</v>
      </c>
      <c r="Q27" s="158">
        <f t="shared" si="2"/>
        <v>15</v>
      </c>
      <c r="R27" s="27"/>
      <c r="S27" s="28">
        <v>1760</v>
      </c>
      <c r="T27" s="29" t="s">
        <v>41</v>
      </c>
      <c r="U27" s="30">
        <f t="shared" si="3"/>
        <v>0</v>
      </c>
      <c r="V27" s="31"/>
      <c r="W27" s="32">
        <f t="shared" si="4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163" t="s">
        <v>452</v>
      </c>
      <c r="B28" s="163" t="s">
        <v>163</v>
      </c>
      <c r="C28" s="205" t="s">
        <v>429</v>
      </c>
      <c r="D28" s="205" t="s">
        <v>137</v>
      </c>
      <c r="E28" s="205" t="s">
        <v>158</v>
      </c>
      <c r="F28" s="165">
        <v>5</v>
      </c>
      <c r="G28" s="184"/>
      <c r="H28" s="188">
        <v>5</v>
      </c>
      <c r="I28" s="188">
        <f>VLOOKUP(A28,[1]Table1!$A$104:$K$128,11,FALSE)</f>
        <v>5</v>
      </c>
      <c r="J28" s="188"/>
      <c r="K28" s="23"/>
      <c r="L28" s="23"/>
      <c r="M28" s="23"/>
      <c r="N28" s="24"/>
      <c r="O28" s="25">
        <f t="shared" si="0"/>
        <v>15</v>
      </c>
      <c r="P28" s="26">
        <f t="shared" si="1"/>
        <v>3</v>
      </c>
      <c r="Q28" s="158">
        <f t="shared" si="2"/>
        <v>15</v>
      </c>
      <c r="R28" s="27"/>
      <c r="S28" s="28">
        <v>1174</v>
      </c>
      <c r="T28" s="29" t="s">
        <v>121</v>
      </c>
      <c r="U28" s="30">
        <f t="shared" si="3"/>
        <v>15</v>
      </c>
      <c r="V28" s="31"/>
      <c r="W28" s="32">
        <f t="shared" si="4"/>
        <v>15</v>
      </c>
      <c r="X28" s="19"/>
      <c r="Y28" s="6"/>
      <c r="Z28" s="6"/>
      <c r="AA28" s="6"/>
      <c r="AB28" s="6"/>
    </row>
    <row r="29" spans="1:28" ht="29.1" customHeight="1" thickBot="1" x14ac:dyDescent="0.4">
      <c r="A29" s="163" t="s">
        <v>944</v>
      </c>
      <c r="B29" s="163" t="str">
        <f>IF(P29&lt;2,"NO","SI")</f>
        <v>NO</v>
      </c>
      <c r="C29" s="205" t="s">
        <v>945</v>
      </c>
      <c r="D29" s="205" t="s">
        <v>663</v>
      </c>
      <c r="E29" s="205" t="s">
        <v>664</v>
      </c>
      <c r="F29" s="165"/>
      <c r="G29" s="184"/>
      <c r="H29" s="23"/>
      <c r="I29" s="23"/>
      <c r="J29" s="23">
        <v>15</v>
      </c>
      <c r="K29" s="23"/>
      <c r="L29" s="23"/>
      <c r="M29" s="23"/>
      <c r="N29" s="24"/>
      <c r="O29" s="25">
        <f t="shared" si="0"/>
        <v>15</v>
      </c>
      <c r="P29" s="26">
        <f t="shared" si="1"/>
        <v>1</v>
      </c>
      <c r="Q29" s="158">
        <v>0</v>
      </c>
      <c r="R29" s="27"/>
      <c r="S29" s="28">
        <v>1731</v>
      </c>
      <c r="T29" s="29" t="s">
        <v>43</v>
      </c>
      <c r="U29" s="30">
        <f t="shared" si="3"/>
        <v>0</v>
      </c>
      <c r="V29" s="31"/>
      <c r="W29" s="32">
        <f t="shared" si="4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163" t="s">
        <v>885</v>
      </c>
      <c r="B30" s="163" t="s">
        <v>163</v>
      </c>
      <c r="C30" s="205" t="s">
        <v>886</v>
      </c>
      <c r="D30" s="205" t="s">
        <v>131</v>
      </c>
      <c r="E30" s="205" t="s">
        <v>114</v>
      </c>
      <c r="F30" s="165"/>
      <c r="G30" s="184"/>
      <c r="H30" s="188">
        <v>6</v>
      </c>
      <c r="I30" s="188"/>
      <c r="J30" s="188"/>
      <c r="K30" s="23"/>
      <c r="L30" s="23"/>
      <c r="M30" s="23"/>
      <c r="N30" s="24"/>
      <c r="O30" s="25">
        <f t="shared" si="0"/>
        <v>6</v>
      </c>
      <c r="P30" s="26">
        <f t="shared" si="1"/>
        <v>1</v>
      </c>
      <c r="Q30" s="158">
        <v>0</v>
      </c>
      <c r="R30" s="27"/>
      <c r="S30" s="28">
        <v>1773</v>
      </c>
      <c r="T30" s="29" t="s">
        <v>71</v>
      </c>
      <c r="U30" s="30">
        <f t="shared" si="3"/>
        <v>84</v>
      </c>
      <c r="V30" s="31"/>
      <c r="W30" s="32">
        <f t="shared" si="4"/>
        <v>84</v>
      </c>
      <c r="X30" s="19"/>
      <c r="Y30" s="6"/>
      <c r="Z30" s="6"/>
      <c r="AA30" s="6"/>
      <c r="AB30" s="6"/>
    </row>
    <row r="31" spans="1:28" ht="29.1" customHeight="1" thickBot="1" x14ac:dyDescent="0.4">
      <c r="A31" s="163" t="s">
        <v>728</v>
      </c>
      <c r="B31" s="163" t="s">
        <v>163</v>
      </c>
      <c r="C31" s="205" t="s">
        <v>733</v>
      </c>
      <c r="D31" s="205" t="s">
        <v>663</v>
      </c>
      <c r="E31" s="205" t="s">
        <v>664</v>
      </c>
      <c r="F31" s="165"/>
      <c r="G31" s="184">
        <f>VLOOKUP(A31,[3]custom!$A$1:$E$65536,5,FALSE)</f>
        <v>5</v>
      </c>
      <c r="H31" s="188"/>
      <c r="I31" s="188"/>
      <c r="J31" s="188"/>
      <c r="K31" s="23"/>
      <c r="L31" s="23"/>
      <c r="M31" s="23"/>
      <c r="N31" s="24"/>
      <c r="O31" s="25">
        <f t="shared" si="0"/>
        <v>5</v>
      </c>
      <c r="P31" s="26">
        <f t="shared" si="1"/>
        <v>1</v>
      </c>
      <c r="Q31" s="158">
        <v>0</v>
      </c>
      <c r="R31" s="27"/>
      <c r="S31" s="28">
        <v>1347</v>
      </c>
      <c r="T31" s="29" t="s">
        <v>45</v>
      </c>
      <c r="U31" s="30">
        <f t="shared" si="3"/>
        <v>0</v>
      </c>
      <c r="V31" s="31"/>
      <c r="W31" s="32">
        <f t="shared" si="4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163" t="s">
        <v>729</v>
      </c>
      <c r="B32" s="163" t="s">
        <v>163</v>
      </c>
      <c r="C32" s="205" t="s">
        <v>734</v>
      </c>
      <c r="D32" s="205" t="s">
        <v>736</v>
      </c>
      <c r="E32" s="205" t="s">
        <v>161</v>
      </c>
      <c r="F32" s="165"/>
      <c r="G32" s="184">
        <f>VLOOKUP(A32,[3]custom!$A$1:$E$65536,5,FALSE)</f>
        <v>5</v>
      </c>
      <c r="H32" s="188"/>
      <c r="I32" s="188"/>
      <c r="J32" s="188"/>
      <c r="K32" s="23"/>
      <c r="L32" s="23"/>
      <c r="M32" s="23"/>
      <c r="N32" s="24"/>
      <c r="O32" s="25">
        <f t="shared" si="0"/>
        <v>5</v>
      </c>
      <c r="P32" s="26">
        <f t="shared" si="1"/>
        <v>1</v>
      </c>
      <c r="Q32" s="158">
        <v>0</v>
      </c>
      <c r="R32" s="27"/>
      <c r="S32" s="28">
        <v>1889</v>
      </c>
      <c r="T32" s="29" t="s">
        <v>115</v>
      </c>
      <c r="U32" s="30">
        <f t="shared" si="3"/>
        <v>0</v>
      </c>
      <c r="V32" s="31"/>
      <c r="W32" s="32">
        <f t="shared" si="4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163" t="s">
        <v>730</v>
      </c>
      <c r="B33" s="163" t="s">
        <v>163</v>
      </c>
      <c r="C33" s="205" t="s">
        <v>735</v>
      </c>
      <c r="D33" s="205" t="s">
        <v>137</v>
      </c>
      <c r="E33" s="205" t="s">
        <v>158</v>
      </c>
      <c r="F33" s="23"/>
      <c r="G33" s="184">
        <f>VLOOKUP(A33,[3]custom!$A$1:$E$65536,5,FALSE)</f>
        <v>5</v>
      </c>
      <c r="H33" s="188"/>
      <c r="I33" s="188"/>
      <c r="J33" s="188"/>
      <c r="K33" s="23"/>
      <c r="L33" s="23"/>
      <c r="M33" s="23"/>
      <c r="N33" s="24"/>
      <c r="O33" s="25">
        <f t="shared" si="0"/>
        <v>5</v>
      </c>
      <c r="P33" s="26">
        <f t="shared" si="1"/>
        <v>1</v>
      </c>
      <c r="Q33" s="158">
        <v>0</v>
      </c>
      <c r="R33" s="27"/>
      <c r="S33" s="28">
        <v>1883</v>
      </c>
      <c r="T33" s="29" t="s">
        <v>47</v>
      </c>
      <c r="U33" s="30">
        <f t="shared" si="3"/>
        <v>0</v>
      </c>
      <c r="V33" s="31"/>
      <c r="W33" s="32">
        <f t="shared" si="4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163"/>
      <c r="B34" s="163" t="str">
        <f t="shared" ref="B34:B39" si="5">IF(P34&lt;2,"NO","SI")</f>
        <v>NO</v>
      </c>
      <c r="C34" s="205"/>
      <c r="D34" s="205"/>
      <c r="E34" s="205"/>
      <c r="F34" s="23"/>
      <c r="G34" s="188"/>
      <c r="H34" s="23"/>
      <c r="I34" s="23"/>
      <c r="J34" s="23"/>
      <c r="K34" s="23"/>
      <c r="L34" s="23"/>
      <c r="M34" s="23"/>
      <c r="N34" s="24"/>
      <c r="O34" s="25">
        <f t="shared" ref="O34:O39" si="6">IF(P34=9,SUM(F34:N34)-SMALL(F34:N34,1)-SMALL(F34:N34,2),IF(P34=8,SUM(F34:N34)-SMALL(F34:N34,1),SUM(F34:N34)))</f>
        <v>0</v>
      </c>
      <c r="P34" s="26">
        <f t="shared" ref="P34:P39" si="7">COUNTA(F34:N34)</f>
        <v>0</v>
      </c>
      <c r="Q34" s="158">
        <f t="shared" ref="Q34:Q39" si="8">SUM(F34:N34)</f>
        <v>0</v>
      </c>
      <c r="R34" s="27"/>
      <c r="S34" s="28">
        <v>2072</v>
      </c>
      <c r="T34" s="29" t="s">
        <v>109</v>
      </c>
      <c r="U34" s="30">
        <f t="shared" si="3"/>
        <v>0</v>
      </c>
      <c r="V34" s="31"/>
      <c r="W34" s="32">
        <f t="shared" si="4"/>
        <v>0</v>
      </c>
      <c r="X34" s="19"/>
      <c r="Y34" s="6"/>
      <c r="Z34" s="6"/>
      <c r="AA34" s="6"/>
      <c r="AB34" s="6"/>
    </row>
    <row r="35" spans="1:28" ht="29.1" customHeight="1" thickBot="1" x14ac:dyDescent="0.4">
      <c r="A35" s="163"/>
      <c r="B35" s="163" t="str">
        <f t="shared" si="5"/>
        <v>NO</v>
      </c>
      <c r="C35" s="205"/>
      <c r="D35" s="205"/>
      <c r="E35" s="205"/>
      <c r="F35" s="23"/>
      <c r="G35" s="188"/>
      <c r="H35" s="23"/>
      <c r="I35" s="23"/>
      <c r="J35" s="23"/>
      <c r="K35" s="23"/>
      <c r="L35" s="23"/>
      <c r="M35" s="23"/>
      <c r="N35" s="24"/>
      <c r="O35" s="25">
        <f t="shared" si="6"/>
        <v>0</v>
      </c>
      <c r="P35" s="26">
        <f t="shared" si="7"/>
        <v>0</v>
      </c>
      <c r="Q35" s="158">
        <f t="shared" si="8"/>
        <v>0</v>
      </c>
      <c r="R35" s="27"/>
      <c r="S35" s="28">
        <v>1615</v>
      </c>
      <c r="T35" s="29" t="s">
        <v>110</v>
      </c>
      <c r="U35" s="30">
        <f t="shared" si="3"/>
        <v>0</v>
      </c>
      <c r="V35" s="31"/>
      <c r="W35" s="32">
        <f t="shared" si="4"/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163"/>
      <c r="B36" s="163" t="str">
        <f t="shared" si="5"/>
        <v>NO</v>
      </c>
      <c r="C36" s="205"/>
      <c r="D36" s="205"/>
      <c r="E36" s="205"/>
      <c r="F36" s="23"/>
      <c r="G36" s="188"/>
      <c r="H36" s="23"/>
      <c r="I36" s="23"/>
      <c r="J36" s="23"/>
      <c r="K36" s="23"/>
      <c r="L36" s="23"/>
      <c r="M36" s="23"/>
      <c r="N36" s="24"/>
      <c r="O36" s="25">
        <f t="shared" si="6"/>
        <v>0</v>
      </c>
      <c r="P36" s="26">
        <f t="shared" si="7"/>
        <v>0</v>
      </c>
      <c r="Q36" s="158">
        <f t="shared" si="8"/>
        <v>0</v>
      </c>
      <c r="R36" s="27"/>
      <c r="S36" s="28">
        <v>48</v>
      </c>
      <c r="T36" s="29" t="s">
        <v>111</v>
      </c>
      <c r="U36" s="30">
        <f t="shared" si="3"/>
        <v>0</v>
      </c>
      <c r="V36" s="31"/>
      <c r="W36" s="32">
        <f t="shared" si="4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163"/>
      <c r="B37" s="163" t="str">
        <f t="shared" si="5"/>
        <v>NO</v>
      </c>
      <c r="C37" s="205"/>
      <c r="D37" s="214"/>
      <c r="E37" s="205"/>
      <c r="F37" s="23"/>
      <c r="G37" s="188"/>
      <c r="H37" s="23"/>
      <c r="I37" s="23"/>
      <c r="J37" s="23"/>
      <c r="K37" s="23"/>
      <c r="L37" s="23"/>
      <c r="M37" s="23"/>
      <c r="N37" s="24"/>
      <c r="O37" s="25">
        <f t="shared" si="6"/>
        <v>0</v>
      </c>
      <c r="P37" s="26">
        <f t="shared" si="7"/>
        <v>0</v>
      </c>
      <c r="Q37" s="158">
        <f t="shared" si="8"/>
        <v>0</v>
      </c>
      <c r="R37" s="27"/>
      <c r="S37" s="28">
        <v>1353</v>
      </c>
      <c r="T37" s="29" t="s">
        <v>112</v>
      </c>
      <c r="U37" s="30">
        <f t="shared" si="3"/>
        <v>0</v>
      </c>
      <c r="V37" s="31"/>
      <c r="W37" s="32">
        <f t="shared" si="4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163"/>
      <c r="B38" s="163" t="str">
        <f t="shared" si="5"/>
        <v>NO</v>
      </c>
      <c r="C38" s="205"/>
      <c r="D38" s="205"/>
      <c r="E38" s="205"/>
      <c r="F38" s="23"/>
      <c r="G38" s="23"/>
      <c r="H38" s="23"/>
      <c r="I38" s="23"/>
      <c r="J38" s="23"/>
      <c r="K38" s="23"/>
      <c r="L38" s="23"/>
      <c r="M38" s="23"/>
      <c r="N38" s="24"/>
      <c r="O38" s="25">
        <f t="shared" si="6"/>
        <v>0</v>
      </c>
      <c r="P38" s="26">
        <f t="shared" si="7"/>
        <v>0</v>
      </c>
      <c r="Q38" s="158">
        <f t="shared" si="8"/>
        <v>0</v>
      </c>
      <c r="R38" s="27"/>
      <c r="S38" s="28">
        <v>1665</v>
      </c>
      <c r="T38" s="29" t="s">
        <v>113</v>
      </c>
      <c r="U38" s="30">
        <f t="shared" si="3"/>
        <v>0</v>
      </c>
      <c r="V38" s="31"/>
      <c r="W38" s="32">
        <f t="shared" si="4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163"/>
      <c r="B39" s="163" t="str">
        <f t="shared" si="5"/>
        <v>NO</v>
      </c>
      <c r="C39" s="205"/>
      <c r="D39" s="205"/>
      <c r="E39" s="205"/>
      <c r="F39" s="23"/>
      <c r="G39" s="23"/>
      <c r="H39" s="23"/>
      <c r="I39" s="23"/>
      <c r="J39" s="23"/>
      <c r="K39" s="23"/>
      <c r="L39" s="23"/>
      <c r="M39" s="23"/>
      <c r="N39" s="24"/>
      <c r="O39" s="25">
        <f t="shared" si="6"/>
        <v>0</v>
      </c>
      <c r="P39" s="26">
        <f t="shared" si="7"/>
        <v>0</v>
      </c>
      <c r="Q39" s="158">
        <f t="shared" si="8"/>
        <v>0</v>
      </c>
      <c r="R39" s="27"/>
      <c r="S39" s="28"/>
      <c r="T39" s="29"/>
      <c r="U39" s="30">
        <f t="shared" si="3"/>
        <v>0</v>
      </c>
      <c r="V39" s="31"/>
      <c r="W39" s="32">
        <f t="shared" si="4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163"/>
      <c r="B40" s="163" t="str">
        <f t="shared" ref="B40:B50" si="9">IF(P40&lt;2,"NO","SI")</f>
        <v>NO</v>
      </c>
      <c r="C40" s="183"/>
      <c r="D40" s="183"/>
      <c r="E40" s="183"/>
      <c r="F40" s="23"/>
      <c r="G40" s="23"/>
      <c r="H40" s="23"/>
      <c r="I40" s="23"/>
      <c r="J40" s="23"/>
      <c r="K40" s="23"/>
      <c r="L40" s="23"/>
      <c r="M40" s="23"/>
      <c r="N40" s="24"/>
      <c r="O40" s="25">
        <f t="shared" ref="O40:O50" si="10">IF(P40=9,SUM(F40:N40)-SMALL(F40:N40,1)-SMALL(F40:N40,2),IF(P40=8,SUM(F40:N40)-SMALL(F40:N40,1),SUM(F40:N40)))</f>
        <v>0</v>
      </c>
      <c r="P40" s="26">
        <f t="shared" ref="P40:P50" si="11">COUNTA(F40:N40)</f>
        <v>0</v>
      </c>
      <c r="Q40" s="158">
        <f t="shared" ref="Q40:Q50" si="12">SUM(F40:N40)</f>
        <v>0</v>
      </c>
      <c r="R40" s="27"/>
      <c r="S40" s="28"/>
      <c r="T40" s="29"/>
      <c r="U40" s="30">
        <f t="shared" si="3"/>
        <v>0</v>
      </c>
      <c r="V40" s="31"/>
      <c r="W40" s="32">
        <f t="shared" si="4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163"/>
      <c r="B41" s="163" t="str">
        <f t="shared" si="9"/>
        <v>NO</v>
      </c>
      <c r="C41" s="183"/>
      <c r="D41" s="189"/>
      <c r="E41" s="183"/>
      <c r="F41" s="23"/>
      <c r="G41" s="23"/>
      <c r="H41" s="23"/>
      <c r="I41" s="23"/>
      <c r="J41" s="23"/>
      <c r="K41" s="23"/>
      <c r="L41" s="23"/>
      <c r="M41" s="23"/>
      <c r="N41" s="24"/>
      <c r="O41" s="25">
        <f t="shared" si="10"/>
        <v>0</v>
      </c>
      <c r="P41" s="26">
        <f t="shared" si="11"/>
        <v>0</v>
      </c>
      <c r="Q41" s="158">
        <f t="shared" si="12"/>
        <v>0</v>
      </c>
      <c r="R41" s="27"/>
      <c r="S41" s="28"/>
      <c r="T41" s="29"/>
      <c r="U41" s="30">
        <f t="shared" si="3"/>
        <v>0</v>
      </c>
      <c r="V41" s="31"/>
      <c r="W41" s="32">
        <f t="shared" si="4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163"/>
      <c r="B42" s="163" t="str">
        <f t="shared" si="9"/>
        <v>NO</v>
      </c>
      <c r="C42" s="183"/>
      <c r="D42" s="189"/>
      <c r="E42" s="183"/>
      <c r="F42" s="23"/>
      <c r="G42" s="23"/>
      <c r="H42" s="23"/>
      <c r="I42" s="23"/>
      <c r="J42" s="23"/>
      <c r="K42" s="23"/>
      <c r="L42" s="23"/>
      <c r="M42" s="23"/>
      <c r="N42" s="24"/>
      <c r="O42" s="25">
        <f t="shared" si="10"/>
        <v>0</v>
      </c>
      <c r="P42" s="26">
        <f t="shared" si="11"/>
        <v>0</v>
      </c>
      <c r="Q42" s="158">
        <f t="shared" si="12"/>
        <v>0</v>
      </c>
      <c r="R42" s="27"/>
      <c r="S42" s="28"/>
      <c r="T42" s="29"/>
      <c r="U42" s="30">
        <f t="shared" si="3"/>
        <v>0</v>
      </c>
      <c r="V42" s="31"/>
      <c r="W42" s="32">
        <f t="shared" si="4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163"/>
      <c r="B43" s="163" t="str">
        <f t="shared" si="9"/>
        <v>NO</v>
      </c>
      <c r="C43" s="183"/>
      <c r="D43" s="189"/>
      <c r="E43" s="183"/>
      <c r="F43" s="23"/>
      <c r="G43" s="23"/>
      <c r="H43" s="23"/>
      <c r="I43" s="23"/>
      <c r="J43" s="23"/>
      <c r="K43" s="23"/>
      <c r="L43" s="23"/>
      <c r="M43" s="23"/>
      <c r="N43" s="24"/>
      <c r="O43" s="25">
        <f t="shared" si="10"/>
        <v>0</v>
      </c>
      <c r="P43" s="26">
        <f t="shared" si="11"/>
        <v>0</v>
      </c>
      <c r="Q43" s="158">
        <f t="shared" si="12"/>
        <v>0</v>
      </c>
      <c r="R43" s="27"/>
      <c r="S43" s="28"/>
      <c r="T43" s="29"/>
      <c r="U43" s="30">
        <f t="shared" si="3"/>
        <v>0</v>
      </c>
      <c r="V43" s="31"/>
      <c r="W43" s="32">
        <f t="shared" si="4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163"/>
      <c r="B44" s="163" t="str">
        <f t="shared" si="9"/>
        <v>NO</v>
      </c>
      <c r="C44" s="183"/>
      <c r="D44" s="183"/>
      <c r="E44" s="183"/>
      <c r="F44" s="23"/>
      <c r="G44" s="188"/>
      <c r="H44" s="23"/>
      <c r="I44" s="23"/>
      <c r="J44" s="23"/>
      <c r="K44" s="23"/>
      <c r="L44" s="23"/>
      <c r="M44" s="23"/>
      <c r="N44" s="24"/>
      <c r="O44" s="25">
        <f t="shared" si="10"/>
        <v>0</v>
      </c>
      <c r="P44" s="26">
        <f t="shared" si="11"/>
        <v>0</v>
      </c>
      <c r="Q44" s="158">
        <f t="shared" si="12"/>
        <v>0</v>
      </c>
      <c r="R44" s="27"/>
      <c r="S44" s="28">
        <v>2199</v>
      </c>
      <c r="T44" s="155" t="s">
        <v>106</v>
      </c>
      <c r="U44" s="30">
        <f t="shared" si="3"/>
        <v>0</v>
      </c>
      <c r="V44" s="31"/>
      <c r="W44" s="32">
        <f t="shared" si="4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163"/>
      <c r="B45" s="163" t="str">
        <f t="shared" si="9"/>
        <v>NO</v>
      </c>
      <c r="C45" s="183"/>
      <c r="D45" s="189"/>
      <c r="E45" s="183"/>
      <c r="F45" s="23"/>
      <c r="G45" s="23"/>
      <c r="H45" s="23"/>
      <c r="I45" s="23"/>
      <c r="J45" s="23"/>
      <c r="K45" s="23"/>
      <c r="L45" s="23"/>
      <c r="M45" s="23"/>
      <c r="N45" s="24"/>
      <c r="O45" s="25">
        <f t="shared" si="10"/>
        <v>0</v>
      </c>
      <c r="P45" s="26">
        <f t="shared" si="11"/>
        <v>0</v>
      </c>
      <c r="Q45" s="158">
        <f t="shared" si="12"/>
        <v>0</v>
      </c>
      <c r="R45" s="27"/>
      <c r="S45" s="28">
        <v>1908</v>
      </c>
      <c r="T45" s="29" t="s">
        <v>55</v>
      </c>
      <c r="U45" s="30">
        <f t="shared" si="3"/>
        <v>0</v>
      </c>
      <c r="V45" s="31"/>
      <c r="W45" s="32">
        <f t="shared" si="4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163"/>
      <c r="B46" s="163" t="str">
        <f t="shared" si="9"/>
        <v>NO</v>
      </c>
      <c r="C46" s="183"/>
      <c r="D46" s="189"/>
      <c r="E46" s="183"/>
      <c r="F46" s="23"/>
      <c r="G46" s="23"/>
      <c r="H46" s="23"/>
      <c r="I46" s="23"/>
      <c r="J46" s="23"/>
      <c r="K46" s="23"/>
      <c r="L46" s="23"/>
      <c r="M46" s="23"/>
      <c r="N46" s="24"/>
      <c r="O46" s="25">
        <f t="shared" si="10"/>
        <v>0</v>
      </c>
      <c r="P46" s="26">
        <f t="shared" si="11"/>
        <v>0</v>
      </c>
      <c r="Q46" s="158">
        <f t="shared" si="12"/>
        <v>0</v>
      </c>
      <c r="R46" s="35"/>
      <c r="S46" s="28">
        <v>2057</v>
      </c>
      <c r="T46" s="29" t="s">
        <v>56</v>
      </c>
      <c r="U46" s="30">
        <f t="shared" si="3"/>
        <v>35</v>
      </c>
      <c r="V46" s="31"/>
      <c r="W46" s="32">
        <f t="shared" si="4"/>
        <v>40</v>
      </c>
      <c r="X46" s="38"/>
      <c r="Y46" s="6"/>
      <c r="Z46" s="6"/>
      <c r="AA46" s="6"/>
      <c r="AB46" s="6"/>
    </row>
    <row r="47" spans="1:28" ht="29.1" customHeight="1" thickBot="1" x14ac:dyDescent="0.4">
      <c r="A47" s="163"/>
      <c r="B47" s="163" t="str">
        <f t="shared" si="9"/>
        <v>NO</v>
      </c>
      <c r="C47" s="183"/>
      <c r="D47" s="183"/>
      <c r="E47" s="183"/>
      <c r="F47" s="23"/>
      <c r="G47" s="23"/>
      <c r="H47" s="23"/>
      <c r="I47" s="23"/>
      <c r="J47" s="23"/>
      <c r="K47" s="23"/>
      <c r="L47" s="23"/>
      <c r="M47" s="23"/>
      <c r="N47" s="24"/>
      <c r="O47" s="25">
        <f t="shared" si="10"/>
        <v>0</v>
      </c>
      <c r="P47" s="26">
        <f t="shared" si="11"/>
        <v>0</v>
      </c>
      <c r="Q47" s="158">
        <f t="shared" si="12"/>
        <v>0</v>
      </c>
      <c r="R47" s="35"/>
      <c r="S47" s="28">
        <v>2069</v>
      </c>
      <c r="T47" s="29" t="s">
        <v>57</v>
      </c>
      <c r="U47" s="30">
        <f t="shared" si="3"/>
        <v>0</v>
      </c>
      <c r="V47" s="31"/>
      <c r="W47" s="32">
        <f t="shared" si="4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163"/>
      <c r="B48" s="163" t="str">
        <f t="shared" si="9"/>
        <v>NO</v>
      </c>
      <c r="C48" s="183"/>
      <c r="D48" s="189"/>
      <c r="E48" s="183"/>
      <c r="F48" s="23"/>
      <c r="G48" s="23"/>
      <c r="H48" s="23"/>
      <c r="I48" s="23"/>
      <c r="J48" s="23"/>
      <c r="K48" s="23"/>
      <c r="L48" s="23"/>
      <c r="M48" s="23"/>
      <c r="N48" s="24"/>
      <c r="O48" s="25">
        <f t="shared" si="10"/>
        <v>0</v>
      </c>
      <c r="P48" s="26">
        <f t="shared" si="11"/>
        <v>0</v>
      </c>
      <c r="Q48" s="158">
        <f t="shared" si="12"/>
        <v>0</v>
      </c>
      <c r="R48" s="35"/>
      <c r="S48" s="28">
        <v>1887</v>
      </c>
      <c r="T48" s="29" t="s">
        <v>123</v>
      </c>
      <c r="U48" s="30">
        <f t="shared" si="3"/>
        <v>0</v>
      </c>
      <c r="V48" s="31"/>
      <c r="W48" s="32">
        <f t="shared" si="4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163"/>
      <c r="B49" s="163" t="str">
        <f t="shared" si="9"/>
        <v>NO</v>
      </c>
      <c r="C49" s="183"/>
      <c r="D49" s="183"/>
      <c r="E49" s="183"/>
      <c r="F49" s="23"/>
      <c r="G49" s="23"/>
      <c r="H49" s="23"/>
      <c r="I49" s="23"/>
      <c r="J49" s="23"/>
      <c r="K49" s="23"/>
      <c r="L49" s="23"/>
      <c r="M49" s="23"/>
      <c r="N49" s="24"/>
      <c r="O49" s="25">
        <f t="shared" si="10"/>
        <v>0</v>
      </c>
      <c r="P49" s="26">
        <f t="shared" si="11"/>
        <v>0</v>
      </c>
      <c r="Q49" s="158">
        <f t="shared" si="12"/>
        <v>0</v>
      </c>
      <c r="R49" s="35"/>
      <c r="S49" s="28">
        <v>2029</v>
      </c>
      <c r="T49" s="29" t="s">
        <v>59</v>
      </c>
      <c r="U49" s="30">
        <f t="shared" si="3"/>
        <v>0</v>
      </c>
      <c r="V49" s="31"/>
      <c r="W49" s="32">
        <f t="shared" si="4"/>
        <v>0</v>
      </c>
      <c r="X49" s="38"/>
      <c r="Y49" s="6"/>
      <c r="Z49" s="6"/>
      <c r="AA49" s="6"/>
      <c r="AB49" s="6"/>
    </row>
    <row r="50" spans="1:28" ht="29.1" customHeight="1" thickBot="1" x14ac:dyDescent="0.4">
      <c r="A50" s="163"/>
      <c r="B50" s="163" t="str">
        <f t="shared" si="9"/>
        <v>NO</v>
      </c>
      <c r="C50" s="183"/>
      <c r="D50" s="183"/>
      <c r="E50" s="183"/>
      <c r="F50" s="23"/>
      <c r="G50" s="23"/>
      <c r="H50" s="23"/>
      <c r="I50" s="23"/>
      <c r="J50" s="23"/>
      <c r="K50" s="23"/>
      <c r="L50" s="23"/>
      <c r="M50" s="23"/>
      <c r="N50" s="24"/>
      <c r="O50" s="25">
        <f t="shared" si="10"/>
        <v>0</v>
      </c>
      <c r="P50" s="26">
        <f t="shared" si="11"/>
        <v>0</v>
      </c>
      <c r="Q50" s="158">
        <f t="shared" si="12"/>
        <v>0</v>
      </c>
      <c r="R50" s="35"/>
      <c r="S50" s="28">
        <v>2027</v>
      </c>
      <c r="T50" s="29" t="s">
        <v>20</v>
      </c>
      <c r="U50" s="30">
        <f t="shared" si="3"/>
        <v>322</v>
      </c>
      <c r="V50" s="31"/>
      <c r="W50" s="32">
        <f t="shared" si="4"/>
        <v>322</v>
      </c>
      <c r="X50" s="38"/>
      <c r="Y50" s="6"/>
      <c r="Z50" s="6"/>
      <c r="AA50" s="6"/>
      <c r="AB50" s="6"/>
    </row>
    <row r="51" spans="1:28" ht="29.1" customHeight="1" thickBot="1" x14ac:dyDescent="0.4">
      <c r="A51" s="163"/>
      <c r="B51" s="163" t="str">
        <f t="shared" ref="B51:B67" si="13">IF(P51&lt;2,"NO","SI")</f>
        <v>NO</v>
      </c>
      <c r="C51" s="20"/>
      <c r="D51" s="21"/>
      <c r="E51" s="20"/>
      <c r="F51" s="23"/>
      <c r="G51" s="23"/>
      <c r="H51" s="23"/>
      <c r="I51" s="23"/>
      <c r="J51" s="23"/>
      <c r="K51" s="23"/>
      <c r="L51" s="23"/>
      <c r="M51" s="23"/>
      <c r="N51" s="24"/>
      <c r="O51" s="25">
        <f t="shared" ref="O51:O66" si="14">IF(P51=9,SUM(F51:N51)-SMALL(F51:N51,1)-SMALL(F51:N51,2),IF(P51=8,SUM(F51:N51)-SMALL(F51:N51,1),SUM(F51:N51)))</f>
        <v>0</v>
      </c>
      <c r="P51" s="26">
        <f t="shared" ref="P51:P66" si="15">COUNTA(F51:N51)</f>
        <v>0</v>
      </c>
      <c r="Q51" s="158">
        <f t="shared" ref="Q51:Q66" si="16">SUM(F51:N51)</f>
        <v>0</v>
      </c>
      <c r="R51" s="35"/>
      <c r="S51" s="28">
        <v>1862</v>
      </c>
      <c r="T51" s="29" t="s">
        <v>60</v>
      </c>
      <c r="U51" s="30">
        <f t="shared" si="3"/>
        <v>0</v>
      </c>
      <c r="V51" s="31"/>
      <c r="W51" s="32">
        <f t="shared" si="4"/>
        <v>0</v>
      </c>
      <c r="X51" s="38"/>
      <c r="Y51" s="6"/>
      <c r="Z51" s="6"/>
      <c r="AA51" s="6"/>
      <c r="AB51" s="6"/>
    </row>
    <row r="52" spans="1:28" ht="29.1" customHeight="1" thickBot="1" x14ac:dyDescent="0.4">
      <c r="A52" s="163"/>
      <c r="B52" s="163" t="str">
        <f t="shared" si="13"/>
        <v>NO</v>
      </c>
      <c r="C52" s="20"/>
      <c r="D52" s="21"/>
      <c r="E52" s="20"/>
      <c r="F52" s="23"/>
      <c r="G52" s="23"/>
      <c r="H52" s="23"/>
      <c r="I52" s="23"/>
      <c r="J52" s="23"/>
      <c r="K52" s="23"/>
      <c r="L52" s="23"/>
      <c r="M52" s="23"/>
      <c r="N52" s="24"/>
      <c r="O52" s="25">
        <f t="shared" si="14"/>
        <v>0</v>
      </c>
      <c r="P52" s="26">
        <f t="shared" si="15"/>
        <v>0</v>
      </c>
      <c r="Q52" s="158">
        <f t="shared" si="16"/>
        <v>0</v>
      </c>
      <c r="R52" s="35"/>
      <c r="S52" s="28">
        <v>1132</v>
      </c>
      <c r="T52" s="29" t="s">
        <v>61</v>
      </c>
      <c r="U52" s="30">
        <f t="shared" si="3"/>
        <v>0</v>
      </c>
      <c r="V52" s="31"/>
      <c r="W52" s="32">
        <f t="shared" si="4"/>
        <v>0</v>
      </c>
      <c r="X52" s="38"/>
      <c r="Y52" s="6"/>
      <c r="Z52" s="6"/>
      <c r="AA52" s="6"/>
      <c r="AB52" s="6"/>
    </row>
    <row r="53" spans="1:28" ht="29.1" customHeight="1" thickBot="1" x14ac:dyDescent="0.4">
      <c r="A53" s="163"/>
      <c r="B53" s="163" t="str">
        <f t="shared" si="13"/>
        <v>NO</v>
      </c>
      <c r="C53" s="143"/>
      <c r="D53" s="21"/>
      <c r="E53" s="63"/>
      <c r="F53" s="23"/>
      <c r="G53" s="23"/>
      <c r="H53" s="23"/>
      <c r="I53" s="23"/>
      <c r="J53" s="23"/>
      <c r="K53" s="23"/>
      <c r="L53" s="23"/>
      <c r="M53" s="23"/>
      <c r="N53" s="24"/>
      <c r="O53" s="25">
        <f t="shared" si="14"/>
        <v>0</v>
      </c>
      <c r="P53" s="26">
        <f t="shared" si="15"/>
        <v>0</v>
      </c>
      <c r="Q53" s="158">
        <f t="shared" si="16"/>
        <v>0</v>
      </c>
      <c r="R53" s="35"/>
      <c r="S53" s="28">
        <v>1988</v>
      </c>
      <c r="T53" s="29" t="s">
        <v>62</v>
      </c>
      <c r="U53" s="30">
        <f t="shared" si="3"/>
        <v>0</v>
      </c>
      <c r="V53" s="31"/>
      <c r="W53" s="32">
        <f t="shared" si="4"/>
        <v>0</v>
      </c>
      <c r="X53" s="38"/>
      <c r="Y53" s="6"/>
      <c r="Z53" s="6"/>
      <c r="AA53" s="6"/>
      <c r="AB53" s="6"/>
    </row>
    <row r="54" spans="1:28" ht="29.1" customHeight="1" thickBot="1" x14ac:dyDescent="0.4">
      <c r="A54" s="163"/>
      <c r="B54" s="163" t="str">
        <f t="shared" si="13"/>
        <v>NO</v>
      </c>
      <c r="C54" s="143"/>
      <c r="D54" s="21"/>
      <c r="E54" s="20"/>
      <c r="F54" s="23"/>
      <c r="G54" s="23"/>
      <c r="H54" s="23"/>
      <c r="I54" s="23"/>
      <c r="J54" s="23"/>
      <c r="K54" s="23"/>
      <c r="L54" s="23"/>
      <c r="M54" s="23"/>
      <c r="N54" s="24"/>
      <c r="O54" s="25">
        <f t="shared" si="14"/>
        <v>0</v>
      </c>
      <c r="P54" s="26">
        <f t="shared" si="15"/>
        <v>0</v>
      </c>
      <c r="Q54" s="158">
        <f t="shared" si="16"/>
        <v>0</v>
      </c>
      <c r="R54" s="19"/>
      <c r="S54" s="28">
        <v>1172</v>
      </c>
      <c r="T54" s="29" t="s">
        <v>214</v>
      </c>
      <c r="U54" s="30">
        <f t="shared" si="3"/>
        <v>0</v>
      </c>
      <c r="V54" s="31"/>
      <c r="W54" s="32">
        <f t="shared" si="4"/>
        <v>20</v>
      </c>
      <c r="X54" s="6"/>
      <c r="Y54" s="6"/>
      <c r="Z54" s="6"/>
      <c r="AA54" s="6"/>
      <c r="AB54" s="6"/>
    </row>
    <row r="55" spans="1:28" ht="29.1" customHeight="1" thickBot="1" x14ac:dyDescent="0.4">
      <c r="A55" s="163"/>
      <c r="B55" s="163" t="str">
        <f t="shared" si="13"/>
        <v>NO</v>
      </c>
      <c r="C55" s="143"/>
      <c r="D55" s="21"/>
      <c r="E55" s="20"/>
      <c r="F55" s="23"/>
      <c r="G55" s="23"/>
      <c r="H55" s="23"/>
      <c r="I55" s="23"/>
      <c r="J55" s="23"/>
      <c r="K55" s="23"/>
      <c r="L55" s="23"/>
      <c r="M55" s="23"/>
      <c r="N55" s="24"/>
      <c r="O55" s="25">
        <f t="shared" si="14"/>
        <v>0</v>
      </c>
      <c r="P55" s="26">
        <f t="shared" si="15"/>
        <v>0</v>
      </c>
      <c r="Q55" s="158">
        <f t="shared" si="16"/>
        <v>0</v>
      </c>
      <c r="R55" s="19"/>
      <c r="S55" s="28"/>
      <c r="T55" s="29"/>
      <c r="U55" s="30">
        <f t="shared" si="3"/>
        <v>0</v>
      </c>
      <c r="V55" s="31"/>
      <c r="W55" s="32">
        <f t="shared" si="4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163"/>
      <c r="B56" s="163" t="str">
        <f t="shared" si="13"/>
        <v>NO</v>
      </c>
      <c r="C56" s="143"/>
      <c r="D56" s="21"/>
      <c r="E56" s="20"/>
      <c r="F56" s="23"/>
      <c r="G56" s="23"/>
      <c r="H56" s="23"/>
      <c r="I56" s="23"/>
      <c r="J56" s="23"/>
      <c r="K56" s="23"/>
      <c r="L56" s="23"/>
      <c r="M56" s="23"/>
      <c r="N56" s="24"/>
      <c r="O56" s="25">
        <f t="shared" si="14"/>
        <v>0</v>
      </c>
      <c r="P56" s="26">
        <f t="shared" si="15"/>
        <v>0</v>
      </c>
      <c r="Q56" s="158">
        <f t="shared" si="16"/>
        <v>0</v>
      </c>
      <c r="R56" s="19"/>
      <c r="S56" s="28"/>
      <c r="T56" s="29"/>
      <c r="U56" s="30">
        <f t="shared" si="3"/>
        <v>0</v>
      </c>
      <c r="V56" s="31"/>
      <c r="W56" s="32">
        <f t="shared" si="4"/>
        <v>0</v>
      </c>
      <c r="X56" s="6"/>
      <c r="Y56" s="6"/>
      <c r="Z56" s="6"/>
      <c r="AA56" s="6"/>
      <c r="AB56" s="6"/>
    </row>
    <row r="57" spans="1:28" ht="29.1" customHeight="1" thickBot="1" x14ac:dyDescent="0.4">
      <c r="A57" s="163"/>
      <c r="B57" s="163" t="str">
        <f t="shared" si="13"/>
        <v>NO</v>
      </c>
      <c r="C57" s="143"/>
      <c r="D57" s="21"/>
      <c r="E57" s="20"/>
      <c r="F57" s="23"/>
      <c r="G57" s="23"/>
      <c r="H57" s="23"/>
      <c r="I57" s="23"/>
      <c r="J57" s="23"/>
      <c r="K57" s="23"/>
      <c r="L57" s="23"/>
      <c r="M57" s="23"/>
      <c r="N57" s="24"/>
      <c r="O57" s="25">
        <f t="shared" si="14"/>
        <v>0</v>
      </c>
      <c r="P57" s="26">
        <f t="shared" si="15"/>
        <v>0</v>
      </c>
      <c r="Q57" s="158">
        <f t="shared" si="16"/>
        <v>0</v>
      </c>
      <c r="R57" s="19"/>
      <c r="S57" s="28">
        <v>1990</v>
      </c>
      <c r="T57" s="29" t="s">
        <v>26</v>
      </c>
      <c r="U57" s="30">
        <f t="shared" si="3"/>
        <v>0</v>
      </c>
      <c r="V57" s="31"/>
      <c r="W57" s="32">
        <f t="shared" si="4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163"/>
      <c r="B58" s="163" t="str">
        <f t="shared" si="13"/>
        <v>NO</v>
      </c>
      <c r="C58" s="143"/>
      <c r="D58" s="21"/>
      <c r="E58" s="63"/>
      <c r="F58" s="23"/>
      <c r="G58" s="23"/>
      <c r="H58" s="23"/>
      <c r="I58" s="23"/>
      <c r="J58" s="23"/>
      <c r="K58" s="23"/>
      <c r="L58" s="23"/>
      <c r="M58" s="23"/>
      <c r="N58" s="24"/>
      <c r="O58" s="25">
        <f t="shared" si="14"/>
        <v>0</v>
      </c>
      <c r="P58" s="26">
        <f t="shared" si="15"/>
        <v>0</v>
      </c>
      <c r="Q58" s="158">
        <f t="shared" si="16"/>
        <v>0</v>
      </c>
      <c r="R58" s="19"/>
      <c r="S58" s="28">
        <v>2068</v>
      </c>
      <c r="T58" s="29" t="s">
        <v>64</v>
      </c>
      <c r="U58" s="30">
        <f t="shared" si="3"/>
        <v>0</v>
      </c>
      <c r="V58" s="31"/>
      <c r="W58" s="32">
        <f t="shared" si="4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163"/>
      <c r="B59" s="163" t="str">
        <f t="shared" si="13"/>
        <v>NO</v>
      </c>
      <c r="C59" s="20"/>
      <c r="D59" s="21"/>
      <c r="E59" s="20"/>
      <c r="F59" s="23"/>
      <c r="G59" s="23"/>
      <c r="H59" s="23"/>
      <c r="I59" s="23"/>
      <c r="J59" s="23"/>
      <c r="K59" s="23"/>
      <c r="L59" s="23"/>
      <c r="M59" s="23"/>
      <c r="N59" s="24"/>
      <c r="O59" s="25">
        <f t="shared" si="14"/>
        <v>0</v>
      </c>
      <c r="P59" s="26">
        <f t="shared" si="15"/>
        <v>0</v>
      </c>
      <c r="Q59" s="158">
        <f t="shared" si="16"/>
        <v>0</v>
      </c>
      <c r="R59" s="19"/>
      <c r="S59" s="28">
        <v>2075</v>
      </c>
      <c r="T59" s="155" t="s">
        <v>118</v>
      </c>
      <c r="U59" s="30">
        <f t="shared" si="3"/>
        <v>0</v>
      </c>
      <c r="V59" s="31"/>
      <c r="W59" s="32">
        <f t="shared" si="4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163"/>
      <c r="B60" s="163" t="str">
        <f t="shared" si="13"/>
        <v>NO</v>
      </c>
      <c r="C60" s="20"/>
      <c r="D60" s="21"/>
      <c r="E60" s="20"/>
      <c r="F60" s="23"/>
      <c r="G60" s="23"/>
      <c r="H60" s="23"/>
      <c r="I60" s="23"/>
      <c r="J60" s="23"/>
      <c r="K60" s="23"/>
      <c r="L60" s="23"/>
      <c r="M60" s="23"/>
      <c r="N60" s="24"/>
      <c r="O60" s="25">
        <f t="shared" si="14"/>
        <v>0</v>
      </c>
      <c r="P60" s="26">
        <f t="shared" si="15"/>
        <v>0</v>
      </c>
      <c r="Q60" s="158">
        <f t="shared" si="16"/>
        <v>0</v>
      </c>
      <c r="R60" s="19"/>
      <c r="S60" s="28">
        <v>2076</v>
      </c>
      <c r="T60" s="29" t="s">
        <v>117</v>
      </c>
      <c r="U60" s="30">
        <f t="shared" si="3"/>
        <v>0</v>
      </c>
      <c r="V60" s="31"/>
      <c r="W60" s="32">
        <f t="shared" si="4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163"/>
      <c r="B61" s="163" t="str">
        <f t="shared" si="13"/>
        <v>NO</v>
      </c>
      <c r="C61" s="20"/>
      <c r="D61" s="21"/>
      <c r="E61" s="20"/>
      <c r="F61" s="23"/>
      <c r="G61" s="23"/>
      <c r="H61" s="23"/>
      <c r="I61" s="23"/>
      <c r="J61" s="23"/>
      <c r="K61" s="23"/>
      <c r="L61" s="23"/>
      <c r="M61" s="23"/>
      <c r="N61" s="24"/>
      <c r="O61" s="25">
        <f t="shared" si="14"/>
        <v>0</v>
      </c>
      <c r="P61" s="26">
        <f t="shared" si="15"/>
        <v>0</v>
      </c>
      <c r="Q61" s="158">
        <f t="shared" si="16"/>
        <v>0</v>
      </c>
      <c r="R61" s="19"/>
      <c r="S61" s="28">
        <v>2161</v>
      </c>
      <c r="T61" s="29" t="s">
        <v>66</v>
      </c>
      <c r="U61" s="30">
        <f t="shared" si="3"/>
        <v>0</v>
      </c>
      <c r="V61" s="31"/>
      <c r="W61" s="32">
        <f t="shared" si="4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163"/>
      <c r="B62" s="163" t="str">
        <f t="shared" si="13"/>
        <v>NO</v>
      </c>
      <c r="C62" s="20"/>
      <c r="D62" s="21"/>
      <c r="E62" s="20"/>
      <c r="F62" s="23"/>
      <c r="G62" s="23"/>
      <c r="H62" s="23"/>
      <c r="I62" s="23"/>
      <c r="J62" s="23"/>
      <c r="K62" s="23"/>
      <c r="L62" s="23"/>
      <c r="M62" s="23"/>
      <c r="N62" s="24"/>
      <c r="O62" s="25">
        <f t="shared" si="14"/>
        <v>0</v>
      </c>
      <c r="P62" s="26">
        <f t="shared" si="15"/>
        <v>0</v>
      </c>
      <c r="Q62" s="158">
        <f t="shared" si="16"/>
        <v>0</v>
      </c>
      <c r="R62" s="19"/>
      <c r="S62" s="28">
        <v>1216</v>
      </c>
      <c r="T62" s="155" t="s">
        <v>108</v>
      </c>
      <c r="U62" s="30">
        <f t="shared" si="3"/>
        <v>0</v>
      </c>
      <c r="V62" s="31"/>
      <c r="W62" s="32">
        <f t="shared" si="4"/>
        <v>0</v>
      </c>
      <c r="X62" s="6"/>
      <c r="Y62" s="6"/>
      <c r="Z62" s="6"/>
      <c r="AA62" s="6"/>
      <c r="AB62" s="6"/>
    </row>
    <row r="63" spans="1:28" ht="29.1" customHeight="1" thickBot="1" x14ac:dyDescent="0.4">
      <c r="A63" s="163"/>
      <c r="B63" s="163" t="str">
        <f t="shared" si="13"/>
        <v>NO</v>
      </c>
      <c r="C63" s="20"/>
      <c r="D63" s="21"/>
      <c r="E63" s="20"/>
      <c r="F63" s="23"/>
      <c r="G63" s="23"/>
      <c r="H63" s="23"/>
      <c r="I63" s="23"/>
      <c r="J63" s="23"/>
      <c r="K63" s="23"/>
      <c r="L63" s="23"/>
      <c r="M63" s="23"/>
      <c r="N63" s="24"/>
      <c r="O63" s="25">
        <f t="shared" si="14"/>
        <v>0</v>
      </c>
      <c r="P63" s="26">
        <f t="shared" si="15"/>
        <v>0</v>
      </c>
      <c r="Q63" s="158">
        <f t="shared" si="16"/>
        <v>0</v>
      </c>
      <c r="R63" s="19"/>
      <c r="S63" s="28">
        <v>2113</v>
      </c>
      <c r="T63" s="29" t="s">
        <v>67</v>
      </c>
      <c r="U63" s="30">
        <f t="shared" si="3"/>
        <v>0</v>
      </c>
      <c r="V63" s="31"/>
      <c r="W63" s="32">
        <f t="shared" si="4"/>
        <v>0</v>
      </c>
      <c r="X63" s="6"/>
      <c r="Y63" s="6"/>
      <c r="Z63" s="6"/>
      <c r="AA63" s="6"/>
      <c r="AB63" s="6"/>
    </row>
    <row r="64" spans="1:28" ht="29.1" customHeight="1" thickBot="1" x14ac:dyDescent="0.4">
      <c r="A64" s="163"/>
      <c r="B64" s="163" t="str">
        <f t="shared" si="13"/>
        <v>NO</v>
      </c>
      <c r="C64" s="20"/>
      <c r="D64" s="21"/>
      <c r="E64" s="20"/>
      <c r="F64" s="23"/>
      <c r="G64" s="23"/>
      <c r="H64" s="23"/>
      <c r="I64" s="23"/>
      <c r="J64" s="23"/>
      <c r="K64" s="23"/>
      <c r="L64" s="23"/>
      <c r="M64" s="23"/>
      <c r="N64" s="24"/>
      <c r="O64" s="25">
        <f t="shared" si="14"/>
        <v>0</v>
      </c>
      <c r="P64" s="26">
        <f t="shared" si="15"/>
        <v>0</v>
      </c>
      <c r="Q64" s="158">
        <f t="shared" si="16"/>
        <v>0</v>
      </c>
      <c r="R64" s="19"/>
      <c r="S64" s="28">
        <v>1896</v>
      </c>
      <c r="T64" s="29" t="s">
        <v>116</v>
      </c>
      <c r="U64" s="30">
        <f t="shared" si="3"/>
        <v>0</v>
      </c>
      <c r="V64" s="31"/>
      <c r="W64" s="32">
        <f t="shared" si="4"/>
        <v>0</v>
      </c>
      <c r="X64" s="6"/>
      <c r="Y64" s="6"/>
      <c r="Z64" s="6"/>
      <c r="AA64" s="6"/>
      <c r="AB64" s="6"/>
    </row>
    <row r="65" spans="1:28" ht="29.1" customHeight="1" thickBot="1" x14ac:dyDescent="0.4">
      <c r="A65" s="163"/>
      <c r="B65" s="163" t="str">
        <f t="shared" si="13"/>
        <v>NO</v>
      </c>
      <c r="C65" s="20"/>
      <c r="D65" s="21"/>
      <c r="E65" s="20"/>
      <c r="F65" s="23"/>
      <c r="G65" s="23"/>
      <c r="H65" s="23"/>
      <c r="I65" s="23"/>
      <c r="J65" s="23"/>
      <c r="K65" s="23"/>
      <c r="L65" s="23"/>
      <c r="M65" s="23"/>
      <c r="N65" s="24"/>
      <c r="O65" s="25">
        <f t="shared" si="14"/>
        <v>0</v>
      </c>
      <c r="P65" s="26">
        <f t="shared" si="15"/>
        <v>0</v>
      </c>
      <c r="Q65" s="158">
        <f t="shared" si="16"/>
        <v>0</v>
      </c>
      <c r="R65" s="19"/>
      <c r="S65" s="6"/>
      <c r="T65" s="6"/>
      <c r="U65" s="39">
        <f>SUM(U3:U64)</f>
        <v>2854</v>
      </c>
      <c r="V65" s="6"/>
      <c r="W65" s="41">
        <f>SUM(W3:W64)</f>
        <v>2890</v>
      </c>
      <c r="X65" s="6"/>
      <c r="Y65" s="6"/>
      <c r="Z65" s="6"/>
      <c r="AA65" s="6"/>
      <c r="AB65" s="6"/>
    </row>
    <row r="66" spans="1:28" ht="29.1" customHeight="1" thickBot="1" x14ac:dyDescent="0.4">
      <c r="A66" s="163"/>
      <c r="B66" s="163" t="str">
        <f t="shared" si="13"/>
        <v>NO</v>
      </c>
      <c r="C66" s="20"/>
      <c r="D66" s="21"/>
      <c r="E66" s="20"/>
      <c r="F66" s="23"/>
      <c r="G66" s="23"/>
      <c r="H66" s="23"/>
      <c r="I66" s="23"/>
      <c r="J66" s="23"/>
      <c r="K66" s="23"/>
      <c r="L66" s="23"/>
      <c r="M66" s="23"/>
      <c r="N66" s="24"/>
      <c r="O66" s="25">
        <f t="shared" si="14"/>
        <v>0</v>
      </c>
      <c r="P66" s="26">
        <f t="shared" si="15"/>
        <v>0</v>
      </c>
      <c r="Q66" s="158">
        <f t="shared" si="16"/>
        <v>0</v>
      </c>
      <c r="R66" s="19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29.1" customHeight="1" thickBot="1" x14ac:dyDescent="0.4">
      <c r="A67" s="163"/>
      <c r="B67" s="163" t="str">
        <f t="shared" si="13"/>
        <v>NO</v>
      </c>
      <c r="C67" s="20"/>
      <c r="D67" s="21"/>
      <c r="E67" s="20"/>
      <c r="F67" s="23"/>
      <c r="G67" s="23"/>
      <c r="H67" s="23"/>
      <c r="I67" s="23"/>
      <c r="J67" s="23"/>
      <c r="K67" s="23"/>
      <c r="L67" s="23"/>
      <c r="M67" s="23"/>
      <c r="N67" s="24"/>
      <c r="O67" s="25">
        <f t="shared" ref="O67:O81" si="17">IF(P67=9,SUM(F67:N67)-SMALL(F67:N67,1)-SMALL(F67:N67,2),IF(P67=8,SUM(F67:N67)-SMALL(F67:N67,1),SUM(F67:N67)))</f>
        <v>0</v>
      </c>
      <c r="P67" s="26">
        <f t="shared" ref="P67:P81" si="18">COUNTA(F67:N67)</f>
        <v>0</v>
      </c>
      <c r="Q67" s="158">
        <f t="shared" ref="Q67:Q81" si="19">SUM(F67:N67)</f>
        <v>0</v>
      </c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9.1" customHeight="1" thickBot="1" x14ac:dyDescent="0.4">
      <c r="A68" s="163"/>
      <c r="B68" s="163" t="str">
        <f t="shared" ref="B68:B81" si="20">IF(P68&lt;2,"NO","SI")</f>
        <v>NO</v>
      </c>
      <c r="C68" s="20"/>
      <c r="D68" s="21"/>
      <c r="E68" s="20"/>
      <c r="F68" s="23"/>
      <c r="G68" s="23"/>
      <c r="H68" s="23"/>
      <c r="I68" s="23"/>
      <c r="J68" s="23"/>
      <c r="K68" s="23"/>
      <c r="L68" s="23"/>
      <c r="M68" s="23"/>
      <c r="N68" s="24"/>
      <c r="O68" s="25">
        <f t="shared" si="17"/>
        <v>0</v>
      </c>
      <c r="P68" s="26">
        <f t="shared" si="18"/>
        <v>0</v>
      </c>
      <c r="Q68" s="158">
        <f t="shared" si="19"/>
        <v>0</v>
      </c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9.1" customHeight="1" thickBot="1" x14ac:dyDescent="0.4">
      <c r="A69" s="163"/>
      <c r="B69" s="163" t="str">
        <f t="shared" si="20"/>
        <v>NO</v>
      </c>
      <c r="C69" s="20"/>
      <c r="D69" s="21"/>
      <c r="E69" s="20"/>
      <c r="F69" s="23"/>
      <c r="G69" s="23"/>
      <c r="H69" s="23"/>
      <c r="I69" s="23"/>
      <c r="J69" s="23"/>
      <c r="K69" s="23"/>
      <c r="L69" s="23"/>
      <c r="M69" s="23"/>
      <c r="N69" s="24"/>
      <c r="O69" s="25">
        <f t="shared" si="17"/>
        <v>0</v>
      </c>
      <c r="P69" s="26">
        <f t="shared" si="18"/>
        <v>0</v>
      </c>
      <c r="Q69" s="158">
        <f t="shared" si="19"/>
        <v>0</v>
      </c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29.1" customHeight="1" thickBot="1" x14ac:dyDescent="0.4">
      <c r="A70" s="163"/>
      <c r="B70" s="163" t="str">
        <f t="shared" si="20"/>
        <v>NO</v>
      </c>
      <c r="C70" s="20"/>
      <c r="D70" s="21"/>
      <c r="E70" s="20"/>
      <c r="F70" s="23"/>
      <c r="G70" s="23"/>
      <c r="H70" s="23"/>
      <c r="I70" s="23"/>
      <c r="J70" s="23"/>
      <c r="K70" s="23"/>
      <c r="L70" s="23"/>
      <c r="M70" s="23"/>
      <c r="N70" s="24"/>
      <c r="O70" s="25">
        <f t="shared" si="17"/>
        <v>0</v>
      </c>
      <c r="P70" s="26">
        <f t="shared" si="18"/>
        <v>0</v>
      </c>
      <c r="Q70" s="158">
        <f t="shared" si="19"/>
        <v>0</v>
      </c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9.1" customHeight="1" thickBot="1" x14ac:dyDescent="0.4">
      <c r="A71" s="163"/>
      <c r="B71" s="163" t="str">
        <f t="shared" si="20"/>
        <v>NO</v>
      </c>
      <c r="C71" s="20"/>
      <c r="D71" s="21"/>
      <c r="E71" s="20"/>
      <c r="F71" s="23"/>
      <c r="G71" s="23"/>
      <c r="H71" s="23"/>
      <c r="I71" s="23"/>
      <c r="J71" s="23"/>
      <c r="K71" s="23"/>
      <c r="L71" s="23"/>
      <c r="M71" s="23"/>
      <c r="N71" s="24"/>
      <c r="O71" s="25">
        <f t="shared" si="17"/>
        <v>0</v>
      </c>
      <c r="P71" s="26">
        <f t="shared" si="18"/>
        <v>0</v>
      </c>
      <c r="Q71" s="158">
        <f t="shared" si="19"/>
        <v>0</v>
      </c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9.1" customHeight="1" thickBot="1" x14ac:dyDescent="0.4">
      <c r="A72" s="163"/>
      <c r="B72" s="163" t="str">
        <f t="shared" si="20"/>
        <v>NO</v>
      </c>
      <c r="C72" s="20"/>
      <c r="D72" s="21"/>
      <c r="E72" s="20"/>
      <c r="F72" s="23"/>
      <c r="G72" s="23"/>
      <c r="H72" s="23"/>
      <c r="I72" s="23"/>
      <c r="J72" s="23"/>
      <c r="K72" s="23"/>
      <c r="L72" s="23"/>
      <c r="M72" s="23"/>
      <c r="N72" s="24"/>
      <c r="O72" s="25">
        <f t="shared" si="17"/>
        <v>0</v>
      </c>
      <c r="P72" s="26">
        <f t="shared" si="18"/>
        <v>0</v>
      </c>
      <c r="Q72" s="158">
        <f t="shared" si="19"/>
        <v>0</v>
      </c>
      <c r="R72" s="19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29.1" customHeight="1" thickBot="1" x14ac:dyDescent="0.4">
      <c r="A73" s="163"/>
      <c r="B73" s="163" t="str">
        <f t="shared" si="20"/>
        <v>NO</v>
      </c>
      <c r="C73" s="20"/>
      <c r="D73" s="21"/>
      <c r="E73" s="22"/>
      <c r="F73" s="23"/>
      <c r="G73" s="23"/>
      <c r="H73" s="23"/>
      <c r="I73" s="23"/>
      <c r="J73" s="23"/>
      <c r="K73" s="23"/>
      <c r="L73" s="23"/>
      <c r="M73" s="23"/>
      <c r="N73" s="24"/>
      <c r="O73" s="25">
        <f t="shared" si="17"/>
        <v>0</v>
      </c>
      <c r="P73" s="26">
        <f t="shared" si="18"/>
        <v>0</v>
      </c>
      <c r="Q73" s="158">
        <f t="shared" si="19"/>
        <v>0</v>
      </c>
      <c r="R73" s="19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9.1" customHeight="1" thickBot="1" x14ac:dyDescent="0.4">
      <c r="A74" s="163"/>
      <c r="B74" s="163" t="str">
        <f t="shared" si="20"/>
        <v>NO</v>
      </c>
      <c r="C74" s="20"/>
      <c r="D74" s="21"/>
      <c r="E74" s="20"/>
      <c r="F74" s="23"/>
      <c r="G74" s="23"/>
      <c r="H74" s="23"/>
      <c r="I74" s="23"/>
      <c r="J74" s="23"/>
      <c r="K74" s="23"/>
      <c r="L74" s="23"/>
      <c r="M74" s="23"/>
      <c r="N74" s="24"/>
      <c r="O74" s="25">
        <f t="shared" si="17"/>
        <v>0</v>
      </c>
      <c r="P74" s="26">
        <f t="shared" si="18"/>
        <v>0</v>
      </c>
      <c r="Q74" s="158">
        <f t="shared" si="19"/>
        <v>0</v>
      </c>
      <c r="R74" s="19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9.1" customHeight="1" thickBot="1" x14ac:dyDescent="0.4">
      <c r="A75" s="163"/>
      <c r="B75" s="163" t="str">
        <f t="shared" si="20"/>
        <v>NO</v>
      </c>
      <c r="C75" s="20"/>
      <c r="D75" s="21"/>
      <c r="E75" s="20"/>
      <c r="F75" s="23"/>
      <c r="G75" s="23"/>
      <c r="H75" s="23"/>
      <c r="I75" s="23"/>
      <c r="J75" s="23"/>
      <c r="K75" s="23"/>
      <c r="L75" s="23"/>
      <c r="M75" s="23"/>
      <c r="N75" s="24"/>
      <c r="O75" s="25">
        <f t="shared" si="17"/>
        <v>0</v>
      </c>
      <c r="P75" s="26">
        <f t="shared" si="18"/>
        <v>0</v>
      </c>
      <c r="Q75" s="158">
        <f t="shared" si="19"/>
        <v>0</v>
      </c>
      <c r="R75" s="19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9.1" customHeight="1" thickBot="1" x14ac:dyDescent="0.4">
      <c r="A76" s="163"/>
      <c r="B76" s="163" t="str">
        <f t="shared" si="20"/>
        <v>NO</v>
      </c>
      <c r="C76" s="62"/>
      <c r="D76" s="21"/>
      <c r="E76" s="20"/>
      <c r="F76" s="23"/>
      <c r="G76" s="23"/>
      <c r="H76" s="23"/>
      <c r="I76" s="23"/>
      <c r="J76" s="23"/>
      <c r="K76" s="23"/>
      <c r="L76" s="23"/>
      <c r="M76" s="23"/>
      <c r="N76" s="24"/>
      <c r="O76" s="25">
        <f t="shared" si="17"/>
        <v>0</v>
      </c>
      <c r="P76" s="26">
        <f t="shared" si="18"/>
        <v>0</v>
      </c>
      <c r="Q76" s="158">
        <f t="shared" si="19"/>
        <v>0</v>
      </c>
      <c r="R76" s="19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9.1" customHeight="1" thickBot="1" x14ac:dyDescent="0.4">
      <c r="A77" s="163"/>
      <c r="B77" s="163" t="str">
        <f t="shared" si="20"/>
        <v>NO</v>
      </c>
      <c r="C77" s="62"/>
      <c r="D77" s="21"/>
      <c r="E77" s="20"/>
      <c r="F77" s="23"/>
      <c r="G77" s="23"/>
      <c r="H77" s="23"/>
      <c r="I77" s="23"/>
      <c r="J77" s="23"/>
      <c r="K77" s="23"/>
      <c r="L77" s="23"/>
      <c r="M77" s="23"/>
      <c r="N77" s="24"/>
      <c r="O77" s="25">
        <f t="shared" si="17"/>
        <v>0</v>
      </c>
      <c r="P77" s="26">
        <f t="shared" si="18"/>
        <v>0</v>
      </c>
      <c r="Q77" s="158">
        <f t="shared" si="19"/>
        <v>0</v>
      </c>
      <c r="R77" s="19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9.1" customHeight="1" thickBot="1" x14ac:dyDescent="0.4">
      <c r="A78" s="163"/>
      <c r="B78" s="163" t="str">
        <f t="shared" si="20"/>
        <v>NO</v>
      </c>
      <c r="C78" s="62"/>
      <c r="D78" s="21"/>
      <c r="E78" s="20"/>
      <c r="F78" s="23"/>
      <c r="G78" s="23"/>
      <c r="H78" s="23"/>
      <c r="I78" s="23"/>
      <c r="J78" s="23"/>
      <c r="K78" s="23"/>
      <c r="L78" s="23"/>
      <c r="M78" s="23"/>
      <c r="N78" s="24"/>
      <c r="O78" s="25">
        <f t="shared" si="17"/>
        <v>0</v>
      </c>
      <c r="P78" s="26">
        <f t="shared" si="18"/>
        <v>0</v>
      </c>
      <c r="Q78" s="158">
        <f t="shared" si="19"/>
        <v>0</v>
      </c>
      <c r="R78" s="19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29.1" customHeight="1" thickBot="1" x14ac:dyDescent="0.4">
      <c r="A79" s="163"/>
      <c r="B79" s="163" t="str">
        <f t="shared" si="20"/>
        <v>NO</v>
      </c>
      <c r="C79" s="143"/>
      <c r="D79" s="21"/>
      <c r="E79" s="20"/>
      <c r="F79" s="23"/>
      <c r="G79" s="23"/>
      <c r="H79" s="23"/>
      <c r="I79" s="23"/>
      <c r="J79" s="23"/>
      <c r="K79" s="23"/>
      <c r="L79" s="23"/>
      <c r="M79" s="23"/>
      <c r="N79" s="24"/>
      <c r="O79" s="25">
        <f t="shared" si="17"/>
        <v>0</v>
      </c>
      <c r="P79" s="26">
        <f t="shared" si="18"/>
        <v>0</v>
      </c>
      <c r="Q79" s="158">
        <f t="shared" si="19"/>
        <v>0</v>
      </c>
      <c r="R79" s="19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29.1" customHeight="1" thickBot="1" x14ac:dyDescent="0.4">
      <c r="A80" s="163"/>
      <c r="B80" s="163" t="str">
        <f t="shared" si="20"/>
        <v>NO</v>
      </c>
      <c r="C80" s="143"/>
      <c r="D80" s="21"/>
      <c r="E80" s="20"/>
      <c r="F80" s="23"/>
      <c r="G80" s="23"/>
      <c r="H80" s="23"/>
      <c r="I80" s="23"/>
      <c r="J80" s="23"/>
      <c r="K80" s="23"/>
      <c r="L80" s="23"/>
      <c r="M80" s="23"/>
      <c r="N80" s="24"/>
      <c r="O80" s="25">
        <f t="shared" si="17"/>
        <v>0</v>
      </c>
      <c r="P80" s="26">
        <f t="shared" si="18"/>
        <v>0</v>
      </c>
      <c r="Q80" s="158">
        <f t="shared" si="19"/>
        <v>0</v>
      </c>
      <c r="R80" s="19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29.1" customHeight="1" thickBot="1" x14ac:dyDescent="0.4">
      <c r="A81" s="163"/>
      <c r="B81" s="163" t="str">
        <f t="shared" si="20"/>
        <v>NO</v>
      </c>
      <c r="C81" s="62"/>
      <c r="D81" s="21"/>
      <c r="E81" s="62"/>
      <c r="F81" s="23"/>
      <c r="G81" s="23"/>
      <c r="H81" s="23"/>
      <c r="I81" s="23"/>
      <c r="J81" s="23"/>
      <c r="K81" s="23"/>
      <c r="L81" s="23"/>
      <c r="M81" s="23"/>
      <c r="N81" s="24"/>
      <c r="O81" s="25">
        <f t="shared" si="17"/>
        <v>0</v>
      </c>
      <c r="P81" s="26">
        <f t="shared" si="18"/>
        <v>0</v>
      </c>
      <c r="Q81" s="158">
        <f t="shared" si="19"/>
        <v>0</v>
      </c>
      <c r="R81" s="19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28.5" customHeight="1" x14ac:dyDescent="0.35">
      <c r="A82" s="42"/>
      <c r="B82" s="42">
        <f>COUNTIF(B3:B81,"SI")</f>
        <v>30</v>
      </c>
      <c r="C82" s="42">
        <f>COUNTA(C3:C81)</f>
        <v>31</v>
      </c>
      <c r="D82" s="42"/>
      <c r="E82" s="42"/>
      <c r="F82" s="44">
        <f t="shared" ref="F82:J82" si="21">COUNTA(F3:F81)</f>
        <v>23</v>
      </c>
      <c r="G82" s="44">
        <f t="shared" si="21"/>
        <v>25</v>
      </c>
      <c r="H82" s="44">
        <f t="shared" si="21"/>
        <v>24</v>
      </c>
      <c r="I82" s="44">
        <f t="shared" si="21"/>
        <v>25</v>
      </c>
      <c r="J82" s="44">
        <f t="shared" si="21"/>
        <v>24</v>
      </c>
      <c r="K82" s="42"/>
      <c r="L82" s="42"/>
      <c r="M82" s="42"/>
      <c r="N82" s="64"/>
      <c r="O82" s="65">
        <f>SUM(O3:O81)</f>
        <v>2890</v>
      </c>
      <c r="P82" s="47"/>
      <c r="Q82" s="66">
        <f>SUM(Q3:Q81)</f>
        <v>2854</v>
      </c>
      <c r="R82" s="19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27.95" customHeight="1" x14ac:dyDescent="0.35">
      <c r="A83" s="67"/>
      <c r="B83" s="67"/>
      <c r="C83" s="67"/>
      <c r="D83" s="67"/>
      <c r="E83" s="67"/>
      <c r="F83" s="68"/>
      <c r="G83" s="68"/>
      <c r="H83" s="67"/>
      <c r="I83" s="67"/>
      <c r="J83" s="67"/>
      <c r="K83" s="67"/>
      <c r="L83" s="67"/>
      <c r="M83" s="67"/>
      <c r="N83" s="67"/>
      <c r="O83" s="69"/>
      <c r="P83" s="6"/>
      <c r="Q83" s="70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5.6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5.6" customHeight="1" x14ac:dyDescent="0.2">
      <c r="A85" s="216"/>
      <c r="B85" s="6"/>
      <c r="C85" s="49"/>
      <c r="D85" s="50"/>
      <c r="E85" s="50"/>
      <c r="F85" s="50"/>
      <c r="G85" s="5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.6" customHeight="1" x14ac:dyDescent="0.2">
      <c r="A86" s="220"/>
      <c r="B86" s="6"/>
      <c r="C86" s="52"/>
      <c r="D86" s="53"/>
      <c r="E86" s="53"/>
      <c r="F86" s="53"/>
      <c r="G86" s="53"/>
      <c r="H86" s="50"/>
      <c r="I86" s="50"/>
      <c r="J86" s="50"/>
      <c r="K86" s="50"/>
      <c r="L86" s="50"/>
      <c r="M86" s="50"/>
      <c r="N86" s="50"/>
      <c r="O86" s="51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5.6" customHeight="1" x14ac:dyDescent="0.2">
      <c r="A87" s="217"/>
      <c r="B87" s="6"/>
      <c r="C87" s="55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8.600000000000001" customHeight="1" x14ac:dyDescent="0.2">
      <c r="S88" s="6"/>
      <c r="T88" s="6"/>
      <c r="U88" s="6"/>
      <c r="V88" s="6"/>
      <c r="W88" s="6"/>
    </row>
    <row r="89" spans="1:28" ht="18.600000000000001" customHeight="1" x14ac:dyDescent="0.2">
      <c r="S89" s="6"/>
      <c r="T89" s="6"/>
    </row>
    <row r="90" spans="1:28" ht="18.600000000000001" customHeight="1" x14ac:dyDescent="0.2">
      <c r="S90" s="6"/>
      <c r="T90" s="6"/>
    </row>
    <row r="91" spans="1:28" ht="18.600000000000001" customHeight="1" x14ac:dyDescent="0.2">
      <c r="S91" s="6"/>
      <c r="T91" s="6"/>
    </row>
    <row r="92" spans="1:28" ht="18.600000000000001" customHeight="1" x14ac:dyDescent="0.2">
      <c r="S92" s="6"/>
      <c r="T92" s="6"/>
    </row>
    <row r="93" spans="1:28" ht="18.600000000000001" customHeight="1" x14ac:dyDescent="0.2">
      <c r="S93" s="6"/>
      <c r="T93" s="6"/>
    </row>
  </sheetData>
  <sortState xmlns:xlrd2="http://schemas.microsoft.com/office/spreadsheetml/2017/richdata2" ref="A3:Q33">
    <sortCondition descending="1" ref="O3:O33"/>
  </sortState>
  <mergeCells count="1">
    <mergeCell ref="B1:G1"/>
  </mergeCells>
  <conditionalFormatting sqref="A3:B81">
    <cfRule type="containsText" dxfId="13" priority="1" stopIfTrue="1" operator="containsText" text="SI">
      <formula>NOT(ISERROR(SEARCH("SI",A3)))</formula>
    </cfRule>
    <cfRule type="containsText" dxfId="12" priority="2" stopIfTrue="1" operator="containsText" text="NO">
      <formula>NOT(ISERROR(SEARCH("NO",A3)))</formula>
    </cfRule>
  </conditionalFormatting>
  <pageMargins left="1" right="1" top="1" bottom="1" header="0.25" footer="0.25"/>
  <pageSetup orientation="portrait"/>
  <headerFooter>
    <oddHeader>&amp;L&amp;"Times New Roman,Regular"&amp;12&amp;K000000RA F</oddHeader>
    <oddFooter>&amp;L&amp;"Helvetica,Regular"&amp;12&amp;K000000&amp;P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Z100"/>
  <sheetViews>
    <sheetView showGridLines="0" zoomScale="40" zoomScaleNormal="4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J32" sqref="J32"/>
    </sheetView>
  </sheetViews>
  <sheetFormatPr defaultColWidth="11.42578125" defaultRowHeight="18.600000000000001" customHeight="1" x14ac:dyDescent="0.2"/>
  <cols>
    <col min="1" max="1" width="17.7109375" style="1" bestFit="1" customWidth="1"/>
    <col min="2" max="2" width="11.42578125" style="1" customWidth="1"/>
    <col min="3" max="3" width="55.7109375" style="1" customWidth="1"/>
    <col min="4" max="4" width="12.7109375" style="1" customWidth="1"/>
    <col min="5" max="5" width="67" style="1" customWidth="1"/>
    <col min="6" max="6" width="22.85546875" style="1" customWidth="1"/>
    <col min="7" max="7" width="23" style="1" customWidth="1"/>
    <col min="8" max="11" width="22.42578125" style="1" customWidth="1"/>
    <col min="12" max="12" width="23" style="1" customWidth="1"/>
    <col min="13" max="14" width="23.140625" style="1" customWidth="1"/>
    <col min="15" max="15" width="21.42578125" style="1" customWidth="1"/>
    <col min="16" max="16" width="15.140625" style="1" bestFit="1" customWidth="1"/>
    <col min="17" max="17" width="32.7109375" style="1" bestFit="1" customWidth="1"/>
    <col min="18" max="18" width="3.5703125" style="1" customWidth="1"/>
    <col min="19" max="19" width="11.42578125" style="1" customWidth="1"/>
    <col min="20" max="20" width="59.7109375" style="1" customWidth="1"/>
    <col min="21" max="21" width="18.5703125" style="1" customWidth="1"/>
    <col min="22" max="22" width="11.42578125" style="1" customWidth="1"/>
    <col min="23" max="23" width="35.42578125" style="1" customWidth="1"/>
    <col min="24" max="25" width="11.42578125" style="1" customWidth="1"/>
    <col min="26" max="26" width="36.28515625" style="1" customWidth="1"/>
    <col min="27" max="27" width="11.42578125" style="1" customWidth="1"/>
    <col min="28" max="28" width="67.140625" style="1" customWidth="1"/>
    <col min="29" max="260" width="11.42578125" style="1" customWidth="1"/>
  </cols>
  <sheetData>
    <row r="1" spans="1:28" ht="28.5" customHeight="1" thickBot="1" x14ac:dyDescent="0.45">
      <c r="A1"/>
      <c r="B1" s="235" t="s">
        <v>79</v>
      </c>
      <c r="C1" s="236"/>
      <c r="D1" s="236"/>
      <c r="E1" s="236"/>
      <c r="F1" s="236"/>
      <c r="G1" s="237"/>
      <c r="H1" s="58"/>
      <c r="I1" s="159"/>
      <c r="J1" s="159"/>
      <c r="K1" s="159"/>
      <c r="L1" s="59"/>
      <c r="M1" s="59"/>
      <c r="N1" s="59"/>
      <c r="O1" s="5"/>
      <c r="P1" s="5"/>
      <c r="Q1" s="5"/>
      <c r="R1" s="6"/>
      <c r="S1" s="5"/>
      <c r="T1" s="5"/>
      <c r="U1" s="5"/>
      <c r="V1" s="6"/>
      <c r="W1" s="5"/>
      <c r="X1" s="6"/>
      <c r="Y1" s="6"/>
      <c r="Z1" s="6"/>
      <c r="AA1" s="6"/>
      <c r="AB1" s="6"/>
    </row>
    <row r="2" spans="1:28" ht="51.4" customHeight="1" thickBot="1" x14ac:dyDescent="0.4">
      <c r="A2" s="182" t="s">
        <v>365</v>
      </c>
      <c r="B2" s="8" t="s">
        <v>69</v>
      </c>
      <c r="C2" s="182" t="s">
        <v>1</v>
      </c>
      <c r="D2" s="182" t="s">
        <v>70</v>
      </c>
      <c r="E2" s="182" t="s">
        <v>3</v>
      </c>
      <c r="F2" s="9" t="s">
        <v>364</v>
      </c>
      <c r="G2" s="9" t="s">
        <v>705</v>
      </c>
      <c r="H2" s="9" t="s">
        <v>856</v>
      </c>
      <c r="I2" s="9" t="s">
        <v>899</v>
      </c>
      <c r="J2" s="9" t="s">
        <v>939</v>
      </c>
      <c r="K2" s="9" t="s">
        <v>201</v>
      </c>
      <c r="L2" s="9" t="s">
        <v>208</v>
      </c>
      <c r="M2" s="9" t="s">
        <v>162</v>
      </c>
      <c r="N2" s="10" t="s">
        <v>209</v>
      </c>
      <c r="O2" s="11" t="s">
        <v>4</v>
      </c>
      <c r="P2" s="12" t="s">
        <v>5</v>
      </c>
      <c r="Q2" s="12" t="s">
        <v>6</v>
      </c>
      <c r="R2" s="74"/>
      <c r="S2" s="14" t="s">
        <v>7</v>
      </c>
      <c r="T2" s="15" t="s">
        <v>3</v>
      </c>
      <c r="U2" s="16" t="s">
        <v>8</v>
      </c>
      <c r="V2" s="17"/>
      <c r="W2" s="18" t="s">
        <v>9</v>
      </c>
      <c r="X2" s="19"/>
      <c r="Y2" s="33"/>
      <c r="Z2" s="33"/>
      <c r="AA2" s="33"/>
      <c r="AB2" s="33"/>
    </row>
    <row r="3" spans="1:28" ht="29.1" customHeight="1" thickBot="1" x14ac:dyDescent="0.45">
      <c r="A3" s="218" t="s">
        <v>366</v>
      </c>
      <c r="B3" s="163" t="s">
        <v>163</v>
      </c>
      <c r="C3" s="205" t="s">
        <v>129</v>
      </c>
      <c r="D3" s="205" t="s">
        <v>125</v>
      </c>
      <c r="E3" s="205" t="s">
        <v>153</v>
      </c>
      <c r="F3" s="184">
        <v>100</v>
      </c>
      <c r="G3" s="184">
        <v>80</v>
      </c>
      <c r="H3" s="188">
        <v>80</v>
      </c>
      <c r="I3" s="188">
        <f>VLOOKUP(A3,[1]Table1!$A$191:$K$223,11,FALSE)</f>
        <v>90</v>
      </c>
      <c r="J3" s="188">
        <v>12</v>
      </c>
      <c r="K3" s="23"/>
      <c r="L3" s="188"/>
      <c r="M3" s="178"/>
      <c r="N3" s="180"/>
      <c r="O3" s="181">
        <f>IF(P3=9,SUM(F3:N3)-SMALL(F3:N3,1)-SMALL(F3:N3,2),IF(P3=8,SUM(F3:N3)-SMALL(F3:N3,1),SUM(F3:N3)))</f>
        <v>362</v>
      </c>
      <c r="P3" s="26">
        <f>COUNTA(F3:N3)</f>
        <v>5</v>
      </c>
      <c r="Q3" s="158">
        <f>SUM(F3:N3)</f>
        <v>362</v>
      </c>
      <c r="R3" s="27"/>
      <c r="S3" s="28">
        <v>1213</v>
      </c>
      <c r="T3" s="29" t="s">
        <v>114</v>
      </c>
      <c r="U3" s="30">
        <f t="shared" ref="U3:U50" si="0">SUMIF($D$3:$D$108,S3,$Q$3:$Q$108)</f>
        <v>365</v>
      </c>
      <c r="V3" s="31"/>
      <c r="W3" s="32">
        <f t="shared" ref="W3:W34" si="1">SUMIF($D$3:$D$108,S3,$O$3:$O$108)</f>
        <v>365</v>
      </c>
      <c r="X3" s="19"/>
      <c r="Y3" s="33"/>
      <c r="Z3" s="33"/>
      <c r="AA3" s="33"/>
      <c r="AB3" s="33"/>
    </row>
    <row r="4" spans="1:28" ht="29.1" customHeight="1" thickBot="1" x14ac:dyDescent="0.4">
      <c r="A4" s="218" t="s">
        <v>738</v>
      </c>
      <c r="B4" s="163" t="s">
        <v>163</v>
      </c>
      <c r="C4" s="205" t="s">
        <v>740</v>
      </c>
      <c r="D4" s="205" t="s">
        <v>136</v>
      </c>
      <c r="E4" s="205" t="s">
        <v>157</v>
      </c>
      <c r="F4" s="165"/>
      <c r="G4" s="184">
        <v>90</v>
      </c>
      <c r="H4" s="188">
        <v>90</v>
      </c>
      <c r="I4" s="188">
        <f>VLOOKUP(A4,[1]Table1!$A$191:$K$223,11,FALSE)</f>
        <v>100</v>
      </c>
      <c r="J4" s="188">
        <v>80</v>
      </c>
      <c r="K4" s="23"/>
      <c r="L4" s="23"/>
      <c r="M4" s="23"/>
      <c r="N4" s="24"/>
      <c r="O4" s="25">
        <f>IF(P4=9,SUM(F4:N4)-SMALL(F4:N4,1)-SMALL(F4:N4,2),IF(P4=8,SUM(F4:N4)-SMALL(F4:N4,1),SUM(F4:N4)))</f>
        <v>360</v>
      </c>
      <c r="P4" s="26">
        <f>COUNTA(F4:N4)</f>
        <v>4</v>
      </c>
      <c r="Q4" s="158">
        <f>SUM(F4:N4)</f>
        <v>360</v>
      </c>
      <c r="R4" s="27"/>
      <c r="S4" s="28">
        <v>2310</v>
      </c>
      <c r="T4" s="29" t="s">
        <v>156</v>
      </c>
      <c r="U4" s="30">
        <f t="shared" si="0"/>
        <v>246</v>
      </c>
      <c r="V4" s="31"/>
      <c r="W4" s="32">
        <f t="shared" si="1"/>
        <v>246</v>
      </c>
      <c r="X4" s="19"/>
      <c r="Y4" s="33"/>
      <c r="Z4" s="33"/>
      <c r="AA4" s="33"/>
      <c r="AB4" s="33"/>
    </row>
    <row r="5" spans="1:28" ht="29.1" customHeight="1" thickBot="1" x14ac:dyDescent="0.4">
      <c r="A5" s="218" t="s">
        <v>737</v>
      </c>
      <c r="B5" s="163" t="s">
        <v>163</v>
      </c>
      <c r="C5" s="205" t="s">
        <v>739</v>
      </c>
      <c r="D5" s="205" t="s">
        <v>136</v>
      </c>
      <c r="E5" s="205" t="s">
        <v>157</v>
      </c>
      <c r="F5" s="165"/>
      <c r="G5" s="184">
        <v>100</v>
      </c>
      <c r="H5" s="188">
        <v>100</v>
      </c>
      <c r="I5" s="188">
        <f>VLOOKUP(A5,[1]Table1!$A$191:$K$223,11,FALSE)</f>
        <v>15</v>
      </c>
      <c r="J5" s="188">
        <v>100</v>
      </c>
      <c r="K5" s="23"/>
      <c r="L5" s="23"/>
      <c r="M5" s="23"/>
      <c r="N5" s="24"/>
      <c r="O5" s="25">
        <f>IF(P5=9,SUM(F5:N5)-SMALL(F5:N5,1)-SMALL(F5:N5,2),IF(P5=8,SUM(F5:N5)-SMALL(F5:N5,1),SUM(F5:N5)))</f>
        <v>315</v>
      </c>
      <c r="P5" s="26">
        <f>COUNTA(F5:N5)</f>
        <v>4</v>
      </c>
      <c r="Q5" s="158">
        <f>SUM(F5:N5)</f>
        <v>315</v>
      </c>
      <c r="R5" s="27"/>
      <c r="S5" s="28">
        <v>2232</v>
      </c>
      <c r="T5" s="29" t="s">
        <v>119</v>
      </c>
      <c r="U5" s="30">
        <f t="shared" si="0"/>
        <v>0</v>
      </c>
      <c r="V5" s="31"/>
      <c r="W5" s="32">
        <f t="shared" si="1"/>
        <v>0</v>
      </c>
      <c r="X5" s="19"/>
      <c r="Y5" s="33"/>
      <c r="Z5" s="33"/>
      <c r="AA5" s="33"/>
      <c r="AB5" s="33"/>
    </row>
    <row r="6" spans="1:28" ht="29.1" customHeight="1" thickBot="1" x14ac:dyDescent="0.4">
      <c r="A6" s="218" t="s">
        <v>368</v>
      </c>
      <c r="B6" s="163" t="s">
        <v>163</v>
      </c>
      <c r="C6" s="205" t="s">
        <v>130</v>
      </c>
      <c r="D6" s="205" t="s">
        <v>131</v>
      </c>
      <c r="E6" s="205" t="s">
        <v>114</v>
      </c>
      <c r="F6" s="165">
        <v>80</v>
      </c>
      <c r="G6" s="184">
        <v>40</v>
      </c>
      <c r="H6" s="188">
        <v>60</v>
      </c>
      <c r="I6" s="188">
        <f>VLOOKUP(A6,[1]Table1!$A$191:$K$223,11,FALSE)</f>
        <v>50</v>
      </c>
      <c r="J6" s="188">
        <v>60</v>
      </c>
      <c r="K6" s="23"/>
      <c r="L6" s="23"/>
      <c r="M6" s="23"/>
      <c r="N6" s="24"/>
      <c r="O6" s="25">
        <f>IF(P6=9,SUM(F6:N6)-SMALL(F6:N6,1)-SMALL(F6:N6,2),IF(P6=8,SUM(F6:N6)-SMALL(F6:N6,1),SUM(F6:N6)))</f>
        <v>290</v>
      </c>
      <c r="P6" s="26">
        <f>COUNTA(F6:N6)</f>
        <v>5</v>
      </c>
      <c r="Q6" s="158">
        <f>SUM(F6:N6)</f>
        <v>290</v>
      </c>
      <c r="R6" s="27"/>
      <c r="S6" s="28">
        <v>1180</v>
      </c>
      <c r="T6" s="29" t="s">
        <v>14</v>
      </c>
      <c r="U6" s="30">
        <f t="shared" si="0"/>
        <v>719</v>
      </c>
      <c r="V6" s="31"/>
      <c r="W6" s="32">
        <f t="shared" si="1"/>
        <v>724</v>
      </c>
      <c r="X6" s="19"/>
      <c r="Y6" s="33"/>
      <c r="Z6" s="33"/>
      <c r="AA6" s="33"/>
      <c r="AB6" s="33"/>
    </row>
    <row r="7" spans="1:28" ht="29.1" customHeight="1" thickBot="1" x14ac:dyDescent="0.4">
      <c r="A7" s="218" t="s">
        <v>373</v>
      </c>
      <c r="B7" s="163" t="s">
        <v>163</v>
      </c>
      <c r="C7" s="205" t="s">
        <v>348</v>
      </c>
      <c r="D7" s="205" t="s">
        <v>132</v>
      </c>
      <c r="E7" s="205" t="s">
        <v>155</v>
      </c>
      <c r="F7" s="165">
        <v>20</v>
      </c>
      <c r="G7" s="184">
        <v>60</v>
      </c>
      <c r="H7" s="188"/>
      <c r="I7" s="188">
        <f>VLOOKUP(A7,[1]Table1!$A$191:$K$223,11,FALSE)</f>
        <v>80</v>
      </c>
      <c r="J7" s="188">
        <v>90</v>
      </c>
      <c r="K7" s="23"/>
      <c r="L7" s="23"/>
      <c r="M7" s="23"/>
      <c r="N7" s="24"/>
      <c r="O7" s="25">
        <f>IF(P7=9,SUM(F7:N7)-SMALL(F7:N7,1)-SMALL(F7:N7,2),IF(P7=8,SUM(F7:N7)-SMALL(F7:N7,1),SUM(F7:N7)))</f>
        <v>250</v>
      </c>
      <c r="P7" s="26">
        <f>COUNTA(F7:N7)</f>
        <v>4</v>
      </c>
      <c r="Q7" s="158">
        <f>SUM(F7:N7)</f>
        <v>250</v>
      </c>
      <c r="R7" s="27"/>
      <c r="S7" s="28">
        <v>1115</v>
      </c>
      <c r="T7" s="29" t="s">
        <v>15</v>
      </c>
      <c r="U7" s="30">
        <f t="shared" si="0"/>
        <v>0</v>
      </c>
      <c r="V7" s="31"/>
      <c r="W7" s="32">
        <f t="shared" si="1"/>
        <v>0</v>
      </c>
      <c r="X7" s="19"/>
      <c r="Y7" s="33"/>
      <c r="Z7" s="33"/>
      <c r="AA7" s="33"/>
      <c r="AB7" s="33"/>
    </row>
    <row r="8" spans="1:28" ht="29.1" customHeight="1" thickBot="1" x14ac:dyDescent="0.45">
      <c r="A8" s="218" t="s">
        <v>367</v>
      </c>
      <c r="B8" s="163" t="s">
        <v>163</v>
      </c>
      <c r="C8" s="205" t="s">
        <v>134</v>
      </c>
      <c r="D8" s="205" t="s">
        <v>135</v>
      </c>
      <c r="E8" s="205" t="s">
        <v>156</v>
      </c>
      <c r="F8" s="184">
        <v>90</v>
      </c>
      <c r="G8" s="184">
        <v>50</v>
      </c>
      <c r="H8" s="188">
        <v>5</v>
      </c>
      <c r="I8" s="188">
        <f>VLOOKUP(A8,[1]Table1!$A$191:$K$223,11,FALSE)</f>
        <v>9</v>
      </c>
      <c r="J8" s="188">
        <v>7</v>
      </c>
      <c r="K8" s="23"/>
      <c r="L8" s="188"/>
      <c r="M8" s="178"/>
      <c r="N8" s="180"/>
      <c r="O8" s="181">
        <f>IF(P8=9,SUM(F8:N8)-SMALL(F8:N8,1)-SMALL(F8:N8,2),IF(P8=8,SUM(F8:N8)-SMALL(F8:N8,1),SUM(F8:N8)))</f>
        <v>161</v>
      </c>
      <c r="P8" s="26">
        <f>COUNTA(F8:N8)</f>
        <v>5</v>
      </c>
      <c r="Q8" s="158">
        <f>SUM(F8:N8)</f>
        <v>161</v>
      </c>
      <c r="R8" s="27"/>
      <c r="S8" s="28">
        <v>10</v>
      </c>
      <c r="T8" s="29" t="s">
        <v>16</v>
      </c>
      <c r="U8" s="30">
        <f t="shared" si="0"/>
        <v>100</v>
      </c>
      <c r="V8" s="31"/>
      <c r="W8" s="32">
        <f t="shared" si="1"/>
        <v>109</v>
      </c>
      <c r="X8" s="19"/>
      <c r="Y8" s="33"/>
      <c r="Z8" s="33"/>
      <c r="AA8" s="33"/>
      <c r="AB8" s="33"/>
    </row>
    <row r="9" spans="1:28" ht="29.1" customHeight="1" thickBot="1" x14ac:dyDescent="0.4">
      <c r="A9" s="218" t="s">
        <v>370</v>
      </c>
      <c r="B9" s="163" t="s">
        <v>163</v>
      </c>
      <c r="C9" s="205" t="s">
        <v>145</v>
      </c>
      <c r="D9" s="205" t="s">
        <v>125</v>
      </c>
      <c r="E9" s="205" t="s">
        <v>153</v>
      </c>
      <c r="F9" s="165">
        <v>50</v>
      </c>
      <c r="G9" s="184">
        <v>20</v>
      </c>
      <c r="H9" s="188">
        <v>9</v>
      </c>
      <c r="I9" s="188">
        <f>VLOOKUP(A9,[1]Table1!$A$191:$K$223,11,FALSE)</f>
        <v>30</v>
      </c>
      <c r="J9" s="188">
        <v>50</v>
      </c>
      <c r="K9" s="23"/>
      <c r="L9" s="23"/>
      <c r="M9" s="23"/>
      <c r="N9" s="24"/>
      <c r="O9" s="25">
        <f>IF(P9=9,SUM(F9:N9)-SMALL(F9:N9,1)-SMALL(F9:N9,2),IF(P9=8,SUM(F9:N9)-SMALL(F9:N9,1),SUM(F9:N9)))</f>
        <v>159</v>
      </c>
      <c r="P9" s="26">
        <f>COUNTA(F9:N9)</f>
        <v>5</v>
      </c>
      <c r="Q9" s="158">
        <f>SUM(F9:N9)</f>
        <v>159</v>
      </c>
      <c r="R9" s="27"/>
      <c r="S9" s="28">
        <v>1589</v>
      </c>
      <c r="T9" s="29" t="s">
        <v>18</v>
      </c>
      <c r="U9" s="30">
        <f t="shared" si="0"/>
        <v>188</v>
      </c>
      <c r="V9" s="31"/>
      <c r="W9" s="32">
        <f t="shared" si="1"/>
        <v>193</v>
      </c>
      <c r="X9" s="19"/>
      <c r="Y9" s="33"/>
      <c r="Z9" s="33"/>
      <c r="AA9" s="33"/>
      <c r="AB9" s="33"/>
    </row>
    <row r="10" spans="1:28" ht="29.1" customHeight="1" thickBot="1" x14ac:dyDescent="0.4">
      <c r="A10" s="218" t="s">
        <v>376</v>
      </c>
      <c r="B10" s="163" t="s">
        <v>163</v>
      </c>
      <c r="C10" s="205" t="s">
        <v>237</v>
      </c>
      <c r="D10" s="205" t="s">
        <v>125</v>
      </c>
      <c r="E10" s="205" t="s">
        <v>153</v>
      </c>
      <c r="F10" s="165">
        <v>9</v>
      </c>
      <c r="G10" s="184">
        <v>15</v>
      </c>
      <c r="H10" s="188">
        <v>50</v>
      </c>
      <c r="I10" s="188">
        <f>VLOOKUP(A10,[1]Table1!$A$191:$K$223,11,FALSE)</f>
        <v>60</v>
      </c>
      <c r="J10" s="188">
        <v>15</v>
      </c>
      <c r="K10" s="23"/>
      <c r="L10" s="23"/>
      <c r="M10" s="23"/>
      <c r="N10" s="24"/>
      <c r="O10" s="25">
        <f>IF(P10=9,SUM(F10:N10)-SMALL(F10:N10,1)-SMALL(F10:N10,2),IF(P10=8,SUM(F10:N10)-SMALL(F10:N10,1),SUM(F10:N10)))</f>
        <v>149</v>
      </c>
      <c r="P10" s="26">
        <f>COUNTA(F10:N10)</f>
        <v>5</v>
      </c>
      <c r="Q10" s="158">
        <f>SUM(F10:N10)</f>
        <v>149</v>
      </c>
      <c r="R10" s="27"/>
      <c r="S10" s="28">
        <v>2074</v>
      </c>
      <c r="T10" s="29" t="s">
        <v>210</v>
      </c>
      <c r="U10" s="30">
        <f t="shared" si="0"/>
        <v>0</v>
      </c>
      <c r="V10" s="31"/>
      <c r="W10" s="32">
        <f t="shared" si="1"/>
        <v>0</v>
      </c>
      <c r="X10" s="19"/>
      <c r="Y10" s="33"/>
      <c r="Z10" s="33"/>
      <c r="AA10" s="33"/>
      <c r="AB10" s="33"/>
    </row>
    <row r="11" spans="1:28" ht="29.1" customHeight="1" thickBot="1" x14ac:dyDescent="0.4">
      <c r="A11" s="218" t="s">
        <v>371</v>
      </c>
      <c r="B11" s="163" t="s">
        <v>163</v>
      </c>
      <c r="C11" s="205" t="s">
        <v>220</v>
      </c>
      <c r="D11" s="205" t="s">
        <v>132</v>
      </c>
      <c r="E11" s="205" t="s">
        <v>155</v>
      </c>
      <c r="F11" s="165">
        <v>40</v>
      </c>
      <c r="G11" s="184">
        <v>9</v>
      </c>
      <c r="H11" s="188">
        <v>30</v>
      </c>
      <c r="I11" s="188">
        <f>VLOOKUP(A11,[1]Table1!$A$191:$K$223,11,FALSE)</f>
        <v>40</v>
      </c>
      <c r="J11" s="188"/>
      <c r="K11" s="23"/>
      <c r="L11" s="23"/>
      <c r="M11" s="23"/>
      <c r="N11" s="24"/>
      <c r="O11" s="25">
        <f>IF(P11=9,SUM(F11:N11)-SMALL(F11:N11,1)-SMALL(F11:N11,2),IF(P11=8,SUM(F11:N11)-SMALL(F11:N11,1),SUM(F11:N11)))</f>
        <v>119</v>
      </c>
      <c r="P11" s="26">
        <f>COUNTA(F11:N11)</f>
        <v>4</v>
      </c>
      <c r="Q11" s="158">
        <f>SUM(F11:N11)</f>
        <v>119</v>
      </c>
      <c r="R11" s="27"/>
      <c r="S11" s="28">
        <v>2328</v>
      </c>
      <c r="T11" s="29" t="s">
        <v>874</v>
      </c>
      <c r="U11" s="30">
        <f t="shared" si="0"/>
        <v>0</v>
      </c>
      <c r="V11" s="31"/>
      <c r="W11" s="32">
        <f t="shared" si="1"/>
        <v>10</v>
      </c>
      <c r="X11" s="19"/>
      <c r="Y11" s="33"/>
      <c r="Z11" s="33"/>
      <c r="AA11" s="33"/>
      <c r="AB11" s="33"/>
    </row>
    <row r="12" spans="1:28" ht="29.1" customHeight="1" thickBot="1" x14ac:dyDescent="0.4">
      <c r="A12" s="218" t="s">
        <v>372</v>
      </c>
      <c r="B12" s="163" t="s">
        <v>163</v>
      </c>
      <c r="C12" s="205" t="s">
        <v>138</v>
      </c>
      <c r="D12" s="205" t="s">
        <v>139</v>
      </c>
      <c r="E12" s="205" t="s">
        <v>159</v>
      </c>
      <c r="F12" s="165">
        <v>30</v>
      </c>
      <c r="G12" s="184">
        <v>7</v>
      </c>
      <c r="H12" s="188">
        <v>40</v>
      </c>
      <c r="I12" s="188">
        <f>VLOOKUP(A12,[1]Table1!$A$191:$K$223,11,FALSE)</f>
        <v>6</v>
      </c>
      <c r="J12" s="188">
        <v>30</v>
      </c>
      <c r="K12" s="23"/>
      <c r="L12" s="23"/>
      <c r="M12" s="23"/>
      <c r="N12" s="24"/>
      <c r="O12" s="25">
        <f>IF(P12=9,SUM(F12:N12)-SMALL(F12:N12,1)-SMALL(F12:N12,2),IF(P12=8,SUM(F12:N12)-SMALL(F12:N12,1),SUM(F12:N12)))</f>
        <v>113</v>
      </c>
      <c r="P12" s="26">
        <f>COUNTA(F12:N12)</f>
        <v>5</v>
      </c>
      <c r="Q12" s="158">
        <f>SUM(F12:N12)</f>
        <v>113</v>
      </c>
      <c r="R12" s="27"/>
      <c r="S12" s="28">
        <v>2140</v>
      </c>
      <c r="T12" s="29" t="s">
        <v>161</v>
      </c>
      <c r="U12" s="30">
        <f t="shared" si="0"/>
        <v>0</v>
      </c>
      <c r="V12" s="31"/>
      <c r="W12" s="32">
        <f t="shared" si="1"/>
        <v>0</v>
      </c>
      <c r="X12" s="19"/>
      <c r="Y12" s="33"/>
      <c r="Z12" s="33"/>
      <c r="AA12" s="33"/>
      <c r="AB12" s="33"/>
    </row>
    <row r="13" spans="1:28" ht="29.1" customHeight="1" thickBot="1" x14ac:dyDescent="0.45">
      <c r="A13" s="218" t="s">
        <v>369</v>
      </c>
      <c r="B13" s="163" t="s">
        <v>163</v>
      </c>
      <c r="C13" s="205" t="s">
        <v>127</v>
      </c>
      <c r="D13" s="205" t="s">
        <v>128</v>
      </c>
      <c r="E13" s="205" t="s">
        <v>154</v>
      </c>
      <c r="F13" s="184">
        <v>60</v>
      </c>
      <c r="G13" s="184">
        <v>30</v>
      </c>
      <c r="H13" s="188">
        <v>5</v>
      </c>
      <c r="I13" s="188"/>
      <c r="J13" s="188">
        <v>5</v>
      </c>
      <c r="K13" s="23"/>
      <c r="L13" s="188"/>
      <c r="M13" s="178"/>
      <c r="N13" s="180"/>
      <c r="O13" s="181">
        <f>IF(P13=9,SUM(F13:N13)-SMALL(F13:N13,1)-SMALL(F13:N13,2),IF(P13=8,SUM(F13:N13)-SMALL(F13:N13,1),SUM(F13:N13)))</f>
        <v>100</v>
      </c>
      <c r="P13" s="26">
        <f>COUNTA(F13:N13)</f>
        <v>4</v>
      </c>
      <c r="Q13" s="158">
        <f>SUM(F13:N13)</f>
        <v>100</v>
      </c>
      <c r="R13" s="27"/>
      <c r="S13" s="28"/>
      <c r="T13" s="29"/>
      <c r="U13" s="30">
        <f t="shared" si="0"/>
        <v>0</v>
      </c>
      <c r="V13" s="31"/>
      <c r="W13" s="32">
        <f t="shared" si="1"/>
        <v>0</v>
      </c>
      <c r="X13" s="19"/>
      <c r="Y13" s="33"/>
      <c r="Z13" s="33"/>
      <c r="AA13" s="33"/>
      <c r="AB13" s="33"/>
    </row>
    <row r="14" spans="1:28" ht="29.1" customHeight="1" thickBot="1" x14ac:dyDescent="0.4">
      <c r="A14" s="218" t="s">
        <v>380</v>
      </c>
      <c r="B14" s="163" t="s">
        <v>163</v>
      </c>
      <c r="C14" s="205" t="s">
        <v>358</v>
      </c>
      <c r="D14" s="205" t="s">
        <v>243</v>
      </c>
      <c r="E14" s="205" t="s">
        <v>244</v>
      </c>
      <c r="F14" s="165">
        <v>5</v>
      </c>
      <c r="G14" s="184">
        <v>5</v>
      </c>
      <c r="H14" s="188"/>
      <c r="I14" s="188">
        <f>VLOOKUP(A14,[1]Table1!$A$191:$K$223,11,FALSE)</f>
        <v>12</v>
      </c>
      <c r="J14" s="188">
        <v>40</v>
      </c>
      <c r="K14" s="23"/>
      <c r="L14" s="23"/>
      <c r="M14" s="23"/>
      <c r="N14" s="24"/>
      <c r="O14" s="25">
        <f>IF(P14=9,SUM(F14:N14)-SMALL(F14:N14,1)-SMALL(F14:N14,2),IF(P14=8,SUM(F14:N14)-SMALL(F14:N14,1),SUM(F14:N14)))</f>
        <v>62</v>
      </c>
      <c r="P14" s="26">
        <f>COUNTA(F14:N14)</f>
        <v>4</v>
      </c>
      <c r="Q14" s="158">
        <f>SUM(F14:N14)</f>
        <v>62</v>
      </c>
      <c r="R14" s="27"/>
      <c r="S14" s="28">
        <v>1843</v>
      </c>
      <c r="T14" s="29" t="s">
        <v>27</v>
      </c>
      <c r="U14" s="30">
        <f t="shared" si="0"/>
        <v>0</v>
      </c>
      <c r="V14" s="31"/>
      <c r="W14" s="32">
        <f t="shared" si="1"/>
        <v>0</v>
      </c>
      <c r="X14" s="19"/>
      <c r="Y14" s="33"/>
      <c r="Z14" s="33"/>
      <c r="AA14" s="33"/>
      <c r="AB14" s="33"/>
    </row>
    <row r="15" spans="1:28" ht="29.1" customHeight="1" thickBot="1" x14ac:dyDescent="0.4">
      <c r="A15" s="218" t="s">
        <v>887</v>
      </c>
      <c r="B15" s="163" t="s">
        <v>163</v>
      </c>
      <c r="C15" s="205" t="s">
        <v>888</v>
      </c>
      <c r="D15" s="214">
        <v>2142</v>
      </c>
      <c r="E15" s="205" t="s">
        <v>846</v>
      </c>
      <c r="F15" s="165"/>
      <c r="G15" s="184"/>
      <c r="H15" s="188">
        <v>7</v>
      </c>
      <c r="I15" s="188">
        <f>VLOOKUP(A15,[1]Table1!$A$191:$K$223,11,FALSE)</f>
        <v>20</v>
      </c>
      <c r="J15" s="188">
        <v>20</v>
      </c>
      <c r="K15" s="23"/>
      <c r="L15" s="23"/>
      <c r="M15" s="23"/>
      <c r="N15" s="24"/>
      <c r="O15" s="25">
        <f>IF(P15=9,SUM(F15:N15)-SMALL(F15:N15,1)-SMALL(F15:N15,2),IF(P15=8,SUM(F15:N15)-SMALL(F15:N15,1),SUM(F15:N15)))</f>
        <v>47</v>
      </c>
      <c r="P15" s="26">
        <f>COUNTA(F15:N15)</f>
        <v>3</v>
      </c>
      <c r="Q15" s="158">
        <f>SUM(F15:N15)</f>
        <v>47</v>
      </c>
      <c r="R15" s="27"/>
      <c r="S15" s="28">
        <v>1317</v>
      </c>
      <c r="T15" s="29" t="s">
        <v>28</v>
      </c>
      <c r="U15" s="30">
        <f t="shared" si="0"/>
        <v>0</v>
      </c>
      <c r="V15" s="31"/>
      <c r="W15" s="32">
        <f t="shared" si="1"/>
        <v>0</v>
      </c>
      <c r="X15" s="19"/>
      <c r="Y15" s="33"/>
      <c r="Z15" s="33"/>
      <c r="AA15" s="33"/>
      <c r="AB15" s="33"/>
    </row>
    <row r="16" spans="1:28" ht="29.1" customHeight="1" thickBot="1" x14ac:dyDescent="0.4">
      <c r="A16" s="218" t="s">
        <v>374</v>
      </c>
      <c r="B16" s="163" t="s">
        <v>163</v>
      </c>
      <c r="C16" s="205" t="s">
        <v>320</v>
      </c>
      <c r="D16" s="205" t="s">
        <v>135</v>
      </c>
      <c r="E16" s="205" t="s">
        <v>156</v>
      </c>
      <c r="F16" s="165">
        <v>15</v>
      </c>
      <c r="G16" s="184">
        <v>5</v>
      </c>
      <c r="H16" s="188">
        <v>15</v>
      </c>
      <c r="I16" s="188">
        <f>VLOOKUP(A16,[1]Table1!$A$191:$K$223,11,FALSE)</f>
        <v>5</v>
      </c>
      <c r="J16" s="188">
        <v>5</v>
      </c>
      <c r="K16" s="23"/>
      <c r="L16" s="23"/>
      <c r="M16" s="23"/>
      <c r="N16" s="24"/>
      <c r="O16" s="25">
        <f>IF(P16=9,SUM(F16:N16)-SMALL(F16:N16,1)-SMALL(F16:N16,2),IF(P16=8,SUM(F16:N16)-SMALL(F16:N16,1),SUM(F16:N16)))</f>
        <v>45</v>
      </c>
      <c r="P16" s="26">
        <f>COUNTA(F16:N16)</f>
        <v>5</v>
      </c>
      <c r="Q16" s="158">
        <f>SUM(F16:N16)</f>
        <v>45</v>
      </c>
      <c r="R16" s="27"/>
      <c r="S16" s="28"/>
      <c r="T16" s="29"/>
      <c r="U16" s="30">
        <f t="shared" si="0"/>
        <v>0</v>
      </c>
      <c r="V16" s="31"/>
      <c r="W16" s="32">
        <f t="shared" si="1"/>
        <v>0</v>
      </c>
      <c r="X16" s="19"/>
      <c r="Y16" s="33"/>
      <c r="Z16" s="33"/>
      <c r="AA16" s="33"/>
      <c r="AB16" s="33"/>
    </row>
    <row r="17" spans="1:28" ht="29.1" customHeight="1" thickBot="1" x14ac:dyDescent="0.4">
      <c r="A17" s="218" t="s">
        <v>375</v>
      </c>
      <c r="B17" s="163" t="s">
        <v>163</v>
      </c>
      <c r="C17" s="205" t="s">
        <v>126</v>
      </c>
      <c r="D17" s="205" t="s">
        <v>243</v>
      </c>
      <c r="E17" s="205" t="s">
        <v>244</v>
      </c>
      <c r="F17" s="165">
        <v>12</v>
      </c>
      <c r="G17" s="184">
        <v>12</v>
      </c>
      <c r="H17" s="188"/>
      <c r="I17" s="188">
        <f>VLOOKUP(A17,[1]Table1!$A$191:$K$223,11,FALSE)</f>
        <v>8</v>
      </c>
      <c r="J17" s="188">
        <v>6</v>
      </c>
      <c r="K17" s="23"/>
      <c r="L17" s="23"/>
      <c r="M17" s="23"/>
      <c r="N17" s="24"/>
      <c r="O17" s="25">
        <f>IF(P17=9,SUM(F17:N17)-SMALL(F17:N17,1)-SMALL(F17:N17,2),IF(P17=8,SUM(F17:N17)-SMALL(F17:N17,1),SUM(F17:N17)))</f>
        <v>38</v>
      </c>
      <c r="P17" s="26">
        <f>COUNTA(F17:N17)</f>
        <v>4</v>
      </c>
      <c r="Q17" s="158">
        <f>SUM(F17:N17)</f>
        <v>38</v>
      </c>
      <c r="R17" s="27"/>
      <c r="S17" s="28">
        <v>2521</v>
      </c>
      <c r="T17" s="29" t="s">
        <v>247</v>
      </c>
      <c r="U17" s="30">
        <f t="shared" si="0"/>
        <v>100</v>
      </c>
      <c r="V17" s="31"/>
      <c r="W17" s="32">
        <f t="shared" si="1"/>
        <v>100</v>
      </c>
      <c r="X17" s="19"/>
      <c r="Y17" s="33"/>
      <c r="Z17" s="33"/>
      <c r="AA17" s="33"/>
      <c r="AB17" s="33"/>
    </row>
    <row r="18" spans="1:28" ht="29.1" customHeight="1" thickBot="1" x14ac:dyDescent="0.4">
      <c r="A18" s="218" t="s">
        <v>741</v>
      </c>
      <c r="B18" s="163" t="s">
        <v>163</v>
      </c>
      <c r="C18" s="205" t="s">
        <v>742</v>
      </c>
      <c r="D18" s="205" t="s">
        <v>132</v>
      </c>
      <c r="E18" s="205" t="s">
        <v>155</v>
      </c>
      <c r="F18" s="165"/>
      <c r="G18" s="184">
        <v>8</v>
      </c>
      <c r="H18" s="188">
        <v>20</v>
      </c>
      <c r="I18" s="188">
        <f>VLOOKUP(A18,[1]Table1!$A$191:$K$223,11,FALSE)</f>
        <v>7</v>
      </c>
      <c r="J18" s="188"/>
      <c r="K18" s="23"/>
      <c r="L18" s="23"/>
      <c r="M18" s="23"/>
      <c r="N18" s="24"/>
      <c r="O18" s="25">
        <f>IF(P18=9,SUM(F18:N18)-SMALL(F18:N18,1)-SMALL(F18:N18,2),IF(P18=8,SUM(F18:N18)-SMALL(F18:N18,1),SUM(F18:N18)))</f>
        <v>35</v>
      </c>
      <c r="P18" s="26">
        <f>COUNTA(F18:N18)</f>
        <v>3</v>
      </c>
      <c r="Q18" s="158">
        <f>SUM(F18:N18)</f>
        <v>35</v>
      </c>
      <c r="R18" s="27"/>
      <c r="S18" s="28">
        <v>2144</v>
      </c>
      <c r="T18" s="155" t="s">
        <v>107</v>
      </c>
      <c r="U18" s="30">
        <f t="shared" si="0"/>
        <v>45</v>
      </c>
      <c r="V18" s="31"/>
      <c r="W18" s="32">
        <f t="shared" si="1"/>
        <v>45</v>
      </c>
      <c r="X18" s="19"/>
      <c r="Y18" s="33"/>
      <c r="Z18" s="33"/>
      <c r="AA18" s="33"/>
      <c r="AB18" s="33"/>
    </row>
    <row r="19" spans="1:28" ht="29.1" customHeight="1" thickBot="1" x14ac:dyDescent="0.4">
      <c r="A19" s="218" t="s">
        <v>378</v>
      </c>
      <c r="B19" s="163" t="s">
        <v>163</v>
      </c>
      <c r="C19" s="205" t="s">
        <v>142</v>
      </c>
      <c r="D19" s="205" t="s">
        <v>131</v>
      </c>
      <c r="E19" s="205" t="s">
        <v>114</v>
      </c>
      <c r="F19" s="165">
        <v>7</v>
      </c>
      <c r="G19" s="184">
        <v>6</v>
      </c>
      <c r="H19" s="188">
        <v>12</v>
      </c>
      <c r="I19" s="188">
        <f>VLOOKUP(A19,[1]Table1!$A$191:$K$223,11,FALSE)</f>
        <v>5</v>
      </c>
      <c r="J19" s="188">
        <v>5</v>
      </c>
      <c r="K19" s="23"/>
      <c r="L19" s="23"/>
      <c r="M19" s="23"/>
      <c r="N19" s="24"/>
      <c r="O19" s="25">
        <f>IF(P19=9,SUM(F19:N19)-SMALL(F19:N19,1)-SMALL(F19:N19,2),IF(P19=8,SUM(F19:N19)-SMALL(F19:N19,1),SUM(F19:N19)))</f>
        <v>35</v>
      </c>
      <c r="P19" s="26">
        <f>COUNTA(F19:N19)</f>
        <v>5</v>
      </c>
      <c r="Q19" s="158">
        <f>SUM(F19:N19)</f>
        <v>35</v>
      </c>
      <c r="R19" s="27"/>
      <c r="S19" s="28"/>
      <c r="T19" s="29"/>
      <c r="U19" s="30">
        <f t="shared" si="0"/>
        <v>0</v>
      </c>
      <c r="V19" s="31"/>
      <c r="W19" s="32">
        <f t="shared" si="1"/>
        <v>0</v>
      </c>
      <c r="X19" s="19"/>
      <c r="Y19" s="33"/>
      <c r="Z19" s="33"/>
      <c r="AA19" s="33"/>
      <c r="AB19" s="33"/>
    </row>
    <row r="20" spans="1:28" ht="29.1" customHeight="1" thickBot="1" x14ac:dyDescent="0.4">
      <c r="A20" s="218" t="s">
        <v>377</v>
      </c>
      <c r="B20" s="163" t="s">
        <v>163</v>
      </c>
      <c r="C20" s="205" t="s">
        <v>238</v>
      </c>
      <c r="D20" s="205" t="s">
        <v>265</v>
      </c>
      <c r="E20" s="205" t="s">
        <v>212</v>
      </c>
      <c r="F20" s="165">
        <v>8</v>
      </c>
      <c r="G20" s="184">
        <v>5</v>
      </c>
      <c r="H20" s="188">
        <v>8</v>
      </c>
      <c r="I20" s="188">
        <f>VLOOKUP(A20,[1]Table1!$A$191:$K$223,11,FALSE)</f>
        <v>5</v>
      </c>
      <c r="J20" s="188">
        <v>5</v>
      </c>
      <c r="K20" s="23"/>
      <c r="L20" s="23"/>
      <c r="M20" s="23"/>
      <c r="N20" s="24"/>
      <c r="O20" s="25">
        <f>IF(P20=9,SUM(F20:N20)-SMALL(F20:N20,1)-SMALL(F20:N20,2),IF(P20=8,SUM(F20:N20)-SMALL(F20:N20,1),SUM(F20:N20)))</f>
        <v>31</v>
      </c>
      <c r="P20" s="26">
        <f>COUNTA(F20:N20)</f>
        <v>5</v>
      </c>
      <c r="Q20" s="158">
        <f>SUM(F20:N20)</f>
        <v>31</v>
      </c>
      <c r="R20" s="27"/>
      <c r="S20" s="28">
        <v>1298</v>
      </c>
      <c r="T20" s="29" t="s">
        <v>35</v>
      </c>
      <c r="U20" s="30">
        <f t="shared" si="0"/>
        <v>404</v>
      </c>
      <c r="V20" s="31"/>
      <c r="W20" s="32">
        <f t="shared" si="1"/>
        <v>404</v>
      </c>
      <c r="X20" s="19"/>
      <c r="Y20" s="33"/>
      <c r="Z20" s="33"/>
      <c r="AA20" s="33"/>
      <c r="AB20" s="33"/>
    </row>
    <row r="21" spans="1:28" ht="29.1" customHeight="1" thickBot="1" x14ac:dyDescent="0.4">
      <c r="A21" s="218" t="s">
        <v>381</v>
      </c>
      <c r="B21" s="163" t="s">
        <v>163</v>
      </c>
      <c r="C21" s="205" t="s">
        <v>149</v>
      </c>
      <c r="D21" s="205" t="s">
        <v>139</v>
      </c>
      <c r="E21" s="205" t="s">
        <v>159</v>
      </c>
      <c r="F21" s="165">
        <v>5</v>
      </c>
      <c r="G21" s="184">
        <v>5</v>
      </c>
      <c r="H21" s="188">
        <v>5</v>
      </c>
      <c r="I21" s="188">
        <f>VLOOKUP(A21,[1]Table1!$A$191:$K$223,11,FALSE)</f>
        <v>5</v>
      </c>
      <c r="J21" s="188">
        <v>5</v>
      </c>
      <c r="K21" s="23"/>
      <c r="L21" s="23"/>
      <c r="M21" s="23"/>
      <c r="N21" s="24"/>
      <c r="O21" s="25">
        <f>IF(P21=9,SUM(F21:N21)-SMALL(F21:N21,1)-SMALL(F21:N21,2),IF(P21=8,SUM(F21:N21)-SMALL(F21:N21,1),SUM(F21:N21)))</f>
        <v>25</v>
      </c>
      <c r="P21" s="26">
        <f>COUNTA(F21:N21)</f>
        <v>5</v>
      </c>
      <c r="Q21" s="158">
        <f>SUM(F21:N21)</f>
        <v>25</v>
      </c>
      <c r="R21" s="27"/>
      <c r="S21" s="28">
        <v>2271</v>
      </c>
      <c r="T21" s="29" t="s">
        <v>120</v>
      </c>
      <c r="U21" s="30">
        <f t="shared" si="0"/>
        <v>695</v>
      </c>
      <c r="V21" s="31"/>
      <c r="W21" s="32">
        <f t="shared" si="1"/>
        <v>695</v>
      </c>
      <c r="X21" s="19"/>
      <c r="Y21" s="33"/>
      <c r="Z21" s="33"/>
      <c r="AA21" s="33"/>
      <c r="AB21" s="33"/>
    </row>
    <row r="22" spans="1:28" ht="29.1" customHeight="1" thickBot="1" x14ac:dyDescent="0.4">
      <c r="A22" s="218" t="s">
        <v>382</v>
      </c>
      <c r="B22" s="163" t="s">
        <v>163</v>
      </c>
      <c r="C22" s="205" t="s">
        <v>140</v>
      </c>
      <c r="D22" s="205" t="s">
        <v>141</v>
      </c>
      <c r="E22" s="205" t="s">
        <v>160</v>
      </c>
      <c r="F22" s="165">
        <v>5</v>
      </c>
      <c r="G22" s="184">
        <v>5</v>
      </c>
      <c r="H22" s="188">
        <v>5</v>
      </c>
      <c r="I22" s="188">
        <f>VLOOKUP(A22,[1]Table1!$A$191:$K$223,11,FALSE)</f>
        <v>5</v>
      </c>
      <c r="J22" s="188">
        <v>5</v>
      </c>
      <c r="K22" s="23"/>
      <c r="L22" s="23"/>
      <c r="M22" s="23"/>
      <c r="N22" s="24"/>
      <c r="O22" s="25">
        <f>IF(P22=9,SUM(F22:N22)-SMALL(F22:N22,1)-SMALL(F22:N22,2),IF(P22=8,SUM(F22:N22)-SMALL(F22:N22,1),SUM(F22:N22)))</f>
        <v>25</v>
      </c>
      <c r="P22" s="26">
        <f>COUNTA(F22:N22)</f>
        <v>5</v>
      </c>
      <c r="Q22" s="158">
        <f>SUM(F22:N22)</f>
        <v>25</v>
      </c>
      <c r="R22" s="27"/>
      <c r="S22" s="28">
        <v>2186</v>
      </c>
      <c r="T22" s="29" t="s">
        <v>122</v>
      </c>
      <c r="U22" s="30">
        <f t="shared" si="0"/>
        <v>41</v>
      </c>
      <c r="V22" s="31"/>
      <c r="W22" s="32">
        <f t="shared" si="1"/>
        <v>41</v>
      </c>
      <c r="X22" s="19"/>
      <c r="Y22" s="33"/>
      <c r="Z22" s="33"/>
      <c r="AA22" s="33"/>
      <c r="AB22" s="33"/>
    </row>
    <row r="23" spans="1:28" ht="29.1" customHeight="1" thickBot="1" x14ac:dyDescent="0.4">
      <c r="A23" s="218" t="s">
        <v>386</v>
      </c>
      <c r="B23" s="163" t="s">
        <v>163</v>
      </c>
      <c r="C23" s="205" t="s">
        <v>333</v>
      </c>
      <c r="D23" s="205" t="s">
        <v>139</v>
      </c>
      <c r="E23" s="205" t="s">
        <v>159</v>
      </c>
      <c r="F23" s="165">
        <v>5</v>
      </c>
      <c r="G23" s="184">
        <v>5</v>
      </c>
      <c r="H23" s="188">
        <v>5</v>
      </c>
      <c r="I23" s="188">
        <f>VLOOKUP(A23,[1]Table1!$A$191:$K$223,11,FALSE)</f>
        <v>5</v>
      </c>
      <c r="J23" s="188">
        <v>5</v>
      </c>
      <c r="K23" s="23"/>
      <c r="L23" s="23"/>
      <c r="M23" s="23"/>
      <c r="N23" s="24"/>
      <c r="O23" s="25">
        <f>IF(P23=9,SUM(F23:N23)-SMALL(F23:N23,1)-SMALL(F23:N23,2),IF(P23=8,SUM(F23:N23)-SMALL(F23:N23,1),SUM(F23:N23)))</f>
        <v>25</v>
      </c>
      <c r="P23" s="26">
        <f>COUNTA(F23:N23)</f>
        <v>5</v>
      </c>
      <c r="Q23" s="158">
        <f>SUM(F23:N23)</f>
        <v>25</v>
      </c>
      <c r="R23" s="27"/>
      <c r="S23" s="28">
        <v>1756</v>
      </c>
      <c r="T23" s="29" t="s">
        <v>37</v>
      </c>
      <c r="U23" s="30">
        <f t="shared" si="0"/>
        <v>0</v>
      </c>
      <c r="V23" s="31"/>
      <c r="W23" s="32">
        <f t="shared" si="1"/>
        <v>0</v>
      </c>
      <c r="X23" s="19"/>
      <c r="Y23" s="33"/>
      <c r="Z23" s="33"/>
      <c r="AA23" s="33"/>
      <c r="AB23" s="33"/>
    </row>
    <row r="24" spans="1:28" ht="29.1" customHeight="1" thickBot="1" x14ac:dyDescent="0.4">
      <c r="A24" s="218" t="s">
        <v>389</v>
      </c>
      <c r="B24" s="163" t="s">
        <v>163</v>
      </c>
      <c r="C24" s="205" t="s">
        <v>151</v>
      </c>
      <c r="D24" s="205" t="s">
        <v>139</v>
      </c>
      <c r="E24" s="205" t="s">
        <v>159</v>
      </c>
      <c r="F24" s="165">
        <v>5</v>
      </c>
      <c r="G24" s="184">
        <v>5</v>
      </c>
      <c r="H24" s="188">
        <v>5</v>
      </c>
      <c r="I24" s="188">
        <f>VLOOKUP(A24,[1]Table1!$A$191:$K$223,11,FALSE)</f>
        <v>5</v>
      </c>
      <c r="J24" s="188">
        <v>5</v>
      </c>
      <c r="K24" s="23"/>
      <c r="L24" s="23"/>
      <c r="M24" s="23"/>
      <c r="N24" s="24"/>
      <c r="O24" s="25">
        <f>IF(P24=9,SUM(F24:N24)-SMALL(F24:N24,1)-SMALL(F24:N24,2),IF(P24=8,SUM(F24:N24)-SMALL(F24:N24,1),SUM(F24:N24)))</f>
        <v>25</v>
      </c>
      <c r="P24" s="26">
        <f>COUNTA(F24:N24)</f>
        <v>5</v>
      </c>
      <c r="Q24" s="158">
        <f>SUM(F24:N24)</f>
        <v>25</v>
      </c>
      <c r="R24" s="27"/>
      <c r="S24" s="28">
        <v>1177</v>
      </c>
      <c r="T24" s="29" t="s">
        <v>38</v>
      </c>
      <c r="U24" s="30">
        <f t="shared" si="0"/>
        <v>0</v>
      </c>
      <c r="V24" s="31"/>
      <c r="W24" s="32">
        <f t="shared" si="1"/>
        <v>0</v>
      </c>
      <c r="X24" s="19"/>
      <c r="Y24" s="33"/>
      <c r="Z24" s="33"/>
      <c r="AA24" s="33"/>
      <c r="AB24" s="33"/>
    </row>
    <row r="25" spans="1:28" ht="29.1" customHeight="1" thickBot="1" x14ac:dyDescent="0.4">
      <c r="A25" s="218" t="s">
        <v>396</v>
      </c>
      <c r="B25" s="163" t="s">
        <v>163</v>
      </c>
      <c r="C25" s="205" t="s">
        <v>362</v>
      </c>
      <c r="D25" s="205" t="s">
        <v>125</v>
      </c>
      <c r="E25" s="205" t="s">
        <v>153</v>
      </c>
      <c r="F25" s="165">
        <v>5</v>
      </c>
      <c r="G25" s="184">
        <v>5</v>
      </c>
      <c r="H25" s="188">
        <v>5</v>
      </c>
      <c r="I25" s="188">
        <f>VLOOKUP(A25,[1]Table1!$A$191:$K$223,11,FALSE)</f>
        <v>5</v>
      </c>
      <c r="J25" s="188">
        <v>5</v>
      </c>
      <c r="K25" s="23"/>
      <c r="L25" s="23"/>
      <c r="M25" s="23"/>
      <c r="N25" s="24"/>
      <c r="O25" s="25">
        <f>IF(P25=9,SUM(F25:N25)-SMALL(F25:N25,1)-SMALL(F25:N25,2),IF(P25=8,SUM(F25:N25)-SMALL(F25:N25,1),SUM(F25:N25)))</f>
        <v>25</v>
      </c>
      <c r="P25" s="26">
        <f>COUNTA(F25:N25)</f>
        <v>5</v>
      </c>
      <c r="Q25" s="158">
        <f>SUM(F25:N25)</f>
        <v>25</v>
      </c>
      <c r="R25" s="27"/>
      <c r="S25" s="28">
        <v>1266</v>
      </c>
      <c r="T25" s="29" t="s">
        <v>39</v>
      </c>
      <c r="U25" s="30">
        <f t="shared" si="0"/>
        <v>0</v>
      </c>
      <c r="V25" s="31"/>
      <c r="W25" s="32">
        <f t="shared" si="1"/>
        <v>0</v>
      </c>
      <c r="X25" s="19"/>
      <c r="Y25" s="33"/>
      <c r="Z25" s="33"/>
      <c r="AA25" s="33"/>
      <c r="AB25" s="33"/>
    </row>
    <row r="26" spans="1:28" ht="29.1" customHeight="1" thickBot="1" x14ac:dyDescent="0.4">
      <c r="A26" s="218" t="s">
        <v>743</v>
      </c>
      <c r="B26" s="163" t="s">
        <v>163</v>
      </c>
      <c r="C26" s="205" t="s">
        <v>744</v>
      </c>
      <c r="D26" s="205" t="s">
        <v>136</v>
      </c>
      <c r="E26" s="205" t="s">
        <v>157</v>
      </c>
      <c r="F26" s="165"/>
      <c r="G26" s="184">
        <v>5</v>
      </c>
      <c r="H26" s="188">
        <v>6</v>
      </c>
      <c r="I26" s="188">
        <f>VLOOKUP(A26,[1]Table1!$A$191:$K$223,11,FALSE)</f>
        <v>5</v>
      </c>
      <c r="J26" s="188">
        <v>8</v>
      </c>
      <c r="K26" s="23"/>
      <c r="L26" s="23"/>
      <c r="M26" s="23"/>
      <c r="N26" s="24"/>
      <c r="O26" s="25">
        <f>IF(P26=9,SUM(F26:N26)-SMALL(F26:N26,1)-SMALL(F26:N26,2),IF(P26=8,SUM(F26:N26)-SMALL(F26:N26,1),SUM(F26:N26)))</f>
        <v>24</v>
      </c>
      <c r="P26" s="26">
        <f>COUNTA(F26:N26)</f>
        <v>4</v>
      </c>
      <c r="Q26" s="158">
        <f>SUM(F26:N26)</f>
        <v>24</v>
      </c>
      <c r="R26" s="27"/>
      <c r="S26" s="28">
        <v>1757</v>
      </c>
      <c r="T26" s="29" t="s">
        <v>40</v>
      </c>
      <c r="U26" s="30">
        <f t="shared" si="0"/>
        <v>0</v>
      </c>
      <c r="V26" s="31"/>
      <c r="W26" s="32">
        <f t="shared" si="1"/>
        <v>0</v>
      </c>
      <c r="X26" s="19"/>
      <c r="Y26" s="33"/>
      <c r="Z26" s="33"/>
      <c r="AA26" s="33"/>
      <c r="AB26" s="33"/>
    </row>
    <row r="27" spans="1:28" ht="29.1" customHeight="1" thickBot="1" x14ac:dyDescent="0.4">
      <c r="A27" s="218" t="s">
        <v>379</v>
      </c>
      <c r="B27" s="163" t="s">
        <v>163</v>
      </c>
      <c r="C27" s="205" t="s">
        <v>357</v>
      </c>
      <c r="D27" s="205" t="s">
        <v>353</v>
      </c>
      <c r="E27" s="205" t="s">
        <v>354</v>
      </c>
      <c r="F27" s="165">
        <v>6</v>
      </c>
      <c r="G27" s="184">
        <v>5</v>
      </c>
      <c r="H27" s="188">
        <v>5</v>
      </c>
      <c r="I27" s="188"/>
      <c r="J27" s="188">
        <v>5</v>
      </c>
      <c r="K27" s="23"/>
      <c r="L27" s="23"/>
      <c r="M27" s="23"/>
      <c r="N27" s="24"/>
      <c r="O27" s="25">
        <f>IF(P27=9,SUM(F27:N27)-SMALL(F27:N27,1)-SMALL(F27:N27,2),IF(P27=8,SUM(F27:N27)-SMALL(F27:N27,1),SUM(F27:N27)))</f>
        <v>21</v>
      </c>
      <c r="P27" s="26">
        <f>COUNTA(F27:N27)</f>
        <v>4</v>
      </c>
      <c r="Q27" s="158">
        <f>SUM(F27:N27)</f>
        <v>21</v>
      </c>
      <c r="R27" s="27"/>
      <c r="S27" s="28">
        <v>1760</v>
      </c>
      <c r="T27" s="29" t="s">
        <v>41</v>
      </c>
      <c r="U27" s="30">
        <f t="shared" si="0"/>
        <v>0</v>
      </c>
      <c r="V27" s="31"/>
      <c r="W27" s="32">
        <f t="shared" si="1"/>
        <v>0</v>
      </c>
      <c r="X27" s="19"/>
      <c r="Y27" s="6"/>
      <c r="Z27" s="6"/>
      <c r="AA27" s="6"/>
      <c r="AB27" s="6"/>
    </row>
    <row r="28" spans="1:28" ht="29.1" customHeight="1" thickBot="1" x14ac:dyDescent="0.4">
      <c r="A28" s="218" t="s">
        <v>387</v>
      </c>
      <c r="B28" s="163" t="s">
        <v>163</v>
      </c>
      <c r="C28" s="205" t="s">
        <v>318</v>
      </c>
      <c r="D28" s="205" t="s">
        <v>353</v>
      </c>
      <c r="E28" s="205" t="s">
        <v>354</v>
      </c>
      <c r="F28" s="165">
        <v>5</v>
      </c>
      <c r="G28" s="184">
        <v>5</v>
      </c>
      <c r="H28" s="188">
        <v>5</v>
      </c>
      <c r="I28" s="188">
        <f>VLOOKUP(A28,[1]Table1!$A$191:$K$223,11,FALSE)</f>
        <v>5</v>
      </c>
      <c r="J28" s="188"/>
      <c r="K28" s="23"/>
      <c r="L28" s="23"/>
      <c r="M28" s="23"/>
      <c r="N28" s="24"/>
      <c r="O28" s="25">
        <f>IF(P28=9,SUM(F28:N28)-SMALL(F28:N28,1)-SMALL(F28:N28,2),IF(P28=8,SUM(F28:N28)-SMALL(F28:N28,1),SUM(F28:N28)))</f>
        <v>20</v>
      </c>
      <c r="P28" s="26">
        <f>COUNTA(F28:N28)</f>
        <v>4</v>
      </c>
      <c r="Q28" s="158">
        <f>SUM(F28:N28)</f>
        <v>20</v>
      </c>
      <c r="R28" s="27"/>
      <c r="S28" s="28">
        <v>1174</v>
      </c>
      <c r="T28" s="29" t="s">
        <v>121</v>
      </c>
      <c r="U28" s="30">
        <f t="shared" si="0"/>
        <v>0</v>
      </c>
      <c r="V28" s="31"/>
      <c r="W28" s="32">
        <f t="shared" si="1"/>
        <v>0</v>
      </c>
      <c r="X28" s="19"/>
      <c r="Y28" s="6"/>
      <c r="Z28" s="6"/>
      <c r="AA28" s="6"/>
      <c r="AB28" s="6"/>
    </row>
    <row r="29" spans="1:28" ht="29.1" customHeight="1" thickBot="1" x14ac:dyDescent="0.4">
      <c r="A29" s="218" t="s">
        <v>391</v>
      </c>
      <c r="B29" s="163" t="s">
        <v>163</v>
      </c>
      <c r="C29" s="205" t="s">
        <v>240</v>
      </c>
      <c r="D29" s="205" t="s">
        <v>135</v>
      </c>
      <c r="E29" s="205" t="s">
        <v>156</v>
      </c>
      <c r="F29" s="165">
        <v>5</v>
      </c>
      <c r="G29" s="184">
        <v>5</v>
      </c>
      <c r="H29" s="188">
        <v>5</v>
      </c>
      <c r="I29" s="188">
        <f>VLOOKUP(A29,[1]Table1!$A$191:$K$223,11,FALSE)</f>
        <v>5</v>
      </c>
      <c r="J29" s="188"/>
      <c r="K29" s="23"/>
      <c r="L29" s="23"/>
      <c r="M29" s="23"/>
      <c r="N29" s="24"/>
      <c r="O29" s="25">
        <f>IF(P29=9,SUM(F29:N29)-SMALL(F29:N29,1)-SMALL(F29:N29,2),IF(P29=8,SUM(F29:N29)-SMALL(F29:N29,1),SUM(F29:N29)))</f>
        <v>20</v>
      </c>
      <c r="P29" s="26">
        <f>COUNTA(F29:N29)</f>
        <v>4</v>
      </c>
      <c r="Q29" s="158">
        <f>SUM(F29:N29)</f>
        <v>20</v>
      </c>
      <c r="R29" s="27"/>
      <c r="S29" s="28">
        <v>1731</v>
      </c>
      <c r="T29" s="29" t="s">
        <v>43</v>
      </c>
      <c r="U29" s="30">
        <f t="shared" si="0"/>
        <v>0</v>
      </c>
      <c r="V29" s="31"/>
      <c r="W29" s="32">
        <f t="shared" si="1"/>
        <v>0</v>
      </c>
      <c r="X29" s="19"/>
      <c r="Y29" s="6"/>
      <c r="Z29" s="6"/>
      <c r="AA29" s="6"/>
      <c r="AB29" s="6"/>
    </row>
    <row r="30" spans="1:28" ht="29.1" customHeight="1" thickBot="1" x14ac:dyDescent="0.4">
      <c r="A30" s="218" t="s">
        <v>393</v>
      </c>
      <c r="B30" s="163" t="s">
        <v>163</v>
      </c>
      <c r="C30" s="205" t="s">
        <v>319</v>
      </c>
      <c r="D30" s="205" t="s">
        <v>141</v>
      </c>
      <c r="E30" s="205" t="s">
        <v>160</v>
      </c>
      <c r="F30" s="165">
        <v>5</v>
      </c>
      <c r="G30" s="184">
        <v>5</v>
      </c>
      <c r="H30" s="188">
        <v>5</v>
      </c>
      <c r="I30" s="188">
        <f>VLOOKUP(A30,[1]Table1!$A$191:$K$223,11,FALSE)</f>
        <v>5</v>
      </c>
      <c r="J30" s="188"/>
      <c r="K30" s="23"/>
      <c r="L30" s="23"/>
      <c r="M30" s="23"/>
      <c r="N30" s="24"/>
      <c r="O30" s="25">
        <f>IF(P30=9,SUM(F30:N30)-SMALL(F30:N30,1)-SMALL(F30:N30,2),IF(P30=8,SUM(F30:N30)-SMALL(F30:N30,1),SUM(F30:N30)))</f>
        <v>20</v>
      </c>
      <c r="P30" s="26">
        <f>COUNTA(F30:N30)</f>
        <v>4</v>
      </c>
      <c r="Q30" s="158">
        <f>SUM(F30:N30)</f>
        <v>20</v>
      </c>
      <c r="R30" s="27"/>
      <c r="S30" s="28">
        <v>1773</v>
      </c>
      <c r="T30" s="29" t="s">
        <v>71</v>
      </c>
      <c r="U30" s="30">
        <f t="shared" si="0"/>
        <v>0</v>
      </c>
      <c r="V30" s="31"/>
      <c r="W30" s="32">
        <f t="shared" si="1"/>
        <v>5</v>
      </c>
      <c r="X30" s="19"/>
      <c r="Y30" s="6"/>
      <c r="Z30" s="6"/>
      <c r="AA30" s="6"/>
      <c r="AB30" s="6"/>
    </row>
    <row r="31" spans="1:28" ht="29.1" customHeight="1" thickBot="1" x14ac:dyDescent="0.4">
      <c r="A31" s="218" t="s">
        <v>395</v>
      </c>
      <c r="B31" s="163" t="s">
        <v>163</v>
      </c>
      <c r="C31" s="205" t="s">
        <v>361</v>
      </c>
      <c r="D31" s="205" t="s">
        <v>135</v>
      </c>
      <c r="E31" s="205" t="s">
        <v>156</v>
      </c>
      <c r="F31" s="165">
        <v>5</v>
      </c>
      <c r="G31" s="184">
        <v>5</v>
      </c>
      <c r="H31" s="188">
        <v>5</v>
      </c>
      <c r="I31" s="188">
        <f>VLOOKUP(A31,[1]Table1!$A$191:$K$223,11,FALSE)</f>
        <v>5</v>
      </c>
      <c r="J31" s="188"/>
      <c r="K31" s="23"/>
      <c r="L31" s="23"/>
      <c r="M31" s="23"/>
      <c r="N31" s="24"/>
      <c r="O31" s="25">
        <f>IF(P31=9,SUM(F31:N31)-SMALL(F31:N31,1)-SMALL(F31:N31,2),IF(P31=8,SUM(F31:N31)-SMALL(F31:N31,1),SUM(F31:N31)))</f>
        <v>20</v>
      </c>
      <c r="P31" s="26">
        <f>COUNTA(F31:N31)</f>
        <v>4</v>
      </c>
      <c r="Q31" s="158">
        <f>SUM(F31:N31)</f>
        <v>20</v>
      </c>
      <c r="R31" s="27"/>
      <c r="S31" s="28">
        <v>1347</v>
      </c>
      <c r="T31" s="29" t="s">
        <v>45</v>
      </c>
      <c r="U31" s="30">
        <f t="shared" si="0"/>
        <v>0</v>
      </c>
      <c r="V31" s="31"/>
      <c r="W31" s="32">
        <f t="shared" si="1"/>
        <v>0</v>
      </c>
      <c r="X31" s="19"/>
      <c r="Y31" s="6"/>
      <c r="Z31" s="6"/>
      <c r="AA31" s="6"/>
      <c r="AB31" s="6"/>
    </row>
    <row r="32" spans="1:28" ht="29.1" customHeight="1" thickBot="1" x14ac:dyDescent="0.4">
      <c r="A32" s="218" t="s">
        <v>388</v>
      </c>
      <c r="B32" s="163" t="s">
        <v>163</v>
      </c>
      <c r="C32" s="205" t="s">
        <v>231</v>
      </c>
      <c r="D32" s="205" t="s">
        <v>265</v>
      </c>
      <c r="E32" s="205" t="s">
        <v>212</v>
      </c>
      <c r="F32" s="165">
        <v>5</v>
      </c>
      <c r="G32" s="184">
        <v>5</v>
      </c>
      <c r="H32" s="188">
        <v>5</v>
      </c>
      <c r="I32" s="188"/>
      <c r="J32" s="188">
        <v>5</v>
      </c>
      <c r="K32" s="23"/>
      <c r="L32" s="23"/>
      <c r="M32" s="23"/>
      <c r="N32" s="24"/>
      <c r="O32" s="25">
        <f>IF(P32=9,SUM(F32:N32)-SMALL(F32:N32,1)-SMALL(F32:N32,2),IF(P32=8,SUM(F32:N32)-SMALL(F32:N32,1),SUM(F32:N32)))</f>
        <v>20</v>
      </c>
      <c r="P32" s="26">
        <f>COUNTA(F32:N32)</f>
        <v>4</v>
      </c>
      <c r="Q32" s="158">
        <f>SUM(F32:N32)</f>
        <v>20</v>
      </c>
      <c r="R32" s="27"/>
      <c r="S32" s="28">
        <v>1889</v>
      </c>
      <c r="T32" s="29" t="s">
        <v>115</v>
      </c>
      <c r="U32" s="30">
        <f t="shared" si="0"/>
        <v>0</v>
      </c>
      <c r="V32" s="31"/>
      <c r="W32" s="32">
        <f t="shared" si="1"/>
        <v>0</v>
      </c>
      <c r="X32" s="19"/>
      <c r="Y32" s="6"/>
      <c r="Z32" s="6"/>
      <c r="AA32" s="6"/>
      <c r="AB32" s="6"/>
    </row>
    <row r="33" spans="1:28" ht="29.1" customHeight="1" thickBot="1" x14ac:dyDescent="0.4">
      <c r="A33" s="218" t="s">
        <v>390</v>
      </c>
      <c r="B33" s="163" t="s">
        <v>163</v>
      </c>
      <c r="C33" s="205" t="s">
        <v>143</v>
      </c>
      <c r="D33" s="205" t="s">
        <v>131</v>
      </c>
      <c r="E33" s="205" t="s">
        <v>114</v>
      </c>
      <c r="F33" s="165">
        <v>5</v>
      </c>
      <c r="G33" s="184">
        <v>5</v>
      </c>
      <c r="H33" s="188">
        <v>5</v>
      </c>
      <c r="I33" s="188"/>
      <c r="J33" s="188"/>
      <c r="K33" s="23"/>
      <c r="L33" s="23"/>
      <c r="M33" s="23"/>
      <c r="N33" s="24"/>
      <c r="O33" s="25">
        <f>IF(P33=9,SUM(F33:N33)-SMALL(F33:N33,1)-SMALL(F33:N33,2),IF(P33=8,SUM(F33:N33)-SMALL(F33:N33,1),SUM(F33:N33)))</f>
        <v>15</v>
      </c>
      <c r="P33" s="26">
        <f>COUNTA(F33:N33)</f>
        <v>3</v>
      </c>
      <c r="Q33" s="158">
        <f>SUM(F33:N33)</f>
        <v>15</v>
      </c>
      <c r="R33" s="27"/>
      <c r="S33" s="28">
        <v>1883</v>
      </c>
      <c r="T33" s="29" t="s">
        <v>47</v>
      </c>
      <c r="U33" s="30">
        <f t="shared" si="0"/>
        <v>0</v>
      </c>
      <c r="V33" s="31"/>
      <c r="W33" s="32">
        <f t="shared" si="1"/>
        <v>0</v>
      </c>
      <c r="X33" s="19"/>
      <c r="Y33" s="6"/>
      <c r="Z33" s="6"/>
      <c r="AA33" s="6"/>
      <c r="AB33" s="6"/>
    </row>
    <row r="34" spans="1:28" ht="29.1" customHeight="1" thickBot="1" x14ac:dyDescent="0.4">
      <c r="A34" s="218" t="s">
        <v>394</v>
      </c>
      <c r="B34" s="163" t="s">
        <v>163</v>
      </c>
      <c r="C34" s="205" t="s">
        <v>360</v>
      </c>
      <c r="D34" s="205" t="s">
        <v>137</v>
      </c>
      <c r="E34" s="205" t="s">
        <v>158</v>
      </c>
      <c r="F34" s="165">
        <v>5</v>
      </c>
      <c r="G34" s="184">
        <v>5</v>
      </c>
      <c r="H34" s="188"/>
      <c r="I34" s="188">
        <f>VLOOKUP(A34,[1]Table1!$A$191:$K$223,11,FALSE)</f>
        <v>5</v>
      </c>
      <c r="J34" s="188"/>
      <c r="K34" s="23"/>
      <c r="L34" s="23"/>
      <c r="M34" s="23"/>
      <c r="N34" s="24"/>
      <c r="O34" s="25">
        <f>IF(P34=9,SUM(F34:N34)-SMALL(F34:N34,1)-SMALL(F34:N34,2),IF(P34=8,SUM(F34:N34)-SMALL(F34:N34,1),SUM(F34:N34)))</f>
        <v>15</v>
      </c>
      <c r="P34" s="26">
        <f>COUNTA(F34:N34)</f>
        <v>3</v>
      </c>
      <c r="Q34" s="158">
        <f>SUM(F34:N34)</f>
        <v>15</v>
      </c>
      <c r="R34" s="27"/>
      <c r="S34" s="28">
        <v>2072</v>
      </c>
      <c r="T34" s="29" t="s">
        <v>109</v>
      </c>
      <c r="U34" s="30">
        <f t="shared" si="0"/>
        <v>51</v>
      </c>
      <c r="V34" s="31"/>
      <c r="W34" s="32">
        <f t="shared" si="1"/>
        <v>51</v>
      </c>
      <c r="X34" s="19"/>
      <c r="Y34" s="6"/>
      <c r="Z34" s="6"/>
      <c r="AA34" s="6"/>
      <c r="AB34" s="6"/>
    </row>
    <row r="35" spans="1:28" ht="29.1" customHeight="1" thickBot="1" x14ac:dyDescent="0.4">
      <c r="A35" s="218" t="s">
        <v>392</v>
      </c>
      <c r="B35" s="163" t="s">
        <v>163</v>
      </c>
      <c r="C35" s="205" t="s">
        <v>148</v>
      </c>
      <c r="D35" s="205" t="s">
        <v>131</v>
      </c>
      <c r="E35" s="205" t="s">
        <v>114</v>
      </c>
      <c r="F35" s="165">
        <v>5</v>
      </c>
      <c r="G35" s="184"/>
      <c r="H35" s="188">
        <v>5</v>
      </c>
      <c r="I35" s="188">
        <f>VLOOKUP(A35,[1]Table1!$A$191:$K$223,11,FALSE)</f>
        <v>5</v>
      </c>
      <c r="J35" s="188"/>
      <c r="K35" s="23"/>
      <c r="L35" s="23"/>
      <c r="M35" s="23"/>
      <c r="N35" s="24"/>
      <c r="O35" s="25">
        <f>IF(P35=9,SUM(F35:N35)-SMALL(F35:N35,1)-SMALL(F35:N35,2),IF(P35=8,SUM(F35:N35)-SMALL(F35:N35,1),SUM(F35:N35)))</f>
        <v>15</v>
      </c>
      <c r="P35" s="26">
        <f>COUNTA(F35:N35)</f>
        <v>3</v>
      </c>
      <c r="Q35" s="158">
        <f>SUM(F35:N35)</f>
        <v>15</v>
      </c>
      <c r="R35" s="27"/>
      <c r="S35" s="28">
        <v>1615</v>
      </c>
      <c r="T35" s="29" t="s">
        <v>110</v>
      </c>
      <c r="U35" s="30">
        <f t="shared" si="0"/>
        <v>0</v>
      </c>
      <c r="V35" s="31"/>
      <c r="W35" s="32">
        <f t="shared" ref="W35:W65" si="2">SUMIF($D$3:$D$108,S35,$O$3:$O$108)</f>
        <v>0</v>
      </c>
      <c r="X35" s="19"/>
      <c r="Y35" s="6"/>
      <c r="Z35" s="6"/>
      <c r="AA35" s="6"/>
      <c r="AB35" s="6"/>
    </row>
    <row r="36" spans="1:28" ht="29.1" customHeight="1" thickBot="1" x14ac:dyDescent="0.4">
      <c r="A36" s="218" t="s">
        <v>745</v>
      </c>
      <c r="B36" s="163" t="s">
        <v>163</v>
      </c>
      <c r="C36" s="205" t="s">
        <v>746</v>
      </c>
      <c r="D36" s="205" t="s">
        <v>137</v>
      </c>
      <c r="E36" s="205" t="s">
        <v>158</v>
      </c>
      <c r="F36" s="165"/>
      <c r="G36" s="184">
        <v>5</v>
      </c>
      <c r="H36" s="188">
        <v>5</v>
      </c>
      <c r="I36" s="188">
        <f>VLOOKUP(A36,[1]Table1!$A$191:$K$223,11,FALSE)</f>
        <v>5</v>
      </c>
      <c r="J36" s="188"/>
      <c r="K36" s="23"/>
      <c r="L36" s="23"/>
      <c r="M36" s="23"/>
      <c r="N36" s="24"/>
      <c r="O36" s="25">
        <f>IF(P36=9,SUM(F36:N36)-SMALL(F36:N36,1)-SMALL(F36:N36,2),IF(P36=8,SUM(F36:N36)-SMALL(F36:N36,1),SUM(F36:N36)))</f>
        <v>15</v>
      </c>
      <c r="P36" s="26">
        <f>COUNTA(F36:N36)</f>
        <v>3</v>
      </c>
      <c r="Q36" s="158">
        <f>SUM(F36:N36)</f>
        <v>15</v>
      </c>
      <c r="R36" s="27"/>
      <c r="S36" s="28">
        <v>48</v>
      </c>
      <c r="T36" s="29" t="s">
        <v>111</v>
      </c>
      <c r="U36" s="30">
        <f t="shared" si="0"/>
        <v>0</v>
      </c>
      <c r="V36" s="31"/>
      <c r="W36" s="32">
        <f t="shared" si="2"/>
        <v>0</v>
      </c>
      <c r="X36" s="19"/>
      <c r="Y36" s="6"/>
      <c r="Z36" s="6"/>
      <c r="AA36" s="6"/>
      <c r="AB36" s="6"/>
    </row>
    <row r="37" spans="1:28" ht="29.1" customHeight="1" thickBot="1" x14ac:dyDescent="0.4">
      <c r="A37" s="218" t="s">
        <v>383</v>
      </c>
      <c r="B37" s="163" t="s">
        <v>163</v>
      </c>
      <c r="C37" s="205" t="s">
        <v>147</v>
      </c>
      <c r="D37" s="205" t="s">
        <v>131</v>
      </c>
      <c r="E37" s="205" t="s">
        <v>114</v>
      </c>
      <c r="F37" s="165">
        <v>5</v>
      </c>
      <c r="G37" s="184">
        <v>5</v>
      </c>
      <c r="H37" s="188"/>
      <c r="I37" s="188"/>
      <c r="J37" s="188"/>
      <c r="K37" s="23"/>
      <c r="L37" s="23"/>
      <c r="M37" s="23"/>
      <c r="N37" s="24"/>
      <c r="O37" s="25">
        <f>IF(P37=9,SUM(F37:N37)-SMALL(F37:N37,1)-SMALL(F37:N37,2),IF(P37=8,SUM(F37:N37)-SMALL(F37:N37,1),SUM(F37:N37)))</f>
        <v>10</v>
      </c>
      <c r="P37" s="26">
        <f>COUNTA(F37:N37)</f>
        <v>2</v>
      </c>
      <c r="Q37" s="158">
        <f>SUM(F37:N37)</f>
        <v>10</v>
      </c>
      <c r="R37" s="27"/>
      <c r="S37" s="28">
        <v>1353</v>
      </c>
      <c r="T37" s="29" t="s">
        <v>112</v>
      </c>
      <c r="U37" s="30">
        <f t="shared" si="0"/>
        <v>0</v>
      </c>
      <c r="V37" s="31"/>
      <c r="W37" s="32">
        <f t="shared" si="2"/>
        <v>0</v>
      </c>
      <c r="X37" s="19"/>
      <c r="Y37" s="6"/>
      <c r="Z37" s="6"/>
      <c r="AA37" s="6"/>
      <c r="AB37" s="6"/>
    </row>
    <row r="38" spans="1:28" ht="29.1" customHeight="1" thickBot="1" x14ac:dyDescent="0.4">
      <c r="A38" s="218" t="s">
        <v>384</v>
      </c>
      <c r="B38" s="163" t="s">
        <v>163</v>
      </c>
      <c r="C38" s="205" t="s">
        <v>144</v>
      </c>
      <c r="D38" s="205" t="s">
        <v>136</v>
      </c>
      <c r="E38" s="205" t="s">
        <v>157</v>
      </c>
      <c r="F38" s="165">
        <v>5</v>
      </c>
      <c r="G38" s="184">
        <v>5</v>
      </c>
      <c r="H38" s="188"/>
      <c r="I38" s="188"/>
      <c r="J38" s="188"/>
      <c r="K38" s="23"/>
      <c r="L38" s="23"/>
      <c r="M38" s="23"/>
      <c r="N38" s="24"/>
      <c r="O38" s="25">
        <f>IF(P38=9,SUM(F38:N38)-SMALL(F38:N38,1)-SMALL(F38:N38,2),IF(P38=8,SUM(F38:N38)-SMALL(F38:N38,1),SUM(F38:N38)))</f>
        <v>10</v>
      </c>
      <c r="P38" s="26">
        <f>COUNTA(F38:N38)</f>
        <v>2</v>
      </c>
      <c r="Q38" s="158">
        <f>SUM(F38:N38)</f>
        <v>10</v>
      </c>
      <c r="R38" s="27"/>
      <c r="S38" s="28">
        <v>1665</v>
      </c>
      <c r="T38" s="29" t="s">
        <v>113</v>
      </c>
      <c r="U38" s="30">
        <f t="shared" si="0"/>
        <v>0</v>
      </c>
      <c r="V38" s="31"/>
      <c r="W38" s="32">
        <f t="shared" si="2"/>
        <v>0</v>
      </c>
      <c r="X38" s="19"/>
      <c r="Y38" s="6"/>
      <c r="Z38" s="6"/>
      <c r="AA38" s="6"/>
      <c r="AB38" s="6"/>
    </row>
    <row r="39" spans="1:28" ht="29.1" customHeight="1" thickBot="1" x14ac:dyDescent="0.4">
      <c r="A39" s="218" t="s">
        <v>397</v>
      </c>
      <c r="B39" s="163" t="s">
        <v>163</v>
      </c>
      <c r="C39" s="205" t="s">
        <v>363</v>
      </c>
      <c r="D39" s="205" t="s">
        <v>137</v>
      </c>
      <c r="E39" s="205" t="s">
        <v>158</v>
      </c>
      <c r="F39" s="165">
        <v>5</v>
      </c>
      <c r="G39" s="184"/>
      <c r="H39" s="188"/>
      <c r="I39" s="188">
        <f>VLOOKUP(A39,[1]Table1!$A$191:$K$223,11,FALSE)</f>
        <v>5</v>
      </c>
      <c r="J39" s="188"/>
      <c r="K39" s="23"/>
      <c r="L39" s="23"/>
      <c r="M39" s="23"/>
      <c r="N39" s="24"/>
      <c r="O39" s="25">
        <f>IF(P39=9,SUM(F39:N39)-SMALL(F39:N39,1)-SMALL(F39:N39,2),IF(P39=8,SUM(F39:N39)-SMALL(F39:N39,1),SUM(F39:N39)))</f>
        <v>10</v>
      </c>
      <c r="P39" s="26">
        <f>COUNTA(F39:N39)</f>
        <v>2</v>
      </c>
      <c r="Q39" s="158">
        <f>SUM(F39:N39)</f>
        <v>10</v>
      </c>
      <c r="R39" s="27"/>
      <c r="S39" s="28"/>
      <c r="T39" s="29"/>
      <c r="U39" s="30">
        <f t="shared" si="0"/>
        <v>0</v>
      </c>
      <c r="V39" s="31"/>
      <c r="W39" s="32">
        <f t="shared" si="2"/>
        <v>0</v>
      </c>
      <c r="X39" s="19"/>
      <c r="Y39" s="6"/>
      <c r="Z39" s="6"/>
      <c r="AA39" s="6"/>
      <c r="AB39" s="6"/>
    </row>
    <row r="40" spans="1:28" ht="29.1" customHeight="1" thickBot="1" x14ac:dyDescent="0.4">
      <c r="A40" s="218" t="s">
        <v>910</v>
      </c>
      <c r="B40" s="163" t="s">
        <v>163</v>
      </c>
      <c r="C40" s="205" t="s">
        <v>911</v>
      </c>
      <c r="D40" s="205" t="s">
        <v>136</v>
      </c>
      <c r="E40" s="205" t="s">
        <v>157</v>
      </c>
      <c r="F40" s="165"/>
      <c r="G40" s="184"/>
      <c r="H40" s="23"/>
      <c r="I40" s="23">
        <v>5</v>
      </c>
      <c r="J40" s="188">
        <v>5</v>
      </c>
      <c r="K40" s="23"/>
      <c r="L40" s="23"/>
      <c r="M40" s="23"/>
      <c r="N40" s="24"/>
      <c r="O40" s="25">
        <f>IF(P40=9,SUM(F40:N40)-SMALL(F40:N40,1)-SMALL(F40:N40,2),IF(P40=8,SUM(F40:N40)-SMALL(F40:N40,1),SUM(F40:N40)))</f>
        <v>10</v>
      </c>
      <c r="P40" s="26">
        <f>COUNTA(F40:N40)</f>
        <v>2</v>
      </c>
      <c r="Q40" s="158">
        <f>SUM(F40:N40)</f>
        <v>10</v>
      </c>
      <c r="R40" s="27"/>
      <c r="S40" s="28"/>
      <c r="T40" s="29"/>
      <c r="U40" s="30">
        <f t="shared" si="0"/>
        <v>0</v>
      </c>
      <c r="V40" s="31"/>
      <c r="W40" s="32">
        <f t="shared" si="2"/>
        <v>0</v>
      </c>
      <c r="X40" s="19"/>
      <c r="Y40" s="6"/>
      <c r="Z40" s="6"/>
      <c r="AA40" s="6"/>
      <c r="AB40" s="6"/>
    </row>
    <row r="41" spans="1:28" ht="29.1" customHeight="1" thickBot="1" x14ac:dyDescent="0.4">
      <c r="A41" s="218" t="s">
        <v>912</v>
      </c>
      <c r="B41" s="163" t="s">
        <v>163</v>
      </c>
      <c r="C41" s="205" t="s">
        <v>913</v>
      </c>
      <c r="D41" s="205" t="s">
        <v>146</v>
      </c>
      <c r="E41" s="205" t="s">
        <v>20</v>
      </c>
      <c r="F41" s="165"/>
      <c r="G41" s="184"/>
      <c r="H41" s="23"/>
      <c r="I41" s="23">
        <v>5</v>
      </c>
      <c r="J41" s="188">
        <v>5</v>
      </c>
      <c r="K41" s="23"/>
      <c r="L41" s="23"/>
      <c r="M41" s="23"/>
      <c r="N41" s="24"/>
      <c r="O41" s="25">
        <f>IF(P41=9,SUM(F41:N41)-SMALL(F41:N41,1)-SMALL(F41:N41,2),IF(P41=8,SUM(F41:N41)-SMALL(F41:N41,1),SUM(F41:N41)))</f>
        <v>10</v>
      </c>
      <c r="P41" s="26">
        <f>COUNTA(F41:N41)</f>
        <v>2</v>
      </c>
      <c r="Q41" s="158">
        <f>SUM(F41:N41)</f>
        <v>10</v>
      </c>
      <c r="R41" s="27"/>
      <c r="S41" s="28"/>
      <c r="T41" s="29"/>
      <c r="U41" s="30">
        <f t="shared" si="0"/>
        <v>0</v>
      </c>
      <c r="V41" s="31"/>
      <c r="W41" s="32">
        <f t="shared" si="2"/>
        <v>0</v>
      </c>
      <c r="X41" s="19"/>
      <c r="Y41" s="6"/>
      <c r="Z41" s="6"/>
      <c r="AA41" s="6"/>
      <c r="AB41" s="6"/>
    </row>
    <row r="42" spans="1:28" ht="29.1" customHeight="1" thickBot="1" x14ac:dyDescent="0.4">
      <c r="A42" s="218" t="s">
        <v>962</v>
      </c>
      <c r="B42" s="163" t="s">
        <v>163</v>
      </c>
      <c r="C42" s="205" t="s">
        <v>963</v>
      </c>
      <c r="D42" s="205" t="s">
        <v>128</v>
      </c>
      <c r="E42" s="205" t="s">
        <v>154</v>
      </c>
      <c r="F42" s="165"/>
      <c r="G42" s="184"/>
      <c r="H42" s="23"/>
      <c r="I42" s="23"/>
      <c r="J42" s="23">
        <v>9</v>
      </c>
      <c r="K42" s="23"/>
      <c r="L42" s="23"/>
      <c r="M42" s="23"/>
      <c r="N42" s="24"/>
      <c r="O42" s="25">
        <f>IF(P42=9,SUM(F42:N42)-SMALL(F42:N42,1)-SMALL(F42:N42,2),IF(P42=8,SUM(F42:N42)-SMALL(F42:N42,1),SUM(F42:N42)))</f>
        <v>9</v>
      </c>
      <c r="P42" s="26">
        <f>COUNTA(F42:N42)</f>
        <v>1</v>
      </c>
      <c r="Q42" s="158">
        <v>0</v>
      </c>
      <c r="R42" s="27"/>
      <c r="S42" s="28"/>
      <c r="T42" s="29"/>
      <c r="U42" s="30">
        <f t="shared" si="0"/>
        <v>0</v>
      </c>
      <c r="V42" s="31"/>
      <c r="W42" s="32">
        <f t="shared" si="2"/>
        <v>0</v>
      </c>
      <c r="X42" s="19"/>
      <c r="Y42" s="6"/>
      <c r="Z42" s="6"/>
      <c r="AA42" s="6"/>
      <c r="AB42" s="6"/>
    </row>
    <row r="43" spans="1:28" ht="29.1" customHeight="1" thickBot="1" x14ac:dyDescent="0.4">
      <c r="A43" s="218" t="s">
        <v>385</v>
      </c>
      <c r="B43" s="163" t="s">
        <v>163</v>
      </c>
      <c r="C43" s="205" t="s">
        <v>359</v>
      </c>
      <c r="D43" s="205" t="s">
        <v>133</v>
      </c>
      <c r="E43" s="205" t="s">
        <v>71</v>
      </c>
      <c r="F43" s="165">
        <v>5</v>
      </c>
      <c r="G43" s="184"/>
      <c r="H43" s="188"/>
      <c r="I43" s="188"/>
      <c r="J43" s="188"/>
      <c r="K43" s="23"/>
      <c r="L43" s="23"/>
      <c r="M43" s="23"/>
      <c r="N43" s="24"/>
      <c r="O43" s="25">
        <f>IF(P43=9,SUM(F43:N43)-SMALL(F43:N43,1)-SMALL(F43:N43,2),IF(P43=8,SUM(F43:N43)-SMALL(F43:N43,1),SUM(F43:N43)))</f>
        <v>5</v>
      </c>
      <c r="P43" s="26">
        <f>COUNTA(F43:N43)</f>
        <v>1</v>
      </c>
      <c r="Q43" s="158">
        <v>0</v>
      </c>
      <c r="R43" s="27"/>
      <c r="S43" s="28"/>
      <c r="T43" s="29"/>
      <c r="U43" s="30">
        <f t="shared" si="0"/>
        <v>0</v>
      </c>
      <c r="V43" s="31"/>
      <c r="W43" s="32">
        <f t="shared" si="2"/>
        <v>0</v>
      </c>
      <c r="X43" s="19"/>
      <c r="Y43" s="6"/>
      <c r="Z43" s="6"/>
      <c r="AA43" s="6"/>
      <c r="AB43" s="6"/>
    </row>
    <row r="44" spans="1:28" ht="29.1" customHeight="1" thickBot="1" x14ac:dyDescent="0.4">
      <c r="A44" s="218" t="s">
        <v>747</v>
      </c>
      <c r="B44" s="163" t="s">
        <v>163</v>
      </c>
      <c r="C44" s="205" t="s">
        <v>748</v>
      </c>
      <c r="D44" s="205" t="s">
        <v>139</v>
      </c>
      <c r="E44" s="205" t="s">
        <v>159</v>
      </c>
      <c r="F44" s="165"/>
      <c r="G44" s="184">
        <v>5</v>
      </c>
      <c r="H44" s="188"/>
      <c r="I44" s="188"/>
      <c r="J44" s="188"/>
      <c r="K44" s="23"/>
      <c r="L44" s="23"/>
      <c r="M44" s="23"/>
      <c r="N44" s="24"/>
      <c r="O44" s="25">
        <f>IF(P44=9,SUM(F44:N44)-SMALL(F44:N44,1)-SMALL(F44:N44,2),IF(P44=8,SUM(F44:N44)-SMALL(F44:N44,1),SUM(F44:N44)))</f>
        <v>5</v>
      </c>
      <c r="P44" s="26">
        <f>COUNTA(F44:N44)</f>
        <v>1</v>
      </c>
      <c r="Q44" s="158">
        <v>0</v>
      </c>
      <c r="R44" s="27"/>
      <c r="S44" s="28">
        <v>2199</v>
      </c>
      <c r="T44" s="155" t="s">
        <v>106</v>
      </c>
      <c r="U44" s="30">
        <f t="shared" si="0"/>
        <v>0</v>
      </c>
      <c r="V44" s="31"/>
      <c r="W44" s="32">
        <f t="shared" si="2"/>
        <v>0</v>
      </c>
      <c r="X44" s="19"/>
      <c r="Y44" s="6"/>
      <c r="Z44" s="6"/>
      <c r="AA44" s="6"/>
      <c r="AB44" s="6"/>
    </row>
    <row r="45" spans="1:28" ht="29.1" customHeight="1" thickBot="1" x14ac:dyDescent="0.4">
      <c r="A45" s="218" t="s">
        <v>749</v>
      </c>
      <c r="B45" s="163" t="s">
        <v>163</v>
      </c>
      <c r="C45" s="205" t="s">
        <v>750</v>
      </c>
      <c r="D45" s="205" t="s">
        <v>136</v>
      </c>
      <c r="E45" s="205" t="s">
        <v>157</v>
      </c>
      <c r="F45" s="165"/>
      <c r="G45" s="184">
        <v>5</v>
      </c>
      <c r="H45" s="188"/>
      <c r="I45" s="188"/>
      <c r="J45" s="188"/>
      <c r="K45" s="23"/>
      <c r="L45" s="23"/>
      <c r="M45" s="23"/>
      <c r="N45" s="24"/>
      <c r="O45" s="25">
        <f>IF(P45=9,SUM(F45:N45)-SMALL(F45:N45,1)-SMALL(F45:N45,2),IF(P45=8,SUM(F45:N45)-SMALL(F45:N45,1),SUM(F45:N45)))</f>
        <v>5</v>
      </c>
      <c r="P45" s="26">
        <f>COUNTA(F45:N45)</f>
        <v>1</v>
      </c>
      <c r="Q45" s="158">
        <v>0</v>
      </c>
      <c r="R45" s="27"/>
      <c r="S45" s="28">
        <v>1908</v>
      </c>
      <c r="T45" s="29" t="s">
        <v>55</v>
      </c>
      <c r="U45" s="30">
        <f t="shared" si="0"/>
        <v>0</v>
      </c>
      <c r="V45" s="31"/>
      <c r="W45" s="32">
        <f t="shared" si="2"/>
        <v>0</v>
      </c>
      <c r="X45" s="19"/>
      <c r="Y45" s="6"/>
      <c r="Z45" s="6"/>
      <c r="AA45" s="6"/>
      <c r="AB45" s="6"/>
    </row>
    <row r="46" spans="1:28" ht="29.1" customHeight="1" thickBot="1" x14ac:dyDescent="0.4">
      <c r="A46" s="218" t="s">
        <v>889</v>
      </c>
      <c r="B46" s="163" t="s">
        <v>163</v>
      </c>
      <c r="C46" s="205" t="s">
        <v>890</v>
      </c>
      <c r="D46" s="214">
        <v>2328</v>
      </c>
      <c r="E46" s="205" t="s">
        <v>874</v>
      </c>
      <c r="F46" s="165"/>
      <c r="G46" s="184"/>
      <c r="H46" s="188">
        <v>5</v>
      </c>
      <c r="I46" s="188"/>
      <c r="J46" s="188"/>
      <c r="K46" s="23"/>
      <c r="L46" s="23"/>
      <c r="M46" s="23"/>
      <c r="N46" s="24"/>
      <c r="O46" s="25">
        <f>IF(P46=9,SUM(F46:N46)-SMALL(F46:N46,1)-SMALL(F46:N46,2),IF(P46=8,SUM(F46:N46)-SMALL(F46:N46,1),SUM(F46:N46)))</f>
        <v>5</v>
      </c>
      <c r="P46" s="26">
        <f>COUNTA(F46:N46)</f>
        <v>1</v>
      </c>
      <c r="Q46" s="158">
        <v>0</v>
      </c>
      <c r="R46" s="35"/>
      <c r="S46" s="28">
        <v>2057</v>
      </c>
      <c r="T46" s="29" t="s">
        <v>56</v>
      </c>
      <c r="U46" s="30">
        <f t="shared" si="0"/>
        <v>40</v>
      </c>
      <c r="V46" s="31"/>
      <c r="W46" s="32">
        <f t="shared" si="2"/>
        <v>45</v>
      </c>
      <c r="X46" s="19"/>
      <c r="Y46" s="6"/>
      <c r="Z46" s="6"/>
      <c r="AA46" s="6"/>
      <c r="AB46" s="6"/>
    </row>
    <row r="47" spans="1:28" ht="29.1" customHeight="1" thickBot="1" x14ac:dyDescent="0.4">
      <c r="A47" s="218" t="s">
        <v>891</v>
      </c>
      <c r="B47" s="163" t="s">
        <v>163</v>
      </c>
      <c r="C47" s="205" t="s">
        <v>892</v>
      </c>
      <c r="D47" s="214">
        <v>2328</v>
      </c>
      <c r="E47" s="205" t="s">
        <v>874</v>
      </c>
      <c r="F47" s="165"/>
      <c r="G47" s="184"/>
      <c r="H47" s="188">
        <v>5</v>
      </c>
      <c r="I47" s="188"/>
      <c r="J47" s="188"/>
      <c r="K47" s="23"/>
      <c r="L47" s="23"/>
      <c r="M47" s="23"/>
      <c r="N47" s="24"/>
      <c r="O47" s="25">
        <f>IF(P47=9,SUM(F47:N47)-SMALL(F47:N47,1)-SMALL(F47:N47,2),IF(P47=8,SUM(F47:N47)-SMALL(F47:N47,1),SUM(F47:N47)))</f>
        <v>5</v>
      </c>
      <c r="P47" s="26">
        <f>COUNTA(F47:N47)</f>
        <v>1</v>
      </c>
      <c r="Q47" s="158">
        <v>0</v>
      </c>
      <c r="R47" s="35"/>
      <c r="S47" s="28">
        <v>2069</v>
      </c>
      <c r="T47" s="29" t="s">
        <v>57</v>
      </c>
      <c r="U47" s="30">
        <f t="shared" si="0"/>
        <v>0</v>
      </c>
      <c r="V47" s="31"/>
      <c r="W47" s="32">
        <f t="shared" si="2"/>
        <v>0</v>
      </c>
      <c r="X47" s="38"/>
      <c r="Y47" s="6"/>
      <c r="Z47" s="6"/>
      <c r="AA47" s="6"/>
      <c r="AB47" s="6"/>
    </row>
    <row r="48" spans="1:28" ht="29.1" customHeight="1" thickBot="1" x14ac:dyDescent="0.4">
      <c r="A48" s="218" t="s">
        <v>893</v>
      </c>
      <c r="B48" s="163" t="s">
        <v>163</v>
      </c>
      <c r="C48" s="205" t="s">
        <v>894</v>
      </c>
      <c r="D48" s="205" t="s">
        <v>137</v>
      </c>
      <c r="E48" s="205" t="s">
        <v>158</v>
      </c>
      <c r="F48" s="165"/>
      <c r="G48" s="184"/>
      <c r="H48" s="188">
        <v>5</v>
      </c>
      <c r="I48" s="188"/>
      <c r="J48" s="188"/>
      <c r="K48" s="23"/>
      <c r="L48" s="23"/>
      <c r="M48" s="23"/>
      <c r="N48" s="24"/>
      <c r="O48" s="25">
        <f>IF(P48=9,SUM(F48:N48)-SMALL(F48:N48,1)-SMALL(F48:N48,2),IF(P48=8,SUM(F48:N48)-SMALL(F48:N48,1),SUM(F48:N48)))</f>
        <v>5</v>
      </c>
      <c r="P48" s="26">
        <f>COUNTA(F48:N48)</f>
        <v>1</v>
      </c>
      <c r="Q48" s="158">
        <v>0</v>
      </c>
      <c r="R48" s="19"/>
      <c r="S48" s="28">
        <v>1887</v>
      </c>
      <c r="T48" s="29" t="s">
        <v>123</v>
      </c>
      <c r="U48" s="30">
        <f t="shared" si="0"/>
        <v>0</v>
      </c>
      <c r="V48" s="31"/>
      <c r="W48" s="32">
        <f t="shared" si="2"/>
        <v>0</v>
      </c>
      <c r="X48" s="38"/>
      <c r="Y48" s="6"/>
      <c r="Z48" s="6"/>
      <c r="AA48" s="6"/>
      <c r="AB48" s="6"/>
    </row>
    <row r="49" spans="1:28" ht="29.1" customHeight="1" thickBot="1" x14ac:dyDescent="0.4">
      <c r="A49" s="218"/>
      <c r="B49" s="163" t="s">
        <v>219</v>
      </c>
      <c r="C49" s="205"/>
      <c r="D49" s="205"/>
      <c r="E49" s="205"/>
      <c r="F49" s="165"/>
      <c r="G49" s="184"/>
      <c r="H49" s="23"/>
      <c r="I49" s="23"/>
      <c r="J49" s="23"/>
      <c r="K49" s="23"/>
      <c r="L49" s="23"/>
      <c r="M49" s="23"/>
      <c r="N49" s="24"/>
      <c r="O49" s="25">
        <f t="shared" ref="O48:O56" si="3">IF(P49=9,SUM(F49:N49)-SMALL(F49:N49,1)-SMALL(F49:N49,2),IF(P49=8,SUM(F49:N49)-SMALL(F49:N49,1),SUM(F49:N49)))</f>
        <v>0</v>
      </c>
      <c r="P49" s="26">
        <f t="shared" ref="P48:P56" si="4">COUNTA(F49:N49)</f>
        <v>0</v>
      </c>
      <c r="Q49" s="158">
        <f t="shared" ref="Q48:Q56" si="5">SUM(F49:N49)</f>
        <v>0</v>
      </c>
      <c r="R49" s="35"/>
      <c r="S49" s="28">
        <v>2029</v>
      </c>
      <c r="T49" s="29" t="s">
        <v>59</v>
      </c>
      <c r="U49" s="30">
        <f t="shared" si="0"/>
        <v>0</v>
      </c>
      <c r="V49" s="31"/>
      <c r="W49" s="32">
        <f t="shared" si="2"/>
        <v>0</v>
      </c>
      <c r="X49" s="6"/>
      <c r="Y49" s="6"/>
      <c r="Z49" s="6"/>
      <c r="AA49" s="6"/>
      <c r="AB49" s="6"/>
    </row>
    <row r="50" spans="1:28" ht="29.1" customHeight="1" thickBot="1" x14ac:dyDescent="0.4">
      <c r="A50" s="218"/>
      <c r="B50" s="163" t="s">
        <v>219</v>
      </c>
      <c r="C50" s="205"/>
      <c r="D50" s="205"/>
      <c r="E50" s="205"/>
      <c r="F50" s="165"/>
      <c r="G50" s="184"/>
      <c r="H50" s="23"/>
      <c r="I50" s="23"/>
      <c r="J50" s="23"/>
      <c r="K50" s="23"/>
      <c r="L50" s="23"/>
      <c r="M50" s="23"/>
      <c r="N50" s="24"/>
      <c r="O50" s="25">
        <f t="shared" si="3"/>
        <v>0</v>
      </c>
      <c r="P50" s="26">
        <f t="shared" si="4"/>
        <v>0</v>
      </c>
      <c r="Q50" s="158">
        <f t="shared" si="5"/>
        <v>0</v>
      </c>
      <c r="R50" s="35"/>
      <c r="S50" s="28">
        <v>2027</v>
      </c>
      <c r="T50" s="29" t="s">
        <v>20</v>
      </c>
      <c r="U50" s="30">
        <f t="shared" si="0"/>
        <v>10</v>
      </c>
      <c r="V50" s="31"/>
      <c r="W50" s="32">
        <f t="shared" si="2"/>
        <v>10</v>
      </c>
      <c r="X50" s="6"/>
      <c r="Y50" s="6"/>
      <c r="Z50" s="6"/>
      <c r="AA50" s="6"/>
      <c r="AB50" s="6"/>
    </row>
    <row r="51" spans="1:28" ht="29.1" customHeight="1" thickBot="1" x14ac:dyDescent="0.4">
      <c r="A51" s="218"/>
      <c r="B51" s="163" t="s">
        <v>219</v>
      </c>
      <c r="C51" s="205"/>
      <c r="D51" s="205"/>
      <c r="E51" s="205"/>
      <c r="F51" s="165"/>
      <c r="G51" s="184"/>
      <c r="H51" s="23"/>
      <c r="I51" s="23"/>
      <c r="J51" s="23"/>
      <c r="K51" s="23"/>
      <c r="L51" s="23"/>
      <c r="M51" s="23"/>
      <c r="N51" s="24"/>
      <c r="O51" s="25">
        <f t="shared" si="3"/>
        <v>0</v>
      </c>
      <c r="P51" s="26">
        <f t="shared" si="4"/>
        <v>0</v>
      </c>
      <c r="Q51" s="158">
        <f t="shared" si="5"/>
        <v>0</v>
      </c>
      <c r="R51" s="35"/>
      <c r="S51" s="28"/>
      <c r="T51" s="29"/>
      <c r="U51" s="30"/>
      <c r="V51" s="31"/>
      <c r="W51" s="32">
        <f t="shared" si="2"/>
        <v>0</v>
      </c>
      <c r="X51" s="6"/>
      <c r="Y51" s="6"/>
      <c r="Z51" s="6"/>
      <c r="AA51" s="6"/>
      <c r="AB51" s="6"/>
    </row>
    <row r="52" spans="1:28" ht="29.1" customHeight="1" thickBot="1" x14ac:dyDescent="0.4">
      <c r="A52" s="218"/>
      <c r="B52" s="163" t="s">
        <v>219</v>
      </c>
      <c r="C52" s="205"/>
      <c r="D52" s="205"/>
      <c r="E52" s="205"/>
      <c r="F52" s="165"/>
      <c r="G52" s="184"/>
      <c r="H52" s="23"/>
      <c r="I52" s="23"/>
      <c r="J52" s="23"/>
      <c r="K52" s="23"/>
      <c r="L52" s="23"/>
      <c r="M52" s="23"/>
      <c r="N52" s="24"/>
      <c r="O52" s="25">
        <f t="shared" si="3"/>
        <v>0</v>
      </c>
      <c r="P52" s="26">
        <f t="shared" si="4"/>
        <v>0</v>
      </c>
      <c r="Q52" s="158">
        <f t="shared" si="5"/>
        <v>0</v>
      </c>
      <c r="R52" s="35"/>
      <c r="S52" s="28">
        <v>1862</v>
      </c>
      <c r="T52" s="29" t="s">
        <v>60</v>
      </c>
      <c r="U52" s="30">
        <f t="shared" ref="U52:U65" si="6">SUMIF($D$3:$D$108,S52,$Q$3:$Q$108)</f>
        <v>0</v>
      </c>
      <c r="V52" s="31"/>
      <c r="W52" s="32">
        <f t="shared" si="2"/>
        <v>0</v>
      </c>
      <c r="X52" s="6"/>
      <c r="Y52" s="6"/>
      <c r="Z52" s="6"/>
      <c r="AA52" s="6"/>
      <c r="AB52" s="6"/>
    </row>
    <row r="53" spans="1:28" ht="29.1" customHeight="1" thickBot="1" x14ac:dyDescent="0.4">
      <c r="A53" s="218"/>
      <c r="B53" s="163" t="s">
        <v>219</v>
      </c>
      <c r="C53" s="205"/>
      <c r="D53" s="205"/>
      <c r="E53" s="205"/>
      <c r="F53" s="165"/>
      <c r="G53" s="184"/>
      <c r="H53" s="23"/>
      <c r="I53" s="23"/>
      <c r="J53" s="23"/>
      <c r="K53" s="23"/>
      <c r="L53" s="23"/>
      <c r="M53" s="23"/>
      <c r="N53" s="24"/>
      <c r="O53" s="25">
        <f t="shared" si="3"/>
        <v>0</v>
      </c>
      <c r="P53" s="26">
        <f t="shared" si="4"/>
        <v>0</v>
      </c>
      <c r="Q53" s="158">
        <f t="shared" si="5"/>
        <v>0</v>
      </c>
      <c r="R53" s="35"/>
      <c r="S53" s="28">
        <v>1132</v>
      </c>
      <c r="T53" s="29" t="s">
        <v>61</v>
      </c>
      <c r="U53" s="30">
        <f t="shared" si="6"/>
        <v>0</v>
      </c>
      <c r="V53" s="31"/>
      <c r="W53" s="32">
        <f t="shared" si="2"/>
        <v>0</v>
      </c>
      <c r="X53" s="6"/>
      <c r="Y53" s="6"/>
      <c r="Z53" s="6"/>
      <c r="AA53" s="6"/>
      <c r="AB53" s="6"/>
    </row>
    <row r="54" spans="1:28" ht="29.1" customHeight="1" thickBot="1" x14ac:dyDescent="0.4">
      <c r="A54" s="218"/>
      <c r="B54" s="163" t="s">
        <v>219</v>
      </c>
      <c r="C54" s="205"/>
      <c r="D54" s="205"/>
      <c r="E54" s="205"/>
      <c r="F54" s="165"/>
      <c r="G54" s="184"/>
      <c r="H54" s="23"/>
      <c r="I54" s="23"/>
      <c r="J54" s="23"/>
      <c r="K54" s="23"/>
      <c r="L54" s="23"/>
      <c r="M54" s="23"/>
      <c r="N54" s="24"/>
      <c r="O54" s="25">
        <f t="shared" si="3"/>
        <v>0</v>
      </c>
      <c r="P54" s="26">
        <f t="shared" si="4"/>
        <v>0</v>
      </c>
      <c r="Q54" s="158">
        <f t="shared" si="5"/>
        <v>0</v>
      </c>
      <c r="R54" s="19"/>
      <c r="S54" s="28">
        <v>1988</v>
      </c>
      <c r="T54" s="29" t="s">
        <v>62</v>
      </c>
      <c r="U54" s="30">
        <f t="shared" si="6"/>
        <v>0</v>
      </c>
      <c r="V54" s="31"/>
      <c r="W54" s="32">
        <f t="shared" si="2"/>
        <v>0</v>
      </c>
      <c r="X54" s="6"/>
      <c r="Y54" s="6"/>
      <c r="Z54" s="6"/>
      <c r="AA54" s="6"/>
      <c r="AB54" s="6"/>
    </row>
    <row r="55" spans="1:28" ht="29.1" customHeight="1" thickBot="1" x14ac:dyDescent="0.4">
      <c r="A55" s="218"/>
      <c r="B55" s="163" t="s">
        <v>219</v>
      </c>
      <c r="C55" s="205"/>
      <c r="D55" s="205"/>
      <c r="E55" s="205"/>
      <c r="F55" s="165"/>
      <c r="G55" s="184"/>
      <c r="H55" s="23"/>
      <c r="I55" s="23"/>
      <c r="J55" s="23"/>
      <c r="K55" s="23"/>
      <c r="L55" s="23"/>
      <c r="M55" s="23"/>
      <c r="N55" s="24"/>
      <c r="O55" s="25">
        <f t="shared" si="3"/>
        <v>0</v>
      </c>
      <c r="P55" s="26">
        <f t="shared" si="4"/>
        <v>0</v>
      </c>
      <c r="Q55" s="158">
        <f t="shared" si="5"/>
        <v>0</v>
      </c>
      <c r="R55" s="19"/>
      <c r="S55" s="28">
        <v>1172</v>
      </c>
      <c r="T55" s="29" t="s">
        <v>214</v>
      </c>
      <c r="U55" s="30">
        <f t="shared" si="6"/>
        <v>0</v>
      </c>
      <c r="V55" s="31"/>
      <c r="W55" s="32">
        <f t="shared" si="2"/>
        <v>0</v>
      </c>
      <c r="X55" s="6"/>
      <c r="Y55" s="6"/>
      <c r="Z55" s="6"/>
      <c r="AA55" s="6"/>
      <c r="AB55" s="6"/>
    </row>
    <row r="56" spans="1:28" ht="29.1" customHeight="1" thickBot="1" x14ac:dyDescent="0.4">
      <c r="A56" s="218"/>
      <c r="B56" s="163" t="s">
        <v>219</v>
      </c>
      <c r="C56" s="205"/>
      <c r="D56" s="205"/>
      <c r="E56" s="205"/>
      <c r="F56" s="23"/>
      <c r="G56" s="184"/>
      <c r="H56" s="23"/>
      <c r="I56" s="23"/>
      <c r="J56" s="23"/>
      <c r="K56" s="23"/>
      <c r="L56" s="23"/>
      <c r="M56" s="23"/>
      <c r="N56" s="24"/>
      <c r="O56" s="25">
        <f t="shared" si="3"/>
        <v>0</v>
      </c>
      <c r="P56" s="26">
        <f t="shared" si="4"/>
        <v>0</v>
      </c>
      <c r="Q56" s="158">
        <f t="shared" si="5"/>
        <v>0</v>
      </c>
      <c r="R56" s="19"/>
      <c r="S56" s="28">
        <v>2142</v>
      </c>
      <c r="T56" s="29" t="s">
        <v>846</v>
      </c>
      <c r="U56" s="30">
        <f t="shared" si="6"/>
        <v>47</v>
      </c>
      <c r="V56" s="31"/>
      <c r="W56" s="32">
        <f t="shared" si="2"/>
        <v>47</v>
      </c>
      <c r="X56" s="6"/>
      <c r="Y56" s="6"/>
      <c r="Z56" s="6"/>
      <c r="AA56" s="6"/>
      <c r="AB56" s="6"/>
    </row>
    <row r="57" spans="1:28" ht="29.1" customHeight="1" thickBot="1" x14ac:dyDescent="0.4">
      <c r="A57" s="218"/>
      <c r="B57" s="163" t="s">
        <v>219</v>
      </c>
      <c r="C57" s="186"/>
      <c r="D57" s="186"/>
      <c r="E57" s="186"/>
      <c r="F57" s="23"/>
      <c r="G57" s="184"/>
      <c r="H57" s="23"/>
      <c r="I57" s="23"/>
      <c r="J57" s="23"/>
      <c r="K57" s="23"/>
      <c r="L57" s="23"/>
      <c r="M57" s="23"/>
      <c r="N57" s="24"/>
      <c r="O57" s="25">
        <f t="shared" ref="O57:O66" si="7">IF(P57=9,SUM(F57:N57)-SMALL(F57:N57,1)-SMALL(F57:N57,2),IF(P57=8,SUM(F57:N57)-SMALL(F57:N57,1),SUM(F57:N57)))</f>
        <v>0</v>
      </c>
      <c r="P57" s="26">
        <f t="shared" ref="P57:P66" si="8">COUNTA(F57:N57)</f>
        <v>0</v>
      </c>
      <c r="Q57" s="158">
        <f t="shared" ref="Q57:Q66" si="9">SUM(F57:N57)</f>
        <v>0</v>
      </c>
      <c r="R57" s="19"/>
      <c r="S57" s="28"/>
      <c r="T57" s="29"/>
      <c r="U57" s="30">
        <f t="shared" si="6"/>
        <v>0</v>
      </c>
      <c r="V57" s="31"/>
      <c r="W57" s="32">
        <f t="shared" si="2"/>
        <v>0</v>
      </c>
      <c r="X57" s="6"/>
      <c r="Y57" s="6"/>
      <c r="Z57" s="6"/>
      <c r="AA57" s="6"/>
      <c r="AB57" s="6"/>
    </row>
    <row r="58" spans="1:28" ht="29.1" customHeight="1" thickBot="1" x14ac:dyDescent="0.4">
      <c r="A58" s="218"/>
      <c r="B58" s="163" t="s">
        <v>219</v>
      </c>
      <c r="C58" s="186"/>
      <c r="D58" s="186"/>
      <c r="E58" s="186"/>
      <c r="F58" s="23"/>
      <c r="G58" s="184"/>
      <c r="H58" s="23"/>
      <c r="I58" s="23"/>
      <c r="J58" s="23"/>
      <c r="K58" s="23"/>
      <c r="L58" s="23"/>
      <c r="M58" s="23"/>
      <c r="N58" s="24"/>
      <c r="O58" s="25">
        <f t="shared" si="7"/>
        <v>0</v>
      </c>
      <c r="P58" s="26">
        <f t="shared" si="8"/>
        <v>0</v>
      </c>
      <c r="Q58" s="158">
        <f t="shared" si="9"/>
        <v>0</v>
      </c>
      <c r="R58" s="19"/>
      <c r="S58" s="28">
        <v>1990</v>
      </c>
      <c r="T58" s="29" t="s">
        <v>26</v>
      </c>
      <c r="U58" s="30">
        <f t="shared" si="6"/>
        <v>0</v>
      </c>
      <c r="V58" s="31"/>
      <c r="W58" s="32">
        <f t="shared" si="2"/>
        <v>0</v>
      </c>
      <c r="X58" s="6"/>
      <c r="Y58" s="6"/>
      <c r="Z58" s="6"/>
      <c r="AA58" s="6"/>
      <c r="AB58" s="6"/>
    </row>
    <row r="59" spans="1:28" ht="29.1" customHeight="1" thickBot="1" x14ac:dyDescent="0.4">
      <c r="A59" s="218"/>
      <c r="B59" s="163" t="s">
        <v>219</v>
      </c>
      <c r="C59" s="186"/>
      <c r="D59" s="187"/>
      <c r="E59" s="186"/>
      <c r="F59" s="23"/>
      <c r="G59" s="184"/>
      <c r="H59" s="23"/>
      <c r="I59" s="23"/>
      <c r="J59" s="23"/>
      <c r="K59" s="23"/>
      <c r="L59" s="23"/>
      <c r="M59" s="23"/>
      <c r="N59" s="24"/>
      <c r="O59" s="25">
        <f t="shared" si="7"/>
        <v>0</v>
      </c>
      <c r="P59" s="26">
        <f t="shared" si="8"/>
        <v>0</v>
      </c>
      <c r="Q59" s="158">
        <f t="shared" si="9"/>
        <v>0</v>
      </c>
      <c r="R59" s="19"/>
      <c r="S59" s="28">
        <v>2068</v>
      </c>
      <c r="T59" s="29" t="s">
        <v>64</v>
      </c>
      <c r="U59" s="30">
        <f t="shared" si="6"/>
        <v>0</v>
      </c>
      <c r="V59" s="31"/>
      <c r="W59" s="32">
        <f t="shared" si="2"/>
        <v>0</v>
      </c>
      <c r="X59" s="6"/>
      <c r="Y59" s="6"/>
      <c r="Z59" s="6"/>
      <c r="AA59" s="6"/>
      <c r="AB59" s="6"/>
    </row>
    <row r="60" spans="1:28" ht="29.1" customHeight="1" thickBot="1" x14ac:dyDescent="0.4">
      <c r="A60" s="218"/>
      <c r="B60" s="163" t="s">
        <v>219</v>
      </c>
      <c r="C60" s="186"/>
      <c r="D60" s="186"/>
      <c r="E60" s="186"/>
      <c r="F60" s="23"/>
      <c r="G60" s="184"/>
      <c r="H60" s="23"/>
      <c r="I60" s="23"/>
      <c r="J60" s="23"/>
      <c r="K60" s="23"/>
      <c r="L60" s="23"/>
      <c r="M60" s="23"/>
      <c r="N60" s="24"/>
      <c r="O60" s="25">
        <f t="shared" si="7"/>
        <v>0</v>
      </c>
      <c r="P60" s="26">
        <f t="shared" si="8"/>
        <v>0</v>
      </c>
      <c r="Q60" s="158">
        <f t="shared" si="9"/>
        <v>0</v>
      </c>
      <c r="R60" s="19"/>
      <c r="S60" s="28">
        <v>2075</v>
      </c>
      <c r="T60" s="155" t="s">
        <v>118</v>
      </c>
      <c r="U60" s="30">
        <f t="shared" si="6"/>
        <v>0</v>
      </c>
      <c r="V60" s="31"/>
      <c r="W60" s="32">
        <f t="shared" si="2"/>
        <v>0</v>
      </c>
      <c r="X60" s="6"/>
      <c r="Y60" s="6"/>
      <c r="Z60" s="6"/>
      <c r="AA60" s="6"/>
      <c r="AB60" s="6"/>
    </row>
    <row r="61" spans="1:28" ht="29.1" customHeight="1" thickBot="1" x14ac:dyDescent="0.4">
      <c r="A61" s="218"/>
      <c r="B61" s="163" t="s">
        <v>219</v>
      </c>
      <c r="C61" s="186"/>
      <c r="D61" s="186"/>
      <c r="E61" s="186"/>
      <c r="F61" s="23"/>
      <c r="G61" s="184"/>
      <c r="H61" s="23"/>
      <c r="I61" s="23"/>
      <c r="J61" s="23"/>
      <c r="K61" s="23"/>
      <c r="L61" s="23"/>
      <c r="M61" s="23"/>
      <c r="N61" s="24"/>
      <c r="O61" s="25">
        <f t="shared" si="7"/>
        <v>0</v>
      </c>
      <c r="P61" s="26">
        <f t="shared" si="8"/>
        <v>0</v>
      </c>
      <c r="Q61" s="158">
        <f t="shared" si="9"/>
        <v>0</v>
      </c>
      <c r="R61" s="19"/>
      <c r="S61" s="28">
        <v>2076</v>
      </c>
      <c r="T61" s="29" t="s">
        <v>117</v>
      </c>
      <c r="U61" s="30">
        <f t="shared" si="6"/>
        <v>0</v>
      </c>
      <c r="V61" s="31"/>
      <c r="W61" s="32">
        <f t="shared" si="2"/>
        <v>0</v>
      </c>
      <c r="X61" s="6"/>
      <c r="Y61" s="6"/>
      <c r="Z61" s="6"/>
      <c r="AA61" s="6"/>
      <c r="AB61" s="6"/>
    </row>
    <row r="62" spans="1:28" ht="29.1" customHeight="1" thickBot="1" x14ac:dyDescent="0.4">
      <c r="A62" s="218"/>
      <c r="B62" s="163" t="s">
        <v>219</v>
      </c>
      <c r="C62" s="186"/>
      <c r="D62" s="186"/>
      <c r="E62" s="186"/>
      <c r="F62" s="23"/>
      <c r="G62" s="184"/>
      <c r="H62" s="23"/>
      <c r="I62" s="23"/>
      <c r="J62" s="23"/>
      <c r="K62" s="23"/>
      <c r="L62" s="23"/>
      <c r="M62" s="23"/>
      <c r="N62" s="24"/>
      <c r="O62" s="25">
        <f t="shared" si="7"/>
        <v>0</v>
      </c>
      <c r="P62" s="26">
        <f t="shared" si="8"/>
        <v>0</v>
      </c>
      <c r="Q62" s="158">
        <f t="shared" si="9"/>
        <v>0</v>
      </c>
      <c r="R62" s="19"/>
      <c r="S62" s="28">
        <v>2161</v>
      </c>
      <c r="T62" s="29" t="s">
        <v>66</v>
      </c>
      <c r="U62" s="30">
        <f t="shared" si="6"/>
        <v>0</v>
      </c>
      <c r="V62" s="31"/>
      <c r="W62" s="32">
        <f t="shared" si="2"/>
        <v>0</v>
      </c>
      <c r="X62" s="6"/>
      <c r="Y62" s="6"/>
      <c r="Z62" s="6"/>
      <c r="AA62" s="6"/>
      <c r="AB62" s="6"/>
    </row>
    <row r="63" spans="1:28" ht="29.1" customHeight="1" thickBot="1" x14ac:dyDescent="0.4">
      <c r="A63" s="218"/>
      <c r="B63" s="163" t="s">
        <v>219</v>
      </c>
      <c r="C63" s="186"/>
      <c r="D63" s="187"/>
      <c r="E63" s="186"/>
      <c r="F63" s="23"/>
      <c r="G63" s="184"/>
      <c r="H63" s="23"/>
      <c r="I63" s="23"/>
      <c r="J63" s="23"/>
      <c r="K63" s="23"/>
      <c r="L63" s="23"/>
      <c r="M63" s="23"/>
      <c r="N63" s="24"/>
      <c r="O63" s="25">
        <f t="shared" si="7"/>
        <v>0</v>
      </c>
      <c r="P63" s="26">
        <f t="shared" si="8"/>
        <v>0</v>
      </c>
      <c r="Q63" s="158">
        <f t="shared" si="9"/>
        <v>0</v>
      </c>
      <c r="R63" s="19"/>
      <c r="S63" s="28">
        <v>1216</v>
      </c>
      <c r="T63" s="155" t="s">
        <v>108</v>
      </c>
      <c r="U63" s="30">
        <f t="shared" si="6"/>
        <v>0</v>
      </c>
      <c r="V63" s="31"/>
      <c r="W63" s="32">
        <f t="shared" si="2"/>
        <v>0</v>
      </c>
      <c r="X63" s="6"/>
      <c r="Y63" s="6"/>
      <c r="Z63" s="6"/>
      <c r="AA63" s="6"/>
      <c r="AB63" s="6"/>
    </row>
    <row r="64" spans="1:28" ht="29.1" customHeight="1" thickBot="1" x14ac:dyDescent="0.4">
      <c r="A64" s="218"/>
      <c r="B64" s="163" t="s">
        <v>219</v>
      </c>
      <c r="C64" s="186"/>
      <c r="D64" s="186"/>
      <c r="E64" s="186"/>
      <c r="F64" s="23"/>
      <c r="G64" s="184"/>
      <c r="H64" s="23"/>
      <c r="I64" s="23"/>
      <c r="J64" s="23"/>
      <c r="K64" s="23"/>
      <c r="L64" s="23"/>
      <c r="M64" s="23"/>
      <c r="N64" s="24"/>
      <c r="O64" s="25">
        <f t="shared" si="7"/>
        <v>0</v>
      </c>
      <c r="P64" s="26">
        <f t="shared" si="8"/>
        <v>0</v>
      </c>
      <c r="Q64" s="158">
        <f t="shared" si="9"/>
        <v>0</v>
      </c>
      <c r="R64" s="19"/>
      <c r="S64" s="28">
        <v>2113</v>
      </c>
      <c r="T64" s="29" t="s">
        <v>67</v>
      </c>
      <c r="U64" s="30">
        <f t="shared" si="6"/>
        <v>0</v>
      </c>
      <c r="V64" s="31"/>
      <c r="W64" s="32">
        <f t="shared" si="2"/>
        <v>0</v>
      </c>
      <c r="X64" s="6"/>
      <c r="Y64" s="6"/>
      <c r="Z64" s="6"/>
      <c r="AA64" s="6"/>
      <c r="AB64" s="6"/>
    </row>
    <row r="65" spans="1:28" ht="29.1" customHeight="1" thickBot="1" x14ac:dyDescent="0.4">
      <c r="A65" s="218"/>
      <c r="B65" s="163" t="s">
        <v>219</v>
      </c>
      <c r="C65" s="186"/>
      <c r="D65" s="186"/>
      <c r="E65" s="186"/>
      <c r="F65" s="23"/>
      <c r="G65" s="184"/>
      <c r="H65" s="23"/>
      <c r="I65" s="23"/>
      <c r="J65" s="23"/>
      <c r="K65" s="23"/>
      <c r="L65" s="23"/>
      <c r="M65" s="23"/>
      <c r="N65" s="24"/>
      <c r="O65" s="25">
        <f t="shared" si="7"/>
        <v>0</v>
      </c>
      <c r="P65" s="26">
        <f t="shared" si="8"/>
        <v>0</v>
      </c>
      <c r="Q65" s="158">
        <f t="shared" si="9"/>
        <v>0</v>
      </c>
      <c r="R65" s="19"/>
      <c r="S65" s="28">
        <v>1896</v>
      </c>
      <c r="T65" s="29" t="s">
        <v>116</v>
      </c>
      <c r="U65" s="30">
        <f t="shared" si="6"/>
        <v>0</v>
      </c>
      <c r="V65" s="31"/>
      <c r="W65" s="32">
        <f t="shared" si="2"/>
        <v>0</v>
      </c>
      <c r="X65" s="6"/>
      <c r="Y65" s="6"/>
      <c r="Z65" s="6"/>
      <c r="AA65" s="6"/>
      <c r="AB65" s="6"/>
    </row>
    <row r="66" spans="1:28" ht="29.1" customHeight="1" thickBot="1" x14ac:dyDescent="0.4">
      <c r="A66" s="218"/>
      <c r="B66" s="163" t="s">
        <v>219</v>
      </c>
      <c r="C66" s="186"/>
      <c r="D66" s="187"/>
      <c r="E66" s="186"/>
      <c r="F66" s="23"/>
      <c r="G66" s="184"/>
      <c r="H66" s="23"/>
      <c r="I66" s="23"/>
      <c r="J66" s="23"/>
      <c r="K66" s="23"/>
      <c r="L66" s="23"/>
      <c r="M66" s="23"/>
      <c r="N66" s="24"/>
      <c r="O66" s="25">
        <f t="shared" si="7"/>
        <v>0</v>
      </c>
      <c r="P66" s="26">
        <f t="shared" si="8"/>
        <v>0</v>
      </c>
      <c r="Q66" s="158">
        <f t="shared" si="9"/>
        <v>0</v>
      </c>
      <c r="R66" s="19"/>
      <c r="S66" s="6"/>
      <c r="T66" s="6"/>
      <c r="U66" s="39">
        <f>SUM(U3:U65)</f>
        <v>3051</v>
      </c>
      <c r="V66" s="6"/>
      <c r="W66" s="41">
        <f>SUM(W3:W65)</f>
        <v>3090</v>
      </c>
      <c r="X66" s="6"/>
      <c r="Y66" s="6"/>
      <c r="Z66" s="6"/>
      <c r="AA66" s="6"/>
      <c r="AB66" s="6"/>
    </row>
    <row r="67" spans="1:28" ht="29.1" customHeight="1" thickBot="1" x14ac:dyDescent="0.4">
      <c r="A67" s="218"/>
      <c r="B67" s="163" t="s">
        <v>219</v>
      </c>
      <c r="C67" s="186"/>
      <c r="D67" s="186"/>
      <c r="E67" s="186"/>
      <c r="F67" s="23"/>
      <c r="G67" s="184"/>
      <c r="H67" s="23"/>
      <c r="I67" s="23"/>
      <c r="J67" s="23"/>
      <c r="K67" s="23"/>
      <c r="L67" s="23"/>
      <c r="M67" s="23"/>
      <c r="N67" s="24"/>
      <c r="O67" s="25">
        <f t="shared" ref="O67:O74" si="10">IF(P67=9,SUM(F67:N67)-SMALL(F67:N67,1)-SMALL(F67:N67,2),IF(P67=8,SUM(F67:N67)-SMALL(F67:N67,1),SUM(F67:N67)))</f>
        <v>0</v>
      </c>
      <c r="P67" s="26">
        <f t="shared" ref="P67:P74" si="11">COUNTA(F67:N67)</f>
        <v>0</v>
      </c>
      <c r="Q67" s="158">
        <f t="shared" ref="Q67:Q74" si="12">SUM(F67:N67)</f>
        <v>0</v>
      </c>
      <c r="R67" s="19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29.1" customHeight="1" thickBot="1" x14ac:dyDescent="0.4">
      <c r="A68" s="218"/>
      <c r="B68" s="163" t="s">
        <v>219</v>
      </c>
      <c r="C68" s="186"/>
      <c r="D68" s="186"/>
      <c r="E68" s="186"/>
      <c r="F68" s="23"/>
      <c r="G68" s="184"/>
      <c r="H68" s="23"/>
      <c r="I68" s="23"/>
      <c r="J68" s="23"/>
      <c r="K68" s="23"/>
      <c r="L68" s="23"/>
      <c r="M68" s="23"/>
      <c r="N68" s="24"/>
      <c r="O68" s="25">
        <f t="shared" si="10"/>
        <v>0</v>
      </c>
      <c r="P68" s="26">
        <f t="shared" si="11"/>
        <v>0</v>
      </c>
      <c r="Q68" s="158">
        <f t="shared" si="12"/>
        <v>0</v>
      </c>
      <c r="R68" s="19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29.1" customHeight="1" thickBot="1" x14ac:dyDescent="0.4">
      <c r="A69" s="218"/>
      <c r="B69" s="163" t="s">
        <v>219</v>
      </c>
      <c r="C69" s="186"/>
      <c r="D69" s="186"/>
      <c r="E69" s="186"/>
      <c r="F69" s="23"/>
      <c r="G69" s="184"/>
      <c r="H69" s="23"/>
      <c r="I69" s="23"/>
      <c r="J69" s="23"/>
      <c r="K69" s="23"/>
      <c r="L69" s="23"/>
      <c r="M69" s="23"/>
      <c r="N69" s="24"/>
      <c r="O69" s="25">
        <f t="shared" si="10"/>
        <v>0</v>
      </c>
      <c r="P69" s="26">
        <f t="shared" si="11"/>
        <v>0</v>
      </c>
      <c r="Q69" s="158">
        <f t="shared" si="12"/>
        <v>0</v>
      </c>
      <c r="R69" s="19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29.1" customHeight="1" thickBot="1" x14ac:dyDescent="0.4">
      <c r="A70" s="218"/>
      <c r="B70" s="163" t="s">
        <v>219</v>
      </c>
      <c r="C70" s="186"/>
      <c r="D70" s="186"/>
      <c r="E70" s="186"/>
      <c r="F70" s="23"/>
      <c r="G70" s="184"/>
      <c r="H70" s="23"/>
      <c r="I70" s="23"/>
      <c r="J70" s="23"/>
      <c r="K70" s="23"/>
      <c r="L70" s="23"/>
      <c r="M70" s="23"/>
      <c r="N70" s="24"/>
      <c r="O70" s="25">
        <f t="shared" si="10"/>
        <v>0</v>
      </c>
      <c r="P70" s="26">
        <f t="shared" si="11"/>
        <v>0</v>
      </c>
      <c r="Q70" s="158">
        <f t="shared" si="12"/>
        <v>0</v>
      </c>
      <c r="R70" s="19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29.1" customHeight="1" thickBot="1" x14ac:dyDescent="0.4">
      <c r="A71" s="218"/>
      <c r="B71" s="163" t="s">
        <v>219</v>
      </c>
      <c r="C71" s="186"/>
      <c r="D71" s="186"/>
      <c r="E71" s="186"/>
      <c r="F71" s="23"/>
      <c r="G71" s="184"/>
      <c r="H71" s="23"/>
      <c r="I71" s="23"/>
      <c r="J71" s="23"/>
      <c r="K71" s="23"/>
      <c r="L71" s="23"/>
      <c r="M71" s="23"/>
      <c r="N71" s="24"/>
      <c r="O71" s="25">
        <f t="shared" si="10"/>
        <v>0</v>
      </c>
      <c r="P71" s="26">
        <f t="shared" si="11"/>
        <v>0</v>
      </c>
      <c r="Q71" s="158">
        <f t="shared" si="12"/>
        <v>0</v>
      </c>
      <c r="R71" s="19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29.1" customHeight="1" thickBot="1" x14ac:dyDescent="0.4">
      <c r="A72" s="218"/>
      <c r="B72" s="163" t="s">
        <v>219</v>
      </c>
      <c r="C72" s="186"/>
      <c r="D72" s="187"/>
      <c r="E72" s="186"/>
      <c r="F72" s="23"/>
      <c r="G72" s="184"/>
      <c r="H72" s="23"/>
      <c r="I72" s="23"/>
      <c r="J72" s="23"/>
      <c r="K72" s="23"/>
      <c r="L72" s="23"/>
      <c r="M72" s="23"/>
      <c r="N72" s="24"/>
      <c r="O72" s="25">
        <f t="shared" si="10"/>
        <v>0</v>
      </c>
      <c r="P72" s="26">
        <f t="shared" si="11"/>
        <v>0</v>
      </c>
      <c r="Q72" s="158">
        <f t="shared" si="12"/>
        <v>0</v>
      </c>
      <c r="R72" s="19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29.1" customHeight="1" thickBot="1" x14ac:dyDescent="0.4">
      <c r="A73" s="218"/>
      <c r="B73" s="163" t="s">
        <v>219</v>
      </c>
      <c r="C73" s="186"/>
      <c r="D73" s="186"/>
      <c r="E73" s="186"/>
      <c r="F73" s="23"/>
      <c r="G73" s="184"/>
      <c r="H73" s="23"/>
      <c r="I73" s="23"/>
      <c r="J73" s="23"/>
      <c r="K73" s="23"/>
      <c r="L73" s="23"/>
      <c r="M73" s="23"/>
      <c r="N73" s="24"/>
      <c r="O73" s="25">
        <f t="shared" si="10"/>
        <v>0</v>
      </c>
      <c r="P73" s="26">
        <f t="shared" si="11"/>
        <v>0</v>
      </c>
      <c r="Q73" s="158">
        <f t="shared" si="12"/>
        <v>0</v>
      </c>
      <c r="R73" s="19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9.1" customHeight="1" thickBot="1" x14ac:dyDescent="0.4">
      <c r="A74" s="218"/>
      <c r="B74" s="163" t="s">
        <v>219</v>
      </c>
      <c r="C74" s="186"/>
      <c r="D74" s="186"/>
      <c r="E74" s="186"/>
      <c r="F74" s="23"/>
      <c r="G74" s="184"/>
      <c r="H74" s="23"/>
      <c r="I74" s="23"/>
      <c r="J74" s="23"/>
      <c r="K74" s="23"/>
      <c r="L74" s="23"/>
      <c r="M74" s="23"/>
      <c r="N74" s="24"/>
      <c r="O74" s="25">
        <f t="shared" si="10"/>
        <v>0</v>
      </c>
      <c r="P74" s="26">
        <f t="shared" si="11"/>
        <v>0</v>
      </c>
      <c r="Q74" s="158">
        <f t="shared" si="12"/>
        <v>0</v>
      </c>
      <c r="R74" s="19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29.1" customHeight="1" thickBot="1" x14ac:dyDescent="0.4">
      <c r="A75" s="218"/>
      <c r="B75" s="163" t="s">
        <v>219</v>
      </c>
      <c r="C75" s="186"/>
      <c r="D75" s="186"/>
      <c r="E75" s="186"/>
      <c r="F75" s="23"/>
      <c r="G75" s="184"/>
      <c r="H75" s="23"/>
      <c r="I75" s="23"/>
      <c r="J75" s="23"/>
      <c r="K75" s="23"/>
      <c r="L75" s="23"/>
      <c r="M75" s="23"/>
      <c r="N75" s="24"/>
      <c r="O75" s="25">
        <f t="shared" ref="O75" si="13">IF(P75=9,SUM(F75:N75)-SMALL(F75:N75,1)-SMALL(F75:N75,2),IF(P75=8,SUM(F75:N75)-SMALL(F75:N75,1),SUM(F75:N75)))</f>
        <v>0</v>
      </c>
      <c r="P75" s="26">
        <f t="shared" ref="P75" si="14">COUNTA(F75:N75)</f>
        <v>0</v>
      </c>
      <c r="Q75" s="158">
        <f t="shared" ref="Q75" si="15">SUM(F75:N75)</f>
        <v>0</v>
      </c>
      <c r="R75" s="19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28.5" customHeight="1" x14ac:dyDescent="0.35">
      <c r="A76" s="219"/>
      <c r="B76" s="81">
        <f>COUNTIF(B3:B75,"SI")</f>
        <v>46</v>
      </c>
      <c r="C76" s="42">
        <f>COUNTA(C3:C75)</f>
        <v>46</v>
      </c>
      <c r="D76" s="82"/>
      <c r="E76" s="82"/>
      <c r="F76" s="44">
        <f t="shared" ref="F76:J76" si="16">COUNTA(F3:F75)</f>
        <v>32</v>
      </c>
      <c r="G76" s="44">
        <f t="shared" si="16"/>
        <v>36</v>
      </c>
      <c r="H76" s="44">
        <f t="shared" si="16"/>
        <v>33</v>
      </c>
      <c r="I76" s="44">
        <f t="shared" si="16"/>
        <v>33</v>
      </c>
      <c r="J76" s="44">
        <f t="shared" si="16"/>
        <v>27</v>
      </c>
      <c r="K76" s="82"/>
      <c r="L76" s="82"/>
      <c r="M76" s="82"/>
      <c r="N76" s="83"/>
      <c r="O76" s="65">
        <f>SUM(O3:O75)</f>
        <v>3090</v>
      </c>
      <c r="P76" s="47"/>
      <c r="Q76" s="66">
        <f>SUM(Q3:Q75)</f>
        <v>3051</v>
      </c>
      <c r="R76" s="19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28.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70"/>
      <c r="P77" s="6"/>
      <c r="Q77" s="70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28.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28.5" customHeight="1" x14ac:dyDescent="0.2">
      <c r="A79" s="216"/>
      <c r="B79" s="6"/>
      <c r="C79" s="49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1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28.5" customHeight="1" x14ac:dyDescent="0.2">
      <c r="A80" s="217"/>
      <c r="B80" s="6"/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9:23" ht="18.600000000000001" customHeight="1" x14ac:dyDescent="0.2">
      <c r="S81" s="6"/>
      <c r="T81" s="6"/>
      <c r="U81" s="6"/>
      <c r="V81" s="6"/>
      <c r="W81" s="6"/>
    </row>
    <row r="82" spans="19:23" ht="18.600000000000001" customHeight="1" x14ac:dyDescent="0.2">
      <c r="S82" s="6"/>
      <c r="T82" s="6"/>
    </row>
    <row r="83" spans="19:23" ht="18.600000000000001" customHeight="1" x14ac:dyDescent="0.2">
      <c r="S83" s="6"/>
      <c r="T83" s="6"/>
    </row>
    <row r="84" spans="19:23" ht="18.600000000000001" customHeight="1" x14ac:dyDescent="0.2">
      <c r="S84" s="6"/>
      <c r="T84" s="6"/>
    </row>
    <row r="85" spans="19:23" ht="18.600000000000001" customHeight="1" x14ac:dyDescent="0.2">
      <c r="S85" s="6"/>
      <c r="T85" s="6"/>
    </row>
    <row r="86" spans="19:23" ht="18.600000000000001" customHeight="1" x14ac:dyDescent="0.2">
      <c r="S86" s="6"/>
      <c r="T86" s="6"/>
    </row>
    <row r="87" spans="19:23" ht="18.600000000000001" customHeight="1" x14ac:dyDescent="0.2">
      <c r="S87" s="6"/>
      <c r="T87" s="6"/>
    </row>
    <row r="88" spans="19:23" ht="18.600000000000001" customHeight="1" x14ac:dyDescent="0.2">
      <c r="S88" s="6"/>
      <c r="T88" s="6"/>
    </row>
    <row r="89" spans="19:23" ht="18.600000000000001" customHeight="1" x14ac:dyDescent="0.2">
      <c r="S89" s="6"/>
      <c r="T89" s="6"/>
    </row>
    <row r="90" spans="19:23" ht="18.600000000000001" customHeight="1" x14ac:dyDescent="0.2">
      <c r="S90" s="6"/>
      <c r="T90" s="6"/>
    </row>
    <row r="91" spans="19:23" ht="18.600000000000001" customHeight="1" x14ac:dyDescent="0.2">
      <c r="S91" s="6"/>
      <c r="T91" s="6"/>
    </row>
    <row r="92" spans="19:23" ht="18.600000000000001" customHeight="1" x14ac:dyDescent="0.2">
      <c r="S92" s="6"/>
      <c r="T92" s="6"/>
    </row>
    <row r="93" spans="19:23" ht="18.600000000000001" customHeight="1" x14ac:dyDescent="0.2">
      <c r="S93" s="6"/>
      <c r="T93" s="6"/>
    </row>
    <row r="94" spans="19:23" ht="18.600000000000001" customHeight="1" x14ac:dyDescent="0.2">
      <c r="S94" s="6"/>
      <c r="T94" s="6"/>
    </row>
    <row r="95" spans="19:23" ht="18.600000000000001" customHeight="1" x14ac:dyDescent="0.2">
      <c r="S95" s="6"/>
      <c r="T95" s="6"/>
    </row>
    <row r="96" spans="19:23" ht="18.600000000000001" customHeight="1" x14ac:dyDescent="0.2">
      <c r="S96" s="6"/>
      <c r="T96" s="6"/>
    </row>
    <row r="97" spans="19:20" ht="18.600000000000001" customHeight="1" x14ac:dyDescent="0.2">
      <c r="S97" s="6"/>
      <c r="T97" s="6"/>
    </row>
    <row r="98" spans="19:20" ht="18.600000000000001" customHeight="1" x14ac:dyDescent="0.2">
      <c r="S98" s="6"/>
      <c r="T98" s="6"/>
    </row>
    <row r="99" spans="19:20" ht="18.600000000000001" customHeight="1" x14ac:dyDescent="0.2">
      <c r="S99" s="6"/>
      <c r="T99" s="6"/>
    </row>
    <row r="100" spans="19:20" ht="18.600000000000001" customHeight="1" x14ac:dyDescent="0.2">
      <c r="S100" s="6"/>
      <c r="T100" s="6"/>
    </row>
  </sheetData>
  <sortState xmlns:xlrd2="http://schemas.microsoft.com/office/spreadsheetml/2017/richdata2" ref="A3:Q48">
    <sortCondition descending="1" ref="O3:O48"/>
  </sortState>
  <mergeCells count="1">
    <mergeCell ref="B1:G1"/>
  </mergeCells>
  <conditionalFormatting sqref="A3:B75">
    <cfRule type="containsText" dxfId="11" priority="1" stopIfTrue="1" operator="containsText" text="SI">
      <formula>NOT(ISERROR(SEARCH("SI",A3)))</formula>
    </cfRule>
    <cfRule type="containsText" dxfId="10" priority="2" stopIfTrue="1" operator="containsText" text="NO">
      <formula>NOT(ISERROR(SEARCH("NO",A3)))</formula>
    </cfRule>
  </conditionalFormatting>
  <pageMargins left="1" right="1" top="1" bottom="1" header="0.25" footer="0.25"/>
  <pageSetup orientation="portrait" r:id="rId1"/>
  <headerFooter>
    <oddHeader>&amp;L&amp;"Times New Roman,Regular"&amp;12&amp;K000000YA M</oddHeader>
    <oddFooter>&amp;L&amp;"Helvetica,Regular"&amp;12&amp;K000000&amp;P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MC M</vt:lpstr>
      <vt:lpstr>MC F</vt:lpstr>
      <vt:lpstr>CU M</vt:lpstr>
      <vt:lpstr>CU F</vt:lpstr>
      <vt:lpstr>ES M</vt:lpstr>
      <vt:lpstr>ES F</vt:lpstr>
      <vt:lpstr>RA M</vt:lpstr>
      <vt:lpstr>RA F</vt:lpstr>
      <vt:lpstr>YA M</vt:lpstr>
      <vt:lpstr>YA F</vt:lpstr>
      <vt:lpstr>YB M</vt:lpstr>
      <vt:lpstr>YB F</vt:lpstr>
      <vt:lpstr>JU M</vt:lpstr>
      <vt:lpstr>JU F</vt:lpstr>
      <vt:lpstr>Punti Squadre</vt:lpstr>
      <vt:lpstr>Class Punti Giovanissimi</vt:lpstr>
      <vt:lpstr>Class Punti Giovani</vt:lpstr>
      <vt:lpstr>Punti provvisorio</vt:lpstr>
      <vt:lpstr>Class Punti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Moruzzi</dc:creator>
  <cp:lastModifiedBy>oriano gilardoni</cp:lastModifiedBy>
  <dcterms:created xsi:type="dcterms:W3CDTF">2016-09-12T21:07:08Z</dcterms:created>
  <dcterms:modified xsi:type="dcterms:W3CDTF">2023-05-30T20:08:15Z</dcterms:modified>
</cp:coreProperties>
</file>