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S:\Oriano\Z-Varie\tri\TRI 25\GARE\age\"/>
    </mc:Choice>
  </mc:AlternateContent>
  <xr:revisionPtr revIDLastSave="0" documentId="13_ncr:1_{C8F2A889-5AF6-48B6-86AF-8001935182C2}" xr6:coauthVersionLast="47" xr6:coauthVersionMax="47" xr10:uidLastSave="{00000000-0000-0000-0000-000000000000}"/>
  <bookViews>
    <workbookView xWindow="-120" yWindow="-120" windowWidth="29040" windowHeight="15840" tabRatio="793" firstSheet="4" activeTab="23" xr2:uid="{00000000-000D-0000-FFFF-FFFF00000000}"/>
  </bookViews>
  <sheets>
    <sheet name="S1 M" sheetId="1" r:id="rId1"/>
    <sheet name="S1 F" sheetId="3" r:id="rId2"/>
    <sheet name="S2 M" sheetId="5" r:id="rId3"/>
    <sheet name="S2 F" sheetId="7" r:id="rId4"/>
    <sheet name="S3 M" sheetId="11" r:id="rId5"/>
    <sheet name="S3 F" sheetId="9" r:id="rId6"/>
    <sheet name="S4 M" sheetId="13" r:id="rId7"/>
    <sheet name="S4 F" sheetId="15" r:id="rId8"/>
    <sheet name="M1 M" sheetId="17" r:id="rId9"/>
    <sheet name="M1 F" sheetId="19" r:id="rId10"/>
    <sheet name="M2 M" sheetId="21" r:id="rId11"/>
    <sheet name="M2 F" sheetId="23" r:id="rId12"/>
    <sheet name="M3 M " sheetId="25" r:id="rId13"/>
    <sheet name="M3 F" sheetId="26" r:id="rId14"/>
    <sheet name="M4 M" sheetId="33" r:id="rId15"/>
    <sheet name="M4 F" sheetId="34" r:id="rId16"/>
    <sheet name="M5 M" sheetId="35" r:id="rId17"/>
    <sheet name="M5 F" sheetId="36" r:id="rId18"/>
    <sheet name="M6 M" sheetId="37" r:id="rId19"/>
    <sheet name="M7 M " sheetId="38" r:id="rId20"/>
    <sheet name="M7 F" sheetId="39" r:id="rId21"/>
    <sheet name="M10 M" sheetId="40" r:id="rId22"/>
    <sheet name="Punti Squadre" sheetId="27" r:id="rId23"/>
    <sheet name="CLASSIFICA" sheetId="32" r:id="rId24"/>
    <sheet name="Punti provvisorio" sheetId="28" state="hidden" r:id="rId25"/>
    <sheet name="Class Punti Prov" sheetId="31" state="hidden" r:id="rId26"/>
  </sheets>
  <externalReferences>
    <externalReference r:id="rId27"/>
  </externalReferences>
  <definedNames>
    <definedName name="_xlnm._FilterDatabase" localSheetId="25" hidden="1">'Class Punti Prov'!$A$1:$D$63</definedName>
    <definedName name="_xlnm._FilterDatabase" localSheetId="7" hidden="1">'S4 F'!$B$2:$Q$58</definedName>
    <definedName name="_xlnm._FilterDatabase" localSheetId="6" hidden="1">'S4 M'!$D$1:$D$63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27" l="1"/>
  <c r="D78" i="27"/>
  <c r="E78" i="27"/>
  <c r="F78" i="27"/>
  <c r="G78" i="27"/>
  <c r="H78" i="27"/>
  <c r="I78" i="27"/>
  <c r="J78" i="27"/>
  <c r="K78" i="27"/>
  <c r="L78" i="27"/>
  <c r="M78" i="27"/>
  <c r="N78" i="27"/>
  <c r="Y78" i="27" s="1"/>
  <c r="O78" i="27"/>
  <c r="P78" i="27"/>
  <c r="Q78" i="27"/>
  <c r="R78" i="27"/>
  <c r="S78" i="27"/>
  <c r="T78" i="27"/>
  <c r="U78" i="27"/>
  <c r="V78" i="27"/>
  <c r="W78" i="27"/>
  <c r="X78" i="27"/>
  <c r="C79" i="27"/>
  <c r="Y79" i="27" s="1"/>
  <c r="D79" i="27"/>
  <c r="E79" i="27"/>
  <c r="F79" i="27"/>
  <c r="G79" i="27"/>
  <c r="H79" i="27"/>
  <c r="I79" i="27"/>
  <c r="J79" i="27"/>
  <c r="K79" i="27"/>
  <c r="L79" i="27"/>
  <c r="M79" i="27"/>
  <c r="N79" i="27"/>
  <c r="O79" i="27"/>
  <c r="P79" i="27"/>
  <c r="Q79" i="27"/>
  <c r="R79" i="27"/>
  <c r="S79" i="27"/>
  <c r="T79" i="27"/>
  <c r="U79" i="27"/>
  <c r="V79" i="27"/>
  <c r="W79" i="27"/>
  <c r="X79" i="27"/>
  <c r="C80" i="27"/>
  <c r="Y80" i="27" s="1"/>
  <c r="D80" i="27"/>
  <c r="E80" i="27"/>
  <c r="F80" i="27"/>
  <c r="G80" i="27"/>
  <c r="H80" i="27"/>
  <c r="I80" i="27"/>
  <c r="J80" i="27"/>
  <c r="K80" i="27"/>
  <c r="L80" i="27"/>
  <c r="M80" i="27"/>
  <c r="N80" i="27"/>
  <c r="O80" i="27"/>
  <c r="P80" i="27"/>
  <c r="Q80" i="27"/>
  <c r="R80" i="27"/>
  <c r="S80" i="27"/>
  <c r="T80" i="27"/>
  <c r="U80" i="27"/>
  <c r="V80" i="27"/>
  <c r="W80" i="27"/>
  <c r="X80" i="27"/>
  <c r="C81" i="27"/>
  <c r="Y81" i="27" s="1"/>
  <c r="D81" i="27"/>
  <c r="E81" i="27"/>
  <c r="F81" i="27"/>
  <c r="G81" i="27"/>
  <c r="H81" i="27"/>
  <c r="I81" i="27"/>
  <c r="J81" i="27"/>
  <c r="K81" i="27"/>
  <c r="L81" i="27"/>
  <c r="M81" i="27"/>
  <c r="N81" i="27"/>
  <c r="O81" i="27"/>
  <c r="P81" i="27"/>
  <c r="Q81" i="27"/>
  <c r="R81" i="27"/>
  <c r="S81" i="27"/>
  <c r="T81" i="27"/>
  <c r="U81" i="27"/>
  <c r="V81" i="27"/>
  <c r="W81" i="27"/>
  <c r="X81" i="27"/>
  <c r="C82" i="27"/>
  <c r="D82" i="27"/>
  <c r="Y82" i="27" s="1"/>
  <c r="E82" i="27"/>
  <c r="F82" i="27"/>
  <c r="G82" i="27"/>
  <c r="H82" i="27"/>
  <c r="I82" i="27"/>
  <c r="J82" i="27"/>
  <c r="K82" i="27"/>
  <c r="L82" i="27"/>
  <c r="M82" i="27"/>
  <c r="N82" i="27"/>
  <c r="O82" i="27"/>
  <c r="P82" i="27"/>
  <c r="Q82" i="27"/>
  <c r="R82" i="27"/>
  <c r="S82" i="27"/>
  <c r="T82" i="27"/>
  <c r="U82" i="27"/>
  <c r="V82" i="27"/>
  <c r="W82" i="27"/>
  <c r="X82" i="27"/>
  <c r="C83" i="27"/>
  <c r="D83" i="27"/>
  <c r="E83" i="27"/>
  <c r="Y83" i="27" s="1"/>
  <c r="F83" i="27"/>
  <c r="G83" i="27"/>
  <c r="H83" i="27"/>
  <c r="I83" i="27"/>
  <c r="J83" i="27"/>
  <c r="K83" i="27"/>
  <c r="L83" i="27"/>
  <c r="M83" i="27"/>
  <c r="N83" i="27"/>
  <c r="O83" i="27"/>
  <c r="P83" i="27"/>
  <c r="Q83" i="27"/>
  <c r="R83" i="27"/>
  <c r="S83" i="27"/>
  <c r="T83" i="27"/>
  <c r="U83" i="27"/>
  <c r="V83" i="27"/>
  <c r="W83" i="27"/>
  <c r="X83" i="27"/>
  <c r="C84" i="27"/>
  <c r="D84" i="27"/>
  <c r="E84" i="27"/>
  <c r="F84" i="27"/>
  <c r="Y84" i="27" s="1"/>
  <c r="G84" i="27"/>
  <c r="H84" i="27"/>
  <c r="I84" i="27"/>
  <c r="J84" i="27"/>
  <c r="K84" i="27"/>
  <c r="L84" i="27"/>
  <c r="M84" i="27"/>
  <c r="N84" i="27"/>
  <c r="O84" i="27"/>
  <c r="P84" i="27"/>
  <c r="Q84" i="27"/>
  <c r="R84" i="27"/>
  <c r="S84" i="27"/>
  <c r="T84" i="27"/>
  <c r="U84" i="27"/>
  <c r="V84" i="27"/>
  <c r="W84" i="27"/>
  <c r="X84" i="27"/>
  <c r="B33" i="32"/>
  <c r="B9" i="32"/>
  <c r="B35" i="32"/>
  <c r="B2" i="32"/>
  <c r="B10" i="32"/>
  <c r="B6" i="32"/>
  <c r="B31" i="32"/>
  <c r="B50" i="32"/>
  <c r="B27" i="32"/>
  <c r="B43" i="32"/>
  <c r="B21" i="32"/>
  <c r="B44" i="32"/>
  <c r="B23" i="32"/>
  <c r="B38" i="32"/>
  <c r="B24" i="32"/>
  <c r="B51" i="32"/>
  <c r="B37" i="32"/>
  <c r="B28" i="32"/>
  <c r="B7" i="32"/>
  <c r="B11" i="32"/>
  <c r="B15" i="32"/>
  <c r="B18" i="32"/>
  <c r="B52" i="32"/>
  <c r="B14" i="32"/>
  <c r="B62" i="32"/>
  <c r="B22" i="32"/>
  <c r="B30" i="32"/>
  <c r="B5" i="32"/>
  <c r="B8" i="32"/>
  <c r="B12" i="32"/>
  <c r="B40" i="32"/>
  <c r="B25" i="32"/>
  <c r="B42" i="32"/>
  <c r="B36" i="32"/>
  <c r="B16" i="32"/>
  <c r="B20" i="32"/>
  <c r="B3" i="32"/>
  <c r="B55" i="32"/>
  <c r="B26" i="32"/>
  <c r="B49" i="32"/>
  <c r="B61" i="32"/>
  <c r="B29" i="32"/>
  <c r="B71" i="32"/>
  <c r="B67" i="32"/>
  <c r="B56" i="32"/>
  <c r="B63" i="32"/>
  <c r="B54" i="32"/>
  <c r="B75" i="32"/>
  <c r="B66" i="32"/>
  <c r="B41" i="32"/>
  <c r="B32" i="32"/>
  <c r="B46" i="32"/>
  <c r="B34" i="32"/>
  <c r="B17" i="32"/>
  <c r="B53" i="32"/>
  <c r="B59" i="32"/>
  <c r="B39" i="32"/>
  <c r="B69" i="32"/>
  <c r="B47" i="32"/>
  <c r="B19" i="32"/>
  <c r="B73" i="32"/>
  <c r="B45" i="32"/>
  <c r="B70" i="32"/>
  <c r="B65" i="32"/>
  <c r="B13" i="32"/>
  <c r="B60" i="32"/>
  <c r="B57" i="32"/>
  <c r="B74" i="32"/>
  <c r="B48" i="32"/>
  <c r="B72" i="32"/>
  <c r="B68" i="32"/>
  <c r="B64" i="32"/>
  <c r="B58" i="32"/>
  <c r="B4" i="32"/>
  <c r="C5" i="27"/>
  <c r="C6" i="27"/>
  <c r="C7" i="27"/>
  <c r="C8" i="27"/>
  <c r="C9" i="27"/>
  <c r="C10" i="27"/>
  <c r="C11" i="27"/>
  <c r="C12" i="27"/>
  <c r="C13" i="27"/>
  <c r="C14" i="27"/>
  <c r="Y14" i="27" s="1"/>
  <c r="C15" i="27"/>
  <c r="C16" i="27"/>
  <c r="Y16" i="27" s="1"/>
  <c r="C17" i="27"/>
  <c r="C18" i="27"/>
  <c r="C19" i="27"/>
  <c r="C20" i="27"/>
  <c r="C21" i="27"/>
  <c r="C22" i="27"/>
  <c r="C23" i="27"/>
  <c r="C24" i="27"/>
  <c r="C25" i="27"/>
  <c r="C26" i="27"/>
  <c r="Y26" i="27" s="1"/>
  <c r="C27" i="27"/>
  <c r="C28" i="27"/>
  <c r="Y28" i="27" s="1"/>
  <c r="C29" i="27"/>
  <c r="C30" i="27"/>
  <c r="C31" i="27"/>
  <c r="C32" i="27"/>
  <c r="C33" i="27"/>
  <c r="C34" i="27"/>
  <c r="C35" i="27"/>
  <c r="C36" i="27"/>
  <c r="C37" i="27"/>
  <c r="C38" i="27"/>
  <c r="Y38" i="27" s="1"/>
  <c r="C39" i="27"/>
  <c r="C40" i="27"/>
  <c r="Y40" i="27" s="1"/>
  <c r="C41" i="27"/>
  <c r="C42" i="27"/>
  <c r="C43" i="27"/>
  <c r="C44" i="27"/>
  <c r="C45" i="27"/>
  <c r="C46" i="27"/>
  <c r="C47" i="27"/>
  <c r="C48" i="27"/>
  <c r="C49" i="27"/>
  <c r="C50" i="27"/>
  <c r="Y50" i="27" s="1"/>
  <c r="D73" i="32" s="1"/>
  <c r="C51" i="27"/>
  <c r="C52" i="27"/>
  <c r="Y52" i="27" s="1"/>
  <c r="D58" i="32" s="1"/>
  <c r="C53" i="27"/>
  <c r="C54" i="27"/>
  <c r="C55" i="27"/>
  <c r="C56" i="27"/>
  <c r="C57" i="27"/>
  <c r="C58" i="27"/>
  <c r="C59" i="27"/>
  <c r="C60" i="27"/>
  <c r="C61" i="27"/>
  <c r="C62" i="27"/>
  <c r="Y62" i="27" s="1"/>
  <c r="D57" i="32" s="1"/>
  <c r="C63" i="27"/>
  <c r="C64" i="27"/>
  <c r="Y64" i="27" s="1"/>
  <c r="D37" i="32" s="1"/>
  <c r="C65" i="27"/>
  <c r="C66" i="27"/>
  <c r="C67" i="27"/>
  <c r="C68" i="27"/>
  <c r="C69" i="27"/>
  <c r="C70" i="27"/>
  <c r="C71" i="27"/>
  <c r="C72" i="27"/>
  <c r="C73" i="27"/>
  <c r="C74" i="27"/>
  <c r="Y74" i="27" s="1"/>
  <c r="D72" i="32" s="1"/>
  <c r="C75" i="27"/>
  <c r="C76" i="27"/>
  <c r="C77" i="27"/>
  <c r="C4" i="27"/>
  <c r="H5" i="27"/>
  <c r="H6" i="27"/>
  <c r="H7" i="27"/>
  <c r="H8" i="27"/>
  <c r="H9" i="27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33" i="27"/>
  <c r="H34" i="27"/>
  <c r="H35" i="27"/>
  <c r="H36" i="27"/>
  <c r="H37" i="27"/>
  <c r="H38" i="27"/>
  <c r="H39" i="27"/>
  <c r="H40" i="27"/>
  <c r="H41" i="27"/>
  <c r="H42" i="27"/>
  <c r="H43" i="27"/>
  <c r="H44" i="27"/>
  <c r="H45" i="27"/>
  <c r="H46" i="27"/>
  <c r="H47" i="27"/>
  <c r="H48" i="27"/>
  <c r="H49" i="27"/>
  <c r="H50" i="27"/>
  <c r="H51" i="27"/>
  <c r="H52" i="27"/>
  <c r="H53" i="27"/>
  <c r="H54" i="27"/>
  <c r="H55" i="27"/>
  <c r="H56" i="27"/>
  <c r="H57" i="27"/>
  <c r="H58" i="27"/>
  <c r="H59" i="27"/>
  <c r="H60" i="27"/>
  <c r="H61" i="27"/>
  <c r="H62" i="27"/>
  <c r="H63" i="27"/>
  <c r="H64" i="27"/>
  <c r="H65" i="27"/>
  <c r="H66" i="27"/>
  <c r="H67" i="27"/>
  <c r="H68" i="27"/>
  <c r="H69" i="27"/>
  <c r="H70" i="27"/>
  <c r="H71" i="27"/>
  <c r="H72" i="27"/>
  <c r="H73" i="27"/>
  <c r="H74" i="27"/>
  <c r="H75" i="27"/>
  <c r="H76" i="27"/>
  <c r="H77" i="27"/>
  <c r="H4" i="27"/>
  <c r="D47" i="32"/>
  <c r="D65" i="32"/>
  <c r="Y5" i="27"/>
  <c r="Y6" i="27"/>
  <c r="Y7" i="27"/>
  <c r="Y8" i="27"/>
  <c r="Y9" i="27"/>
  <c r="Y10" i="27"/>
  <c r="Y11" i="27"/>
  <c r="Y12" i="27"/>
  <c r="Y13" i="27"/>
  <c r="Y15" i="27"/>
  <c r="Y17" i="27"/>
  <c r="Y18" i="27"/>
  <c r="Y19" i="27"/>
  <c r="Y20" i="27"/>
  <c r="Y21" i="27"/>
  <c r="Y22" i="27"/>
  <c r="Y23" i="27"/>
  <c r="Y24" i="27"/>
  <c r="Y25" i="27"/>
  <c r="Y27" i="27"/>
  <c r="Y29" i="27"/>
  <c r="Y30" i="27"/>
  <c r="Y31" i="27"/>
  <c r="Y32" i="27"/>
  <c r="Y33" i="27"/>
  <c r="Y34" i="27"/>
  <c r="Y35" i="27"/>
  <c r="Y36" i="27"/>
  <c r="Y37" i="27"/>
  <c r="Y39" i="27"/>
  <c r="Y41" i="27"/>
  <c r="Y42" i="27"/>
  <c r="Y43" i="27"/>
  <c r="Y44" i="27"/>
  <c r="D54" i="32" s="1"/>
  <c r="Y45" i="27"/>
  <c r="Y46" i="27"/>
  <c r="D30" i="32" s="1"/>
  <c r="Y47" i="27"/>
  <c r="D48" i="32" s="1"/>
  <c r="Y48" i="27"/>
  <c r="D13" i="32" s="1"/>
  <c r="Y49" i="27"/>
  <c r="D17" i="32" s="1"/>
  <c r="Y51" i="27"/>
  <c r="Y53" i="27"/>
  <c r="Y54" i="27"/>
  <c r="D26" i="32" s="1"/>
  <c r="Y55" i="27"/>
  <c r="D12" i="32" s="1"/>
  <c r="Y56" i="27"/>
  <c r="Y57" i="27"/>
  <c r="D25" i="32" s="1"/>
  <c r="Y58" i="27"/>
  <c r="Y59" i="27"/>
  <c r="D32" i="32" s="1"/>
  <c r="Y60" i="27"/>
  <c r="D39" i="32" s="1"/>
  <c r="Y61" i="27"/>
  <c r="D3" i="32" s="1"/>
  <c r="Y63" i="27"/>
  <c r="Y65" i="27"/>
  <c r="D68" i="32" s="1"/>
  <c r="Y66" i="27"/>
  <c r="D71" i="32" s="1"/>
  <c r="Y67" i="27"/>
  <c r="D74" i="32" s="1"/>
  <c r="Y68" i="27"/>
  <c r="D70" i="32" s="1"/>
  <c r="Y69" i="27"/>
  <c r="D21" i="32" s="1"/>
  <c r="Y70" i="27"/>
  <c r="D69" i="32" s="1"/>
  <c r="Y71" i="27"/>
  <c r="D53" i="32" s="1"/>
  <c r="Y72" i="27"/>
  <c r="Y73" i="27"/>
  <c r="D63" i="32" s="1"/>
  <c r="Y75" i="27"/>
  <c r="D60" i="32" s="1"/>
  <c r="Y77" i="27"/>
  <c r="D59" i="32" s="1"/>
  <c r="Y4" i="27"/>
  <c r="V85" i="27"/>
  <c r="W85" i="27"/>
  <c r="X85" i="27"/>
  <c r="Q38" i="40"/>
  <c r="O38" i="40"/>
  <c r="W83" i="40"/>
  <c r="U83" i="40"/>
  <c r="W82" i="40"/>
  <c r="U82" i="40"/>
  <c r="W81" i="40"/>
  <c r="U81" i="40"/>
  <c r="W80" i="40"/>
  <c r="U80" i="40"/>
  <c r="W79" i="40"/>
  <c r="U79" i="40"/>
  <c r="W78" i="40"/>
  <c r="U78" i="40"/>
  <c r="W77" i="40"/>
  <c r="U77" i="40"/>
  <c r="W76" i="40"/>
  <c r="U76" i="40"/>
  <c r="W75" i="40"/>
  <c r="U75" i="40"/>
  <c r="W74" i="40"/>
  <c r="U74" i="40"/>
  <c r="W73" i="40"/>
  <c r="U73" i="40"/>
  <c r="X74" i="27" s="1"/>
  <c r="W72" i="40"/>
  <c r="U72" i="40"/>
  <c r="W71" i="40"/>
  <c r="U71" i="40"/>
  <c r="W70" i="40"/>
  <c r="U70" i="40"/>
  <c r="W69" i="40"/>
  <c r="U69" i="40"/>
  <c r="W68" i="40"/>
  <c r="U68" i="40"/>
  <c r="X69" i="27" s="1"/>
  <c r="W67" i="40"/>
  <c r="U67" i="40"/>
  <c r="X68" i="27" s="1"/>
  <c r="W66" i="40"/>
  <c r="U66" i="40"/>
  <c r="W65" i="40"/>
  <c r="U65" i="40"/>
  <c r="W64" i="40"/>
  <c r="U64" i="40"/>
  <c r="W63" i="40"/>
  <c r="U63" i="40"/>
  <c r="W62" i="40"/>
  <c r="U62" i="40"/>
  <c r="X63" i="27" s="1"/>
  <c r="W61" i="40"/>
  <c r="U61" i="40"/>
  <c r="X62" i="27" s="1"/>
  <c r="W60" i="40"/>
  <c r="U60" i="40"/>
  <c r="W59" i="40"/>
  <c r="U59" i="40"/>
  <c r="W58" i="40"/>
  <c r="U58" i="40"/>
  <c r="W57" i="40"/>
  <c r="U57" i="40"/>
  <c r="W56" i="40"/>
  <c r="U56" i="40"/>
  <c r="X57" i="27" s="1"/>
  <c r="W55" i="40"/>
  <c r="U55" i="40"/>
  <c r="X56" i="27" s="1"/>
  <c r="W54" i="40"/>
  <c r="U54" i="40"/>
  <c r="W53" i="40"/>
  <c r="U53" i="40"/>
  <c r="W52" i="40"/>
  <c r="U52" i="40"/>
  <c r="W51" i="40"/>
  <c r="U51" i="40"/>
  <c r="W50" i="40"/>
  <c r="U50" i="40"/>
  <c r="X51" i="27" s="1"/>
  <c r="W49" i="40"/>
  <c r="U49" i="40"/>
  <c r="X50" i="27" s="1"/>
  <c r="W48" i="40"/>
  <c r="U48" i="40"/>
  <c r="W47" i="40"/>
  <c r="U47" i="40"/>
  <c r="W46" i="40"/>
  <c r="U46" i="40"/>
  <c r="W45" i="40"/>
  <c r="U45" i="40"/>
  <c r="W44" i="40"/>
  <c r="U44" i="40"/>
  <c r="W43" i="40"/>
  <c r="U43" i="40"/>
  <c r="X44" i="27" s="1"/>
  <c r="W42" i="40"/>
  <c r="U42" i="40"/>
  <c r="W41" i="40"/>
  <c r="U41" i="40"/>
  <c r="W40" i="40"/>
  <c r="U40" i="40"/>
  <c r="W39" i="40"/>
  <c r="U39" i="40"/>
  <c r="W38" i="40"/>
  <c r="U38" i="40"/>
  <c r="X39" i="27" s="1"/>
  <c r="W37" i="40"/>
  <c r="U37" i="40"/>
  <c r="X38" i="27" s="1"/>
  <c r="W36" i="40"/>
  <c r="U36" i="40"/>
  <c r="W35" i="40"/>
  <c r="U35" i="40"/>
  <c r="W34" i="40"/>
  <c r="U34" i="40"/>
  <c r="W33" i="40"/>
  <c r="U33" i="40"/>
  <c r="W32" i="40"/>
  <c r="U32" i="40"/>
  <c r="X33" i="27" s="1"/>
  <c r="W31" i="40"/>
  <c r="U31" i="40"/>
  <c r="X32" i="27" s="1"/>
  <c r="W30" i="40"/>
  <c r="U30" i="40"/>
  <c r="W29" i="40"/>
  <c r="U29" i="40"/>
  <c r="W28" i="40"/>
  <c r="U28" i="40"/>
  <c r="W27" i="40"/>
  <c r="U27" i="40"/>
  <c r="W26" i="40"/>
  <c r="U26" i="40"/>
  <c r="W25" i="40"/>
  <c r="U25" i="40"/>
  <c r="X26" i="27" s="1"/>
  <c r="W24" i="40"/>
  <c r="U24" i="40"/>
  <c r="W23" i="40"/>
  <c r="U23" i="40"/>
  <c r="W22" i="40"/>
  <c r="U22" i="40"/>
  <c r="W21" i="40"/>
  <c r="U21" i="40"/>
  <c r="W20" i="40"/>
  <c r="U20" i="40"/>
  <c r="X21" i="27" s="1"/>
  <c r="W19" i="40"/>
  <c r="U19" i="40"/>
  <c r="X20" i="27" s="1"/>
  <c r="W18" i="40"/>
  <c r="U18" i="40"/>
  <c r="W17" i="40"/>
  <c r="U17" i="40"/>
  <c r="W16" i="40"/>
  <c r="U16" i="40"/>
  <c r="W15" i="40"/>
  <c r="U15" i="40"/>
  <c r="W14" i="40"/>
  <c r="U14" i="40"/>
  <c r="W13" i="40"/>
  <c r="U13" i="40"/>
  <c r="X14" i="27" s="1"/>
  <c r="W12" i="40"/>
  <c r="U12" i="40"/>
  <c r="W11" i="40"/>
  <c r="U11" i="40"/>
  <c r="W10" i="40"/>
  <c r="U10" i="40"/>
  <c r="W9" i="40"/>
  <c r="U9" i="40"/>
  <c r="W8" i="40"/>
  <c r="U8" i="40"/>
  <c r="X9" i="27" s="1"/>
  <c r="W7" i="40"/>
  <c r="U7" i="40"/>
  <c r="X8" i="27" s="1"/>
  <c r="W6" i="40"/>
  <c r="U6" i="40"/>
  <c r="W5" i="40"/>
  <c r="U5" i="40"/>
  <c r="W4" i="40"/>
  <c r="U4" i="40"/>
  <c r="W3" i="40"/>
  <c r="U3" i="40"/>
  <c r="Q38" i="39"/>
  <c r="O38" i="39"/>
  <c r="W83" i="39"/>
  <c r="U83" i="39"/>
  <c r="W82" i="39"/>
  <c r="U82" i="39"/>
  <c r="W81" i="39"/>
  <c r="U81" i="39"/>
  <c r="W80" i="39"/>
  <c r="U80" i="39"/>
  <c r="W79" i="39"/>
  <c r="U79" i="39"/>
  <c r="W78" i="39"/>
  <c r="U78" i="39"/>
  <c r="W77" i="39"/>
  <c r="U77" i="39"/>
  <c r="W76" i="39"/>
  <c r="U76" i="39"/>
  <c r="W75" i="39"/>
  <c r="U75" i="39"/>
  <c r="W76" i="27" s="1"/>
  <c r="W74" i="39"/>
  <c r="U74" i="39"/>
  <c r="W75" i="27" s="1"/>
  <c r="W73" i="39"/>
  <c r="U73" i="39"/>
  <c r="W74" i="27" s="1"/>
  <c r="W72" i="39"/>
  <c r="U72" i="39"/>
  <c r="W71" i="39"/>
  <c r="U71" i="39"/>
  <c r="W70" i="39"/>
  <c r="U70" i="39"/>
  <c r="W69" i="39"/>
  <c r="U69" i="39"/>
  <c r="W70" i="27" s="1"/>
  <c r="W68" i="39"/>
  <c r="U68" i="39"/>
  <c r="W69" i="27" s="1"/>
  <c r="W67" i="39"/>
  <c r="U67" i="39"/>
  <c r="W68" i="27" s="1"/>
  <c r="W66" i="39"/>
  <c r="U66" i="39"/>
  <c r="W65" i="39"/>
  <c r="U65" i="39"/>
  <c r="W64" i="39"/>
  <c r="U64" i="39"/>
  <c r="W63" i="39"/>
  <c r="U63" i="39"/>
  <c r="W62" i="39"/>
  <c r="U62" i="39"/>
  <c r="W63" i="27" s="1"/>
  <c r="W61" i="39"/>
  <c r="U61" i="39"/>
  <c r="W62" i="27" s="1"/>
  <c r="W60" i="39"/>
  <c r="U60" i="39"/>
  <c r="W59" i="39"/>
  <c r="U59" i="39"/>
  <c r="W58" i="39"/>
  <c r="U58" i="39"/>
  <c r="W57" i="39"/>
  <c r="U57" i="39"/>
  <c r="W56" i="39"/>
  <c r="U56" i="39"/>
  <c r="W57" i="27" s="1"/>
  <c r="W55" i="39"/>
  <c r="U55" i="39"/>
  <c r="W56" i="27" s="1"/>
  <c r="W54" i="39"/>
  <c r="U54" i="39"/>
  <c r="W53" i="39"/>
  <c r="U53" i="39"/>
  <c r="W52" i="39"/>
  <c r="U52" i="39"/>
  <c r="W51" i="39"/>
  <c r="U51" i="39"/>
  <c r="W52" i="27" s="1"/>
  <c r="W50" i="39"/>
  <c r="U50" i="39"/>
  <c r="W51" i="27" s="1"/>
  <c r="W49" i="39"/>
  <c r="U49" i="39"/>
  <c r="W50" i="27" s="1"/>
  <c r="W48" i="39"/>
  <c r="U48" i="39"/>
  <c r="W47" i="39"/>
  <c r="U47" i="39"/>
  <c r="W46" i="39"/>
  <c r="U46" i="39"/>
  <c r="W45" i="39"/>
  <c r="U45" i="39"/>
  <c r="W46" i="27" s="1"/>
  <c r="W44" i="39"/>
  <c r="U44" i="39"/>
  <c r="W45" i="27" s="1"/>
  <c r="W43" i="39"/>
  <c r="U43" i="39"/>
  <c r="W44" i="27" s="1"/>
  <c r="W42" i="39"/>
  <c r="U42" i="39"/>
  <c r="W41" i="39"/>
  <c r="U41" i="39"/>
  <c r="W40" i="39"/>
  <c r="U40" i="39"/>
  <c r="W39" i="39"/>
  <c r="U39" i="39"/>
  <c r="W40" i="27" s="1"/>
  <c r="W38" i="39"/>
  <c r="U38" i="39"/>
  <c r="W39" i="27" s="1"/>
  <c r="W37" i="39"/>
  <c r="U37" i="39"/>
  <c r="W38" i="27" s="1"/>
  <c r="W36" i="39"/>
  <c r="U36" i="39"/>
  <c r="W35" i="39"/>
  <c r="U35" i="39"/>
  <c r="W34" i="39"/>
  <c r="U34" i="39"/>
  <c r="W33" i="39"/>
  <c r="U33" i="39"/>
  <c r="W34" i="27" s="1"/>
  <c r="W32" i="39"/>
  <c r="U32" i="39"/>
  <c r="W33" i="27" s="1"/>
  <c r="W31" i="39"/>
  <c r="U31" i="39"/>
  <c r="W32" i="27" s="1"/>
  <c r="W30" i="39"/>
  <c r="U30" i="39"/>
  <c r="W29" i="39"/>
  <c r="U29" i="39"/>
  <c r="W28" i="39"/>
  <c r="U28" i="39"/>
  <c r="W27" i="39"/>
  <c r="U27" i="39"/>
  <c r="W28" i="27" s="1"/>
  <c r="W26" i="39"/>
  <c r="U26" i="39"/>
  <c r="W27" i="27" s="1"/>
  <c r="W25" i="39"/>
  <c r="U25" i="39"/>
  <c r="W26" i="27" s="1"/>
  <c r="W24" i="39"/>
  <c r="U24" i="39"/>
  <c r="W23" i="39"/>
  <c r="U23" i="39"/>
  <c r="W22" i="39"/>
  <c r="U22" i="39"/>
  <c r="W21" i="39"/>
  <c r="U21" i="39"/>
  <c r="W22" i="27" s="1"/>
  <c r="W20" i="39"/>
  <c r="U20" i="39"/>
  <c r="W19" i="39"/>
  <c r="U19" i="39"/>
  <c r="W20" i="27" s="1"/>
  <c r="W18" i="39"/>
  <c r="U18" i="39"/>
  <c r="W17" i="39"/>
  <c r="U17" i="39"/>
  <c r="W16" i="39"/>
  <c r="U16" i="39"/>
  <c r="W15" i="39"/>
  <c r="U15" i="39"/>
  <c r="W16" i="27" s="1"/>
  <c r="W14" i="39"/>
  <c r="U14" i="39"/>
  <c r="W15" i="27" s="1"/>
  <c r="W13" i="39"/>
  <c r="U13" i="39"/>
  <c r="W14" i="27" s="1"/>
  <c r="W12" i="39"/>
  <c r="U12" i="39"/>
  <c r="W11" i="39"/>
  <c r="U11" i="39"/>
  <c r="W10" i="39"/>
  <c r="U10" i="39"/>
  <c r="W9" i="39"/>
  <c r="U9" i="39"/>
  <c r="W10" i="27" s="1"/>
  <c r="W8" i="39"/>
  <c r="U8" i="39"/>
  <c r="W9" i="27" s="1"/>
  <c r="W7" i="39"/>
  <c r="U7" i="39"/>
  <c r="W8" i="27" s="1"/>
  <c r="W6" i="39"/>
  <c r="U6" i="39"/>
  <c r="W5" i="39"/>
  <c r="U5" i="39"/>
  <c r="W4" i="39"/>
  <c r="U4" i="39"/>
  <c r="W3" i="39"/>
  <c r="U3" i="39"/>
  <c r="Q38" i="38"/>
  <c r="O38" i="38"/>
  <c r="W83" i="38"/>
  <c r="U83" i="38"/>
  <c r="W82" i="38"/>
  <c r="U82" i="38"/>
  <c r="W81" i="38"/>
  <c r="U81" i="38"/>
  <c r="W80" i="38"/>
  <c r="U80" i="38"/>
  <c r="W79" i="38"/>
  <c r="U79" i="38"/>
  <c r="W78" i="38"/>
  <c r="U78" i="38"/>
  <c r="W77" i="38"/>
  <c r="U77" i="38"/>
  <c r="W76" i="38"/>
  <c r="U76" i="38"/>
  <c r="W75" i="38"/>
  <c r="U75" i="38"/>
  <c r="W74" i="38"/>
  <c r="U74" i="38"/>
  <c r="V75" i="27" s="1"/>
  <c r="W73" i="38"/>
  <c r="U73" i="38"/>
  <c r="V74" i="27" s="1"/>
  <c r="W72" i="38"/>
  <c r="U72" i="38"/>
  <c r="W71" i="38"/>
  <c r="U71" i="38"/>
  <c r="W70" i="38"/>
  <c r="U70" i="38"/>
  <c r="W69" i="38"/>
  <c r="U69" i="38"/>
  <c r="W68" i="38"/>
  <c r="U68" i="38"/>
  <c r="V69" i="27" s="1"/>
  <c r="W67" i="38"/>
  <c r="U67" i="38"/>
  <c r="V68" i="27" s="1"/>
  <c r="W66" i="38"/>
  <c r="U66" i="38"/>
  <c r="W65" i="38"/>
  <c r="U65" i="38"/>
  <c r="W64" i="38"/>
  <c r="U64" i="38"/>
  <c r="W63" i="38"/>
  <c r="U63" i="38"/>
  <c r="W62" i="38"/>
  <c r="U62" i="38"/>
  <c r="V63" i="27" s="1"/>
  <c r="W61" i="38"/>
  <c r="U61" i="38"/>
  <c r="V62" i="27" s="1"/>
  <c r="W60" i="38"/>
  <c r="U60" i="38"/>
  <c r="W59" i="38"/>
  <c r="U59" i="38"/>
  <c r="W58" i="38"/>
  <c r="U58" i="38"/>
  <c r="W57" i="38"/>
  <c r="U57" i="38"/>
  <c r="W56" i="38"/>
  <c r="U56" i="38"/>
  <c r="W55" i="38"/>
  <c r="U55" i="38"/>
  <c r="V56" i="27" s="1"/>
  <c r="W54" i="38"/>
  <c r="U54" i="38"/>
  <c r="W53" i="38"/>
  <c r="U53" i="38"/>
  <c r="W52" i="38"/>
  <c r="U52" i="38"/>
  <c r="W51" i="38"/>
  <c r="U51" i="38"/>
  <c r="W50" i="38"/>
  <c r="U50" i="38"/>
  <c r="V51" i="27" s="1"/>
  <c r="W49" i="38"/>
  <c r="U49" i="38"/>
  <c r="V50" i="27" s="1"/>
  <c r="W48" i="38"/>
  <c r="U48" i="38"/>
  <c r="W47" i="38"/>
  <c r="U47" i="38"/>
  <c r="W46" i="38"/>
  <c r="U46" i="38"/>
  <c r="W45" i="38"/>
  <c r="U45" i="38"/>
  <c r="W44" i="38"/>
  <c r="U44" i="38"/>
  <c r="V45" i="27" s="1"/>
  <c r="W43" i="38"/>
  <c r="U43" i="38"/>
  <c r="V44" i="27" s="1"/>
  <c r="W42" i="38"/>
  <c r="U42" i="38"/>
  <c r="W41" i="38"/>
  <c r="U41" i="38"/>
  <c r="W40" i="38"/>
  <c r="U40" i="38"/>
  <c r="W39" i="38"/>
  <c r="U39" i="38"/>
  <c r="W38" i="38"/>
  <c r="U38" i="38"/>
  <c r="W37" i="38"/>
  <c r="U37" i="38"/>
  <c r="V38" i="27" s="1"/>
  <c r="W36" i="38"/>
  <c r="U36" i="38"/>
  <c r="W35" i="38"/>
  <c r="U35" i="38"/>
  <c r="W34" i="38"/>
  <c r="U34" i="38"/>
  <c r="W33" i="38"/>
  <c r="U33" i="38"/>
  <c r="W32" i="38"/>
  <c r="U32" i="38"/>
  <c r="W31" i="38"/>
  <c r="U31" i="38"/>
  <c r="V32" i="27" s="1"/>
  <c r="W30" i="38"/>
  <c r="U30" i="38"/>
  <c r="W29" i="38"/>
  <c r="U29" i="38"/>
  <c r="W28" i="38"/>
  <c r="U28" i="38"/>
  <c r="W27" i="38"/>
  <c r="U27" i="38"/>
  <c r="W26" i="38"/>
  <c r="U26" i="38"/>
  <c r="V27" i="27" s="1"/>
  <c r="W25" i="38"/>
  <c r="U25" i="38"/>
  <c r="V26" i="27" s="1"/>
  <c r="W24" i="38"/>
  <c r="U24" i="38"/>
  <c r="W23" i="38"/>
  <c r="U23" i="38"/>
  <c r="W22" i="38"/>
  <c r="U22" i="38"/>
  <c r="W21" i="38"/>
  <c r="U21" i="38"/>
  <c r="W20" i="38"/>
  <c r="U20" i="38"/>
  <c r="V21" i="27" s="1"/>
  <c r="W19" i="38"/>
  <c r="U19" i="38"/>
  <c r="V20" i="27" s="1"/>
  <c r="W18" i="38"/>
  <c r="U18" i="38"/>
  <c r="W17" i="38"/>
  <c r="U17" i="38"/>
  <c r="W16" i="38"/>
  <c r="U16" i="38"/>
  <c r="W15" i="38"/>
  <c r="U15" i="38"/>
  <c r="W14" i="38"/>
  <c r="U14" i="38"/>
  <c r="V15" i="27" s="1"/>
  <c r="W13" i="38"/>
  <c r="U13" i="38"/>
  <c r="V14" i="27" s="1"/>
  <c r="W12" i="38"/>
  <c r="U12" i="38"/>
  <c r="W11" i="38"/>
  <c r="U11" i="38"/>
  <c r="W10" i="38"/>
  <c r="U10" i="38"/>
  <c r="W9" i="38"/>
  <c r="U9" i="38"/>
  <c r="W8" i="38"/>
  <c r="U8" i="38"/>
  <c r="V9" i="27" s="1"/>
  <c r="W7" i="38"/>
  <c r="U7" i="38"/>
  <c r="W6" i="38"/>
  <c r="U6" i="38"/>
  <c r="W5" i="38"/>
  <c r="U5" i="38"/>
  <c r="W4" i="38"/>
  <c r="U4" i="38"/>
  <c r="W3" i="38"/>
  <c r="U3" i="38"/>
  <c r="Q38" i="37"/>
  <c r="O38" i="37"/>
  <c r="W83" i="37"/>
  <c r="U83" i="37"/>
  <c r="W82" i="37"/>
  <c r="U82" i="37"/>
  <c r="W81" i="37"/>
  <c r="U81" i="37"/>
  <c r="W80" i="37"/>
  <c r="U80" i="37"/>
  <c r="W79" i="37"/>
  <c r="U79" i="37"/>
  <c r="W78" i="37"/>
  <c r="U78" i="37"/>
  <c r="W77" i="37"/>
  <c r="U77" i="37"/>
  <c r="W76" i="37"/>
  <c r="U76" i="37"/>
  <c r="W75" i="37"/>
  <c r="U75" i="37"/>
  <c r="W74" i="37"/>
  <c r="U74" i="37"/>
  <c r="W73" i="37"/>
  <c r="U73" i="37"/>
  <c r="U74" i="27" s="1"/>
  <c r="W72" i="37"/>
  <c r="U72" i="37"/>
  <c r="W71" i="37"/>
  <c r="U71" i="37"/>
  <c r="W70" i="37"/>
  <c r="U70" i="37"/>
  <c r="W69" i="37"/>
  <c r="U69" i="37"/>
  <c r="W68" i="37"/>
  <c r="U68" i="37"/>
  <c r="W67" i="37"/>
  <c r="U67" i="37"/>
  <c r="U68" i="27" s="1"/>
  <c r="W66" i="37"/>
  <c r="U66" i="37"/>
  <c r="W65" i="37"/>
  <c r="U65" i="37"/>
  <c r="W64" i="37"/>
  <c r="U64" i="37"/>
  <c r="W63" i="37"/>
  <c r="U63" i="37"/>
  <c r="W62" i="37"/>
  <c r="U62" i="37"/>
  <c r="W61" i="37"/>
  <c r="U61" i="37"/>
  <c r="W60" i="37"/>
  <c r="U60" i="37"/>
  <c r="W59" i="37"/>
  <c r="U59" i="37"/>
  <c r="W58" i="37"/>
  <c r="U58" i="37"/>
  <c r="W57" i="37"/>
  <c r="U57" i="37"/>
  <c r="W56" i="37"/>
  <c r="U56" i="37"/>
  <c r="W55" i="37"/>
  <c r="U55" i="37"/>
  <c r="W54" i="37"/>
  <c r="U54" i="37"/>
  <c r="W53" i="37"/>
  <c r="U53" i="37"/>
  <c r="W52" i="37"/>
  <c r="U52" i="37"/>
  <c r="W51" i="37"/>
  <c r="U51" i="37"/>
  <c r="W50" i="37"/>
  <c r="U50" i="37"/>
  <c r="W49" i="37"/>
  <c r="U49" i="37"/>
  <c r="W48" i="37"/>
  <c r="U48" i="37"/>
  <c r="W47" i="37"/>
  <c r="U47" i="37"/>
  <c r="W46" i="37"/>
  <c r="U46" i="37"/>
  <c r="W45" i="37"/>
  <c r="U45" i="37"/>
  <c r="W44" i="37"/>
  <c r="U44" i="37"/>
  <c r="W43" i="37"/>
  <c r="U43" i="37"/>
  <c r="W42" i="37"/>
  <c r="U42" i="37"/>
  <c r="W41" i="37"/>
  <c r="U41" i="37"/>
  <c r="W40" i="37"/>
  <c r="U40" i="37"/>
  <c r="W39" i="37"/>
  <c r="U39" i="37"/>
  <c r="W38" i="37"/>
  <c r="U38" i="37"/>
  <c r="W37" i="37"/>
  <c r="U37" i="37"/>
  <c r="W36" i="37"/>
  <c r="U36" i="37"/>
  <c r="W35" i="37"/>
  <c r="U35" i="37"/>
  <c r="W34" i="37"/>
  <c r="U34" i="37"/>
  <c r="W33" i="37"/>
  <c r="U33" i="37"/>
  <c r="W32" i="37"/>
  <c r="U32" i="37"/>
  <c r="W31" i="37"/>
  <c r="U31" i="37"/>
  <c r="W30" i="37"/>
  <c r="U30" i="37"/>
  <c r="W29" i="37"/>
  <c r="U29" i="37"/>
  <c r="W28" i="37"/>
  <c r="U28" i="37"/>
  <c r="W27" i="37"/>
  <c r="U27" i="37"/>
  <c r="W26" i="37"/>
  <c r="U26" i="37"/>
  <c r="W25" i="37"/>
  <c r="U25" i="37"/>
  <c r="W24" i="37"/>
  <c r="U24" i="37"/>
  <c r="W23" i="37"/>
  <c r="U23" i="37"/>
  <c r="W22" i="37"/>
  <c r="U22" i="37"/>
  <c r="W21" i="37"/>
  <c r="U21" i="37"/>
  <c r="W20" i="37"/>
  <c r="U20" i="37"/>
  <c r="W19" i="37"/>
  <c r="U19" i="37"/>
  <c r="W18" i="37"/>
  <c r="U18" i="37"/>
  <c r="W17" i="37"/>
  <c r="U17" i="37"/>
  <c r="W16" i="37"/>
  <c r="U16" i="37"/>
  <c r="W15" i="37"/>
  <c r="U15" i="37"/>
  <c r="W14" i="37"/>
  <c r="U14" i="37"/>
  <c r="W13" i="37"/>
  <c r="U13" i="37"/>
  <c r="W12" i="37"/>
  <c r="U12" i="37"/>
  <c r="W11" i="37"/>
  <c r="U11" i="37"/>
  <c r="W10" i="37"/>
  <c r="U10" i="37"/>
  <c r="W9" i="37"/>
  <c r="U9" i="37"/>
  <c r="W8" i="37"/>
  <c r="U8" i="37"/>
  <c r="W7" i="37"/>
  <c r="U7" i="37"/>
  <c r="W6" i="37"/>
  <c r="U6" i="37"/>
  <c r="W5" i="37"/>
  <c r="U5" i="37"/>
  <c r="W4" i="37"/>
  <c r="U4" i="37"/>
  <c r="W3" i="37"/>
  <c r="U3" i="37"/>
  <c r="Q38" i="36"/>
  <c r="O38" i="36"/>
  <c r="W83" i="36"/>
  <c r="U83" i="36"/>
  <c r="W82" i="36"/>
  <c r="U82" i="36"/>
  <c r="W81" i="36"/>
  <c r="U81" i="36"/>
  <c r="W80" i="36"/>
  <c r="U80" i="36"/>
  <c r="W79" i="36"/>
  <c r="U79" i="36"/>
  <c r="W78" i="36"/>
  <c r="U78" i="36"/>
  <c r="W77" i="36"/>
  <c r="U77" i="36"/>
  <c r="W76" i="36"/>
  <c r="U76" i="36"/>
  <c r="W75" i="36"/>
  <c r="U75" i="36"/>
  <c r="W74" i="36"/>
  <c r="U74" i="36"/>
  <c r="W73" i="36"/>
  <c r="U73" i="36"/>
  <c r="T74" i="27" s="1"/>
  <c r="W72" i="36"/>
  <c r="U72" i="36"/>
  <c r="W71" i="36"/>
  <c r="U71" i="36"/>
  <c r="W70" i="36"/>
  <c r="U70" i="36"/>
  <c r="W69" i="36"/>
  <c r="U69" i="36"/>
  <c r="W68" i="36"/>
  <c r="U68" i="36"/>
  <c r="W67" i="36"/>
  <c r="U67" i="36"/>
  <c r="T68" i="27" s="1"/>
  <c r="W66" i="36"/>
  <c r="U66" i="36"/>
  <c r="W65" i="36"/>
  <c r="U65" i="36"/>
  <c r="W64" i="36"/>
  <c r="U64" i="36"/>
  <c r="W63" i="36"/>
  <c r="U63" i="36"/>
  <c r="W62" i="36"/>
  <c r="U62" i="36"/>
  <c r="W61" i="36"/>
  <c r="U61" i="36"/>
  <c r="W60" i="36"/>
  <c r="U60" i="36"/>
  <c r="W59" i="36"/>
  <c r="U59" i="36"/>
  <c r="W58" i="36"/>
  <c r="U58" i="36"/>
  <c r="W57" i="36"/>
  <c r="U57" i="36"/>
  <c r="W56" i="36"/>
  <c r="U56" i="36"/>
  <c r="W55" i="36"/>
  <c r="U55" i="36"/>
  <c r="W54" i="36"/>
  <c r="U54" i="36"/>
  <c r="W53" i="36"/>
  <c r="U53" i="36"/>
  <c r="W52" i="36"/>
  <c r="U52" i="36"/>
  <c r="W51" i="36"/>
  <c r="U51" i="36"/>
  <c r="W50" i="36"/>
  <c r="U50" i="36"/>
  <c r="W49" i="36"/>
  <c r="U49" i="36"/>
  <c r="W48" i="36"/>
  <c r="U48" i="36"/>
  <c r="W47" i="36"/>
  <c r="U47" i="36"/>
  <c r="W46" i="36"/>
  <c r="U46" i="36"/>
  <c r="W45" i="36"/>
  <c r="U45" i="36"/>
  <c r="W44" i="36"/>
  <c r="U44" i="36"/>
  <c r="W43" i="36"/>
  <c r="U43" i="36"/>
  <c r="W42" i="36"/>
  <c r="U42" i="36"/>
  <c r="W41" i="36"/>
  <c r="U41" i="36"/>
  <c r="W40" i="36"/>
  <c r="U40" i="36"/>
  <c r="W39" i="36"/>
  <c r="U39" i="36"/>
  <c r="W38" i="36"/>
  <c r="U38" i="36"/>
  <c r="W37" i="36"/>
  <c r="U37" i="36"/>
  <c r="W36" i="36"/>
  <c r="U36" i="36"/>
  <c r="W35" i="36"/>
  <c r="U35" i="36"/>
  <c r="W34" i="36"/>
  <c r="U34" i="36"/>
  <c r="W33" i="36"/>
  <c r="U33" i="36"/>
  <c r="W32" i="36"/>
  <c r="U32" i="36"/>
  <c r="W31" i="36"/>
  <c r="U31" i="36"/>
  <c r="W30" i="36"/>
  <c r="U30" i="36"/>
  <c r="W29" i="36"/>
  <c r="U29" i="36"/>
  <c r="W28" i="36"/>
  <c r="U28" i="36"/>
  <c r="W27" i="36"/>
  <c r="U27" i="36"/>
  <c r="W26" i="36"/>
  <c r="U26" i="36"/>
  <c r="W25" i="36"/>
  <c r="U25" i="36"/>
  <c r="W24" i="36"/>
  <c r="U24" i="36"/>
  <c r="W23" i="36"/>
  <c r="U23" i="36"/>
  <c r="W22" i="36"/>
  <c r="U22" i="36"/>
  <c r="W21" i="36"/>
  <c r="U21" i="36"/>
  <c r="W20" i="36"/>
  <c r="U20" i="36"/>
  <c r="W19" i="36"/>
  <c r="U19" i="36"/>
  <c r="W18" i="36"/>
  <c r="U18" i="36"/>
  <c r="W17" i="36"/>
  <c r="U17" i="36"/>
  <c r="W16" i="36"/>
  <c r="U16" i="36"/>
  <c r="W15" i="36"/>
  <c r="U15" i="36"/>
  <c r="W14" i="36"/>
  <c r="U14" i="36"/>
  <c r="W13" i="36"/>
  <c r="U13" i="36"/>
  <c r="W12" i="36"/>
  <c r="U12" i="36"/>
  <c r="W11" i="36"/>
  <c r="U11" i="36"/>
  <c r="W10" i="36"/>
  <c r="U10" i="36"/>
  <c r="W9" i="36"/>
  <c r="U9" i="36"/>
  <c r="W8" i="36"/>
  <c r="U8" i="36"/>
  <c r="W7" i="36"/>
  <c r="U7" i="36"/>
  <c r="W6" i="36"/>
  <c r="U6" i="36"/>
  <c r="W5" i="36"/>
  <c r="U5" i="36"/>
  <c r="W4" i="36"/>
  <c r="U4" i="36"/>
  <c r="W3" i="36"/>
  <c r="U3" i="36"/>
  <c r="W83" i="35"/>
  <c r="U83" i="35"/>
  <c r="W82" i="35"/>
  <c r="U82" i="35"/>
  <c r="W81" i="35"/>
  <c r="U81" i="35"/>
  <c r="W80" i="35"/>
  <c r="U80" i="35"/>
  <c r="W79" i="35"/>
  <c r="U79" i="35"/>
  <c r="W78" i="35"/>
  <c r="U78" i="35"/>
  <c r="W77" i="35"/>
  <c r="U77" i="35"/>
  <c r="W76" i="35"/>
  <c r="U76" i="35"/>
  <c r="W75" i="35"/>
  <c r="U75" i="35"/>
  <c r="W74" i="35"/>
  <c r="U74" i="35"/>
  <c r="W73" i="35"/>
  <c r="U73" i="35"/>
  <c r="S74" i="27" s="1"/>
  <c r="W72" i="35"/>
  <c r="U72" i="35"/>
  <c r="W71" i="35"/>
  <c r="U71" i="35"/>
  <c r="W70" i="35"/>
  <c r="U70" i="35"/>
  <c r="W69" i="35"/>
  <c r="U69" i="35"/>
  <c r="W68" i="35"/>
  <c r="U68" i="35"/>
  <c r="W67" i="35"/>
  <c r="U67" i="35"/>
  <c r="S68" i="27" s="1"/>
  <c r="W66" i="35"/>
  <c r="U66" i="35"/>
  <c r="W65" i="35"/>
  <c r="U65" i="35"/>
  <c r="W64" i="35"/>
  <c r="U64" i="35"/>
  <c r="W63" i="35"/>
  <c r="U63" i="35"/>
  <c r="W62" i="35"/>
  <c r="U62" i="35"/>
  <c r="W61" i="35"/>
  <c r="U61" i="35"/>
  <c r="W60" i="35"/>
  <c r="U60" i="35"/>
  <c r="W59" i="35"/>
  <c r="U59" i="35"/>
  <c r="W58" i="35"/>
  <c r="U58" i="35"/>
  <c r="W57" i="35"/>
  <c r="U57" i="35"/>
  <c r="W56" i="35"/>
  <c r="U56" i="35"/>
  <c r="W55" i="35"/>
  <c r="U55" i="35"/>
  <c r="W54" i="35"/>
  <c r="U54" i="35"/>
  <c r="W53" i="35"/>
  <c r="U53" i="35"/>
  <c r="W52" i="35"/>
  <c r="U52" i="35"/>
  <c r="W51" i="35"/>
  <c r="U51" i="35"/>
  <c r="W50" i="35"/>
  <c r="U50" i="35"/>
  <c r="W49" i="35"/>
  <c r="U49" i="35"/>
  <c r="W48" i="35"/>
  <c r="U48" i="35"/>
  <c r="W47" i="35"/>
  <c r="U47" i="35"/>
  <c r="W46" i="35"/>
  <c r="U46" i="35"/>
  <c r="W45" i="35"/>
  <c r="U45" i="35"/>
  <c r="W44" i="35"/>
  <c r="U44" i="35"/>
  <c r="W43" i="35"/>
  <c r="U43" i="35"/>
  <c r="W42" i="35"/>
  <c r="U42" i="35"/>
  <c r="W41" i="35"/>
  <c r="U41" i="35"/>
  <c r="W40" i="35"/>
  <c r="U40" i="35"/>
  <c r="W39" i="35"/>
  <c r="U39" i="35"/>
  <c r="W38" i="35"/>
  <c r="U38" i="35"/>
  <c r="W37" i="35"/>
  <c r="U37" i="35"/>
  <c r="W36" i="35"/>
  <c r="U36" i="35"/>
  <c r="W35" i="35"/>
  <c r="U35" i="35"/>
  <c r="W34" i="35"/>
  <c r="U34" i="35"/>
  <c r="W33" i="35"/>
  <c r="U33" i="35"/>
  <c r="W32" i="35"/>
  <c r="U32" i="35"/>
  <c r="W31" i="35"/>
  <c r="U31" i="35"/>
  <c r="W30" i="35"/>
  <c r="U30" i="35"/>
  <c r="W29" i="35"/>
  <c r="U29" i="35"/>
  <c r="W28" i="35"/>
  <c r="U28" i="35"/>
  <c r="W27" i="35"/>
  <c r="U27" i="35"/>
  <c r="W26" i="35"/>
  <c r="U26" i="35"/>
  <c r="W25" i="35"/>
  <c r="U25" i="35"/>
  <c r="W24" i="35"/>
  <c r="U24" i="35"/>
  <c r="W23" i="35"/>
  <c r="U23" i="35"/>
  <c r="W22" i="35"/>
  <c r="U22" i="35"/>
  <c r="W21" i="35"/>
  <c r="U21" i="35"/>
  <c r="W20" i="35"/>
  <c r="U20" i="35"/>
  <c r="W19" i="35"/>
  <c r="U19" i="35"/>
  <c r="W18" i="35"/>
  <c r="U18" i="35"/>
  <c r="W17" i="35"/>
  <c r="U17" i="35"/>
  <c r="W16" i="35"/>
  <c r="U16" i="35"/>
  <c r="W15" i="35"/>
  <c r="U15" i="35"/>
  <c r="W14" i="35"/>
  <c r="U14" i="35"/>
  <c r="W13" i="35"/>
  <c r="U13" i="35"/>
  <c r="W12" i="35"/>
  <c r="U12" i="35"/>
  <c r="W11" i="35"/>
  <c r="U11" i="35"/>
  <c r="W10" i="35"/>
  <c r="U10" i="35"/>
  <c r="W9" i="35"/>
  <c r="U9" i="35"/>
  <c r="W8" i="35"/>
  <c r="U8" i="35"/>
  <c r="W7" i="35"/>
  <c r="U7" i="35"/>
  <c r="W6" i="35"/>
  <c r="U6" i="35"/>
  <c r="W5" i="35"/>
  <c r="U5" i="35"/>
  <c r="W4" i="35"/>
  <c r="U4" i="35"/>
  <c r="W3" i="35"/>
  <c r="W84" i="35" s="1"/>
  <c r="U3" i="35"/>
  <c r="U84" i="35" s="1"/>
  <c r="Q38" i="35"/>
  <c r="O38" i="35"/>
  <c r="Q38" i="34"/>
  <c r="O38" i="34"/>
  <c r="W83" i="34"/>
  <c r="U83" i="34"/>
  <c r="W82" i="34"/>
  <c r="U82" i="34"/>
  <c r="W81" i="34"/>
  <c r="U81" i="34"/>
  <c r="W80" i="34"/>
  <c r="U80" i="34"/>
  <c r="W79" i="34"/>
  <c r="U79" i="34"/>
  <c r="W78" i="34"/>
  <c r="U78" i="34"/>
  <c r="W77" i="34"/>
  <c r="U77" i="34"/>
  <c r="W76" i="34"/>
  <c r="U76" i="34"/>
  <c r="W75" i="34"/>
  <c r="U75" i="34"/>
  <c r="W74" i="34"/>
  <c r="U74" i="34"/>
  <c r="R75" i="27" s="1"/>
  <c r="W73" i="34"/>
  <c r="U73" i="34"/>
  <c r="R74" i="27" s="1"/>
  <c r="W72" i="34"/>
  <c r="U72" i="34"/>
  <c r="W71" i="34"/>
  <c r="U71" i="34"/>
  <c r="W70" i="34"/>
  <c r="U70" i="34"/>
  <c r="W69" i="34"/>
  <c r="U69" i="34"/>
  <c r="W68" i="34"/>
  <c r="U68" i="34"/>
  <c r="R69" i="27" s="1"/>
  <c r="W67" i="34"/>
  <c r="U67" i="34"/>
  <c r="R68" i="27" s="1"/>
  <c r="W66" i="34"/>
  <c r="U66" i="34"/>
  <c r="W65" i="34"/>
  <c r="U65" i="34"/>
  <c r="W64" i="34"/>
  <c r="U64" i="34"/>
  <c r="W63" i="34"/>
  <c r="U63" i="34"/>
  <c r="W62" i="34"/>
  <c r="U62" i="34"/>
  <c r="W61" i="34"/>
  <c r="U61" i="34"/>
  <c r="W60" i="34"/>
  <c r="U60" i="34"/>
  <c r="W59" i="34"/>
  <c r="U59" i="34"/>
  <c r="W58" i="34"/>
  <c r="U58" i="34"/>
  <c r="W57" i="34"/>
  <c r="U57" i="34"/>
  <c r="W56" i="34"/>
  <c r="U56" i="34"/>
  <c r="W55" i="34"/>
  <c r="U55" i="34"/>
  <c r="W54" i="34"/>
  <c r="U54" i="34"/>
  <c r="W53" i="34"/>
  <c r="U53" i="34"/>
  <c r="W52" i="34"/>
  <c r="U52" i="34"/>
  <c r="W51" i="34"/>
  <c r="U51" i="34"/>
  <c r="W50" i="34"/>
  <c r="U50" i="34"/>
  <c r="W49" i="34"/>
  <c r="U49" i="34"/>
  <c r="W48" i="34"/>
  <c r="U48" i="34"/>
  <c r="W47" i="34"/>
  <c r="U47" i="34"/>
  <c r="W46" i="34"/>
  <c r="U46" i="34"/>
  <c r="W45" i="34"/>
  <c r="U45" i="34"/>
  <c r="W44" i="34"/>
  <c r="U44" i="34"/>
  <c r="W43" i="34"/>
  <c r="U43" i="34"/>
  <c r="W42" i="34"/>
  <c r="U42" i="34"/>
  <c r="W41" i="34"/>
  <c r="U41" i="34"/>
  <c r="W40" i="34"/>
  <c r="U40" i="34"/>
  <c r="W39" i="34"/>
  <c r="U39" i="34"/>
  <c r="W38" i="34"/>
  <c r="U38" i="34"/>
  <c r="W37" i="34"/>
  <c r="U37" i="34"/>
  <c r="W36" i="34"/>
  <c r="U36" i="34"/>
  <c r="W35" i="34"/>
  <c r="U35" i="34"/>
  <c r="W34" i="34"/>
  <c r="U34" i="34"/>
  <c r="W33" i="34"/>
  <c r="U33" i="34"/>
  <c r="W32" i="34"/>
  <c r="U32" i="34"/>
  <c r="W31" i="34"/>
  <c r="U31" i="34"/>
  <c r="W30" i="34"/>
  <c r="U30" i="34"/>
  <c r="W29" i="34"/>
  <c r="U29" i="34"/>
  <c r="W28" i="34"/>
  <c r="U28" i="34"/>
  <c r="W27" i="34"/>
  <c r="U27" i="34"/>
  <c r="W26" i="34"/>
  <c r="U26" i="34"/>
  <c r="W25" i="34"/>
  <c r="U25" i="34"/>
  <c r="W24" i="34"/>
  <c r="U24" i="34"/>
  <c r="W23" i="34"/>
  <c r="U23" i="34"/>
  <c r="W22" i="34"/>
  <c r="U22" i="34"/>
  <c r="W21" i="34"/>
  <c r="U21" i="34"/>
  <c r="W20" i="34"/>
  <c r="U20" i="34"/>
  <c r="W19" i="34"/>
  <c r="U19" i="34"/>
  <c r="W18" i="34"/>
  <c r="U18" i="34"/>
  <c r="W17" i="34"/>
  <c r="U17" i="34"/>
  <c r="W16" i="34"/>
  <c r="U16" i="34"/>
  <c r="W15" i="34"/>
  <c r="U15" i="34"/>
  <c r="W14" i="34"/>
  <c r="U14" i="34"/>
  <c r="W13" i="34"/>
  <c r="U13" i="34"/>
  <c r="W12" i="34"/>
  <c r="U12" i="34"/>
  <c r="W11" i="34"/>
  <c r="U11" i="34"/>
  <c r="W10" i="34"/>
  <c r="U10" i="34"/>
  <c r="W9" i="34"/>
  <c r="U9" i="34"/>
  <c r="W8" i="34"/>
  <c r="U8" i="34"/>
  <c r="W7" i="34"/>
  <c r="U7" i="34"/>
  <c r="W6" i="34"/>
  <c r="U6" i="34"/>
  <c r="W5" i="34"/>
  <c r="U5" i="34"/>
  <c r="W4" i="34"/>
  <c r="U4" i="34"/>
  <c r="W3" i="34"/>
  <c r="U3" i="34"/>
  <c r="Q10" i="33"/>
  <c r="Q57" i="33" s="1"/>
  <c r="Q11" i="33"/>
  <c r="O57" i="33"/>
  <c r="W83" i="33"/>
  <c r="U83" i="33"/>
  <c r="W82" i="33"/>
  <c r="U82" i="33"/>
  <c r="W81" i="33"/>
  <c r="U81" i="33"/>
  <c r="W80" i="33"/>
  <c r="U80" i="33"/>
  <c r="W79" i="33"/>
  <c r="U79" i="33"/>
  <c r="W78" i="33"/>
  <c r="U78" i="33"/>
  <c r="W77" i="33"/>
  <c r="U77" i="33"/>
  <c r="W76" i="33"/>
  <c r="U76" i="33"/>
  <c r="W75" i="33"/>
  <c r="U75" i="33"/>
  <c r="Q76" i="27" s="1"/>
  <c r="W74" i="33"/>
  <c r="U74" i="33"/>
  <c r="Q75" i="27" s="1"/>
  <c r="W73" i="33"/>
  <c r="U73" i="33"/>
  <c r="Q74" i="27" s="1"/>
  <c r="W72" i="33"/>
  <c r="U72" i="33"/>
  <c r="W71" i="33"/>
  <c r="U71" i="33"/>
  <c r="W70" i="33"/>
  <c r="U70" i="33"/>
  <c r="W69" i="33"/>
  <c r="U69" i="33"/>
  <c r="Q70" i="27" s="1"/>
  <c r="W68" i="33"/>
  <c r="U68" i="33"/>
  <c r="Q69" i="27" s="1"/>
  <c r="W67" i="33"/>
  <c r="U67" i="33"/>
  <c r="Q68" i="27" s="1"/>
  <c r="W66" i="33"/>
  <c r="U66" i="33"/>
  <c r="W65" i="33"/>
  <c r="U65" i="33"/>
  <c r="W64" i="33"/>
  <c r="U64" i="33"/>
  <c r="W63" i="33"/>
  <c r="U63" i="33"/>
  <c r="W62" i="33"/>
  <c r="U62" i="33"/>
  <c r="W61" i="33"/>
  <c r="U61" i="33"/>
  <c r="W60" i="33"/>
  <c r="U60" i="33"/>
  <c r="W59" i="33"/>
  <c r="U59" i="33"/>
  <c r="W58" i="33"/>
  <c r="U58" i="33"/>
  <c r="W57" i="33"/>
  <c r="U57" i="33"/>
  <c r="W56" i="33"/>
  <c r="U56" i="33"/>
  <c r="W55" i="33"/>
  <c r="U55" i="33"/>
  <c r="W54" i="33"/>
  <c r="U54" i="33"/>
  <c r="W53" i="33"/>
  <c r="U53" i="33"/>
  <c r="W52" i="33"/>
  <c r="U52" i="33"/>
  <c r="W51" i="33"/>
  <c r="U51" i="33"/>
  <c r="W50" i="33"/>
  <c r="U50" i="33"/>
  <c r="W49" i="33"/>
  <c r="U49" i="33"/>
  <c r="W48" i="33"/>
  <c r="U48" i="33"/>
  <c r="W47" i="33"/>
  <c r="U47" i="33"/>
  <c r="W46" i="33"/>
  <c r="U46" i="33"/>
  <c r="W45" i="33"/>
  <c r="U45" i="33"/>
  <c r="W44" i="33"/>
  <c r="U44" i="33"/>
  <c r="W43" i="33"/>
  <c r="U43" i="33"/>
  <c r="W42" i="33"/>
  <c r="U42" i="33"/>
  <c r="W41" i="33"/>
  <c r="U41" i="33"/>
  <c r="W40" i="33"/>
  <c r="U40" i="33"/>
  <c r="W39" i="33"/>
  <c r="U39" i="33"/>
  <c r="W38" i="33"/>
  <c r="U38" i="33"/>
  <c r="W37" i="33"/>
  <c r="U37" i="33"/>
  <c r="W36" i="33"/>
  <c r="U36" i="33"/>
  <c r="W35" i="33"/>
  <c r="U35" i="33"/>
  <c r="W34" i="33"/>
  <c r="U34" i="33"/>
  <c r="W33" i="33"/>
  <c r="U33" i="33"/>
  <c r="W32" i="33"/>
  <c r="U32" i="33"/>
  <c r="W31" i="33"/>
  <c r="U31" i="33"/>
  <c r="W30" i="33"/>
  <c r="U30" i="33"/>
  <c r="W29" i="33"/>
  <c r="U29" i="33"/>
  <c r="W28" i="33"/>
  <c r="U28" i="33"/>
  <c r="W27" i="33"/>
  <c r="U27" i="33"/>
  <c r="W26" i="33"/>
  <c r="U26" i="33"/>
  <c r="W25" i="33"/>
  <c r="U25" i="33"/>
  <c r="W24" i="33"/>
  <c r="U24" i="33"/>
  <c r="W23" i="33"/>
  <c r="U23" i="33"/>
  <c r="W22" i="33"/>
  <c r="U22" i="33"/>
  <c r="W21" i="33"/>
  <c r="U21" i="33"/>
  <c r="W20" i="33"/>
  <c r="U20" i="33"/>
  <c r="W19" i="33"/>
  <c r="U19" i="33"/>
  <c r="W18" i="33"/>
  <c r="U18" i="33"/>
  <c r="W17" i="33"/>
  <c r="U17" i="33"/>
  <c r="W16" i="33"/>
  <c r="U16" i="33"/>
  <c r="W15" i="33"/>
  <c r="U15" i="33"/>
  <c r="W14" i="33"/>
  <c r="U14" i="33"/>
  <c r="W13" i="33"/>
  <c r="U13" i="33"/>
  <c r="W12" i="33"/>
  <c r="U12" i="33"/>
  <c r="W11" i="33"/>
  <c r="U11" i="33"/>
  <c r="W10" i="33"/>
  <c r="U10" i="33"/>
  <c r="W9" i="33"/>
  <c r="U9" i="33"/>
  <c r="W8" i="33"/>
  <c r="U8" i="33"/>
  <c r="W7" i="33"/>
  <c r="U7" i="33"/>
  <c r="W6" i="33"/>
  <c r="U6" i="33"/>
  <c r="W5" i="33"/>
  <c r="U5" i="33"/>
  <c r="W4" i="33"/>
  <c r="U4" i="33"/>
  <c r="W3" i="33"/>
  <c r="U3" i="33"/>
  <c r="Q38" i="26"/>
  <c r="O38" i="26"/>
  <c r="W83" i="26"/>
  <c r="U83" i="26"/>
  <c r="W82" i="26"/>
  <c r="U82" i="26"/>
  <c r="W81" i="26"/>
  <c r="U81" i="26"/>
  <c r="W80" i="26"/>
  <c r="U80" i="26"/>
  <c r="W79" i="26"/>
  <c r="U79" i="26"/>
  <c r="W78" i="26"/>
  <c r="U78" i="26"/>
  <c r="W77" i="26"/>
  <c r="U77" i="26"/>
  <c r="W76" i="26"/>
  <c r="U76" i="26"/>
  <c r="W75" i="26"/>
  <c r="U75" i="26"/>
  <c r="W74" i="26"/>
  <c r="U74" i="26"/>
  <c r="W73" i="26"/>
  <c r="U73" i="26"/>
  <c r="P74" i="27" s="1"/>
  <c r="W72" i="26"/>
  <c r="U72" i="26"/>
  <c r="W71" i="26"/>
  <c r="U71" i="26"/>
  <c r="W70" i="26"/>
  <c r="U70" i="26"/>
  <c r="W69" i="26"/>
  <c r="U69" i="26"/>
  <c r="W68" i="26"/>
  <c r="U68" i="26"/>
  <c r="W67" i="26"/>
  <c r="U67" i="26"/>
  <c r="P68" i="27" s="1"/>
  <c r="W66" i="26"/>
  <c r="U66" i="26"/>
  <c r="W65" i="26"/>
  <c r="U65" i="26"/>
  <c r="W64" i="26"/>
  <c r="U64" i="26"/>
  <c r="W63" i="26"/>
  <c r="U63" i="26"/>
  <c r="W62" i="26"/>
  <c r="U62" i="26"/>
  <c r="W61" i="26"/>
  <c r="U61" i="26"/>
  <c r="W60" i="26"/>
  <c r="U60" i="26"/>
  <c r="W59" i="26"/>
  <c r="U59" i="26"/>
  <c r="W58" i="26"/>
  <c r="U58" i="26"/>
  <c r="W57" i="26"/>
  <c r="U57" i="26"/>
  <c r="W56" i="26"/>
  <c r="U56" i="26"/>
  <c r="W55" i="26"/>
  <c r="U55" i="26"/>
  <c r="W54" i="26"/>
  <c r="U54" i="26"/>
  <c r="W53" i="26"/>
  <c r="U53" i="26"/>
  <c r="W52" i="26"/>
  <c r="U52" i="26"/>
  <c r="W51" i="26"/>
  <c r="U51" i="26"/>
  <c r="W50" i="26"/>
  <c r="U50" i="26"/>
  <c r="W49" i="26"/>
  <c r="U49" i="26"/>
  <c r="W48" i="26"/>
  <c r="U48" i="26"/>
  <c r="W47" i="26"/>
  <c r="U47" i="26"/>
  <c r="W46" i="26"/>
  <c r="U46" i="26"/>
  <c r="W45" i="26"/>
  <c r="U45" i="26"/>
  <c r="W44" i="26"/>
  <c r="U44" i="26"/>
  <c r="W43" i="26"/>
  <c r="U43" i="26"/>
  <c r="W42" i="26"/>
  <c r="U42" i="26"/>
  <c r="W41" i="26"/>
  <c r="U41" i="26"/>
  <c r="W40" i="26"/>
  <c r="U40" i="26"/>
  <c r="W39" i="26"/>
  <c r="U39" i="26"/>
  <c r="W38" i="26"/>
  <c r="U38" i="26"/>
  <c r="W37" i="26"/>
  <c r="U37" i="26"/>
  <c r="W36" i="26"/>
  <c r="U36" i="26"/>
  <c r="W35" i="26"/>
  <c r="U35" i="26"/>
  <c r="W34" i="26"/>
  <c r="U34" i="26"/>
  <c r="W33" i="26"/>
  <c r="U33" i="26"/>
  <c r="W32" i="26"/>
  <c r="U32" i="26"/>
  <c r="W31" i="26"/>
  <c r="U31" i="26"/>
  <c r="W30" i="26"/>
  <c r="U30" i="26"/>
  <c r="W29" i="26"/>
  <c r="U29" i="26"/>
  <c r="W28" i="26"/>
  <c r="U28" i="26"/>
  <c r="W27" i="26"/>
  <c r="U27" i="26"/>
  <c r="W26" i="26"/>
  <c r="U26" i="26"/>
  <c r="W25" i="26"/>
  <c r="U25" i="26"/>
  <c r="W24" i="26"/>
  <c r="U24" i="26"/>
  <c r="W23" i="26"/>
  <c r="U23" i="26"/>
  <c r="W22" i="26"/>
  <c r="U22" i="26"/>
  <c r="W21" i="26"/>
  <c r="U21" i="26"/>
  <c r="W20" i="26"/>
  <c r="U20" i="26"/>
  <c r="W19" i="26"/>
  <c r="U19" i="26"/>
  <c r="W18" i="26"/>
  <c r="U18" i="26"/>
  <c r="W17" i="26"/>
  <c r="U17" i="26"/>
  <c r="W16" i="26"/>
  <c r="U16" i="26"/>
  <c r="W15" i="26"/>
  <c r="U15" i="26"/>
  <c r="W14" i="26"/>
  <c r="U14" i="26"/>
  <c r="W13" i="26"/>
  <c r="U13" i="26"/>
  <c r="W12" i="26"/>
  <c r="U12" i="26"/>
  <c r="W11" i="26"/>
  <c r="U11" i="26"/>
  <c r="W10" i="26"/>
  <c r="U10" i="26"/>
  <c r="W9" i="26"/>
  <c r="U9" i="26"/>
  <c r="W8" i="26"/>
  <c r="U8" i="26"/>
  <c r="W7" i="26"/>
  <c r="U7" i="26"/>
  <c r="W6" i="26"/>
  <c r="U6" i="26"/>
  <c r="W5" i="26"/>
  <c r="U5" i="26"/>
  <c r="W4" i="26"/>
  <c r="U4" i="26"/>
  <c r="W3" i="26"/>
  <c r="U3" i="26"/>
  <c r="W83" i="25"/>
  <c r="U83" i="25"/>
  <c r="W82" i="25"/>
  <c r="U82" i="25"/>
  <c r="W81" i="25"/>
  <c r="U81" i="25"/>
  <c r="W80" i="25"/>
  <c r="U80" i="25"/>
  <c r="W79" i="25"/>
  <c r="U79" i="25"/>
  <c r="W78" i="25"/>
  <c r="U78" i="25"/>
  <c r="W77" i="25"/>
  <c r="U77" i="25"/>
  <c r="W76" i="25"/>
  <c r="U76" i="25"/>
  <c r="W75" i="25"/>
  <c r="U75" i="25"/>
  <c r="W74" i="25"/>
  <c r="U74" i="25"/>
  <c r="W73" i="25"/>
  <c r="U73" i="25"/>
  <c r="O74" i="27" s="1"/>
  <c r="W72" i="25"/>
  <c r="U72" i="25"/>
  <c r="W71" i="25"/>
  <c r="U71" i="25"/>
  <c r="W70" i="25"/>
  <c r="U70" i="25"/>
  <c r="W69" i="25"/>
  <c r="U69" i="25"/>
  <c r="W68" i="25"/>
  <c r="U68" i="25"/>
  <c r="W67" i="25"/>
  <c r="U67" i="25"/>
  <c r="O68" i="27" s="1"/>
  <c r="W66" i="25"/>
  <c r="U66" i="25"/>
  <c r="W65" i="25"/>
  <c r="U65" i="25"/>
  <c r="W64" i="25"/>
  <c r="U64" i="25"/>
  <c r="W63" i="25"/>
  <c r="U63" i="25"/>
  <c r="W62" i="25"/>
  <c r="U62" i="25"/>
  <c r="W61" i="25"/>
  <c r="U61" i="25"/>
  <c r="W60" i="25"/>
  <c r="U60" i="25"/>
  <c r="W59" i="25"/>
  <c r="U59" i="25"/>
  <c r="W58" i="25"/>
  <c r="U58" i="25"/>
  <c r="W57" i="25"/>
  <c r="U57" i="25"/>
  <c r="W56" i="25"/>
  <c r="U56" i="25"/>
  <c r="W55" i="25"/>
  <c r="U55" i="25"/>
  <c r="O56" i="27" s="1"/>
  <c r="W54" i="25"/>
  <c r="U54" i="25"/>
  <c r="W53" i="25"/>
  <c r="U53" i="25"/>
  <c r="W52" i="25"/>
  <c r="U52" i="25"/>
  <c r="W51" i="25"/>
  <c r="U51" i="25"/>
  <c r="W50" i="25"/>
  <c r="U50" i="25"/>
  <c r="W49" i="25"/>
  <c r="U49" i="25"/>
  <c r="O50" i="27" s="1"/>
  <c r="W48" i="25"/>
  <c r="U48" i="25"/>
  <c r="W47" i="25"/>
  <c r="U47" i="25"/>
  <c r="W46" i="25"/>
  <c r="U46" i="25"/>
  <c r="W45" i="25"/>
  <c r="U45" i="25"/>
  <c r="W44" i="25"/>
  <c r="U44" i="25"/>
  <c r="W43" i="25"/>
  <c r="U43" i="25"/>
  <c r="W42" i="25"/>
  <c r="U42" i="25"/>
  <c r="W41" i="25"/>
  <c r="U41" i="25"/>
  <c r="W40" i="25"/>
  <c r="U40" i="25"/>
  <c r="W39" i="25"/>
  <c r="U39" i="25"/>
  <c r="W38" i="25"/>
  <c r="U38" i="25"/>
  <c r="W37" i="25"/>
  <c r="U37" i="25"/>
  <c r="W36" i="25"/>
  <c r="U36" i="25"/>
  <c r="W35" i="25"/>
  <c r="U35" i="25"/>
  <c r="W34" i="25"/>
  <c r="U34" i="25"/>
  <c r="W33" i="25"/>
  <c r="U33" i="25"/>
  <c r="W32" i="25"/>
  <c r="U32" i="25"/>
  <c r="W31" i="25"/>
  <c r="U31" i="25"/>
  <c r="W30" i="25"/>
  <c r="U30" i="25"/>
  <c r="W29" i="25"/>
  <c r="U29" i="25"/>
  <c r="W28" i="25"/>
  <c r="U28" i="25"/>
  <c r="W27" i="25"/>
  <c r="U27" i="25"/>
  <c r="W26" i="25"/>
  <c r="U26" i="25"/>
  <c r="W25" i="25"/>
  <c r="U25" i="25"/>
  <c r="W24" i="25"/>
  <c r="U24" i="25"/>
  <c r="W23" i="25"/>
  <c r="U23" i="25"/>
  <c r="W22" i="25"/>
  <c r="U22" i="25"/>
  <c r="W21" i="25"/>
  <c r="U21" i="25"/>
  <c r="W20" i="25"/>
  <c r="U20" i="25"/>
  <c r="W19" i="25"/>
  <c r="U19" i="25"/>
  <c r="W18" i="25"/>
  <c r="U18" i="25"/>
  <c r="W17" i="25"/>
  <c r="U17" i="25"/>
  <c r="W16" i="25"/>
  <c r="U16" i="25"/>
  <c r="W15" i="25"/>
  <c r="U15" i="25"/>
  <c r="W14" i="25"/>
  <c r="U14" i="25"/>
  <c r="W13" i="25"/>
  <c r="U13" i="25"/>
  <c r="W12" i="25"/>
  <c r="U12" i="25"/>
  <c r="W11" i="25"/>
  <c r="U11" i="25"/>
  <c r="W10" i="25"/>
  <c r="U10" i="25"/>
  <c r="W9" i="25"/>
  <c r="U9" i="25"/>
  <c r="W8" i="25"/>
  <c r="U8" i="25"/>
  <c r="W7" i="25"/>
  <c r="U7" i="25"/>
  <c r="W6" i="25"/>
  <c r="U6" i="25"/>
  <c r="W5" i="25"/>
  <c r="U5" i="25"/>
  <c r="W4" i="25"/>
  <c r="U4" i="25"/>
  <c r="W3" i="25"/>
  <c r="W84" i="25" s="1"/>
  <c r="U3" i="25"/>
  <c r="U84" i="25" s="1"/>
  <c r="Q65" i="23"/>
  <c r="O65" i="23"/>
  <c r="W83" i="23"/>
  <c r="U83" i="23"/>
  <c r="W82" i="23"/>
  <c r="U82" i="23"/>
  <c r="W81" i="23"/>
  <c r="U81" i="23"/>
  <c r="W80" i="23"/>
  <c r="U80" i="23"/>
  <c r="W79" i="23"/>
  <c r="U79" i="23"/>
  <c r="W78" i="23"/>
  <c r="U78" i="23"/>
  <c r="W77" i="23"/>
  <c r="U77" i="23"/>
  <c r="W76" i="23"/>
  <c r="U76" i="23"/>
  <c r="W75" i="23"/>
  <c r="U75" i="23"/>
  <c r="W74" i="23"/>
  <c r="U74" i="23"/>
  <c r="W73" i="23"/>
  <c r="U73" i="23"/>
  <c r="N74" i="27" s="1"/>
  <c r="W72" i="23"/>
  <c r="U72" i="23"/>
  <c r="W71" i="23"/>
  <c r="U71" i="23"/>
  <c r="W70" i="23"/>
  <c r="U70" i="23"/>
  <c r="W69" i="23"/>
  <c r="U69" i="23"/>
  <c r="W68" i="23"/>
  <c r="U68" i="23"/>
  <c r="W67" i="23"/>
  <c r="U67" i="23"/>
  <c r="N68" i="27" s="1"/>
  <c r="W66" i="23"/>
  <c r="U66" i="23"/>
  <c r="W65" i="23"/>
  <c r="U65" i="23"/>
  <c r="W64" i="23"/>
  <c r="U64" i="23"/>
  <c r="W63" i="23"/>
  <c r="U63" i="23"/>
  <c r="W62" i="23"/>
  <c r="U62" i="23"/>
  <c r="W61" i="23"/>
  <c r="U61" i="23"/>
  <c r="W60" i="23"/>
  <c r="U60" i="23"/>
  <c r="W59" i="23"/>
  <c r="U59" i="23"/>
  <c r="W58" i="23"/>
  <c r="U58" i="23"/>
  <c r="W57" i="23"/>
  <c r="U57" i="23"/>
  <c r="W56" i="23"/>
  <c r="U56" i="23"/>
  <c r="W55" i="23"/>
  <c r="U55" i="23"/>
  <c r="W54" i="23"/>
  <c r="U54" i="23"/>
  <c r="W53" i="23"/>
  <c r="U53" i="23"/>
  <c r="W52" i="23"/>
  <c r="U52" i="23"/>
  <c r="W51" i="23"/>
  <c r="U51" i="23"/>
  <c r="W50" i="23"/>
  <c r="U50" i="23"/>
  <c r="W49" i="23"/>
  <c r="U49" i="23"/>
  <c r="N50" i="27" s="1"/>
  <c r="W48" i="23"/>
  <c r="U48" i="23"/>
  <c r="W47" i="23"/>
  <c r="U47" i="23"/>
  <c r="W46" i="23"/>
  <c r="U46" i="23"/>
  <c r="W45" i="23"/>
  <c r="U45" i="23"/>
  <c r="W44" i="23"/>
  <c r="U44" i="23"/>
  <c r="W43" i="23"/>
  <c r="U43" i="23"/>
  <c r="N44" i="27" s="1"/>
  <c r="W42" i="23"/>
  <c r="U42" i="23"/>
  <c r="W41" i="23"/>
  <c r="U41" i="23"/>
  <c r="W40" i="23"/>
  <c r="U40" i="23"/>
  <c r="W39" i="23"/>
  <c r="U39" i="23"/>
  <c r="W38" i="23"/>
  <c r="U38" i="23"/>
  <c r="W37" i="23"/>
  <c r="U37" i="23"/>
  <c r="W36" i="23"/>
  <c r="U36" i="23"/>
  <c r="W35" i="23"/>
  <c r="U35" i="23"/>
  <c r="W34" i="23"/>
  <c r="U34" i="23"/>
  <c r="W33" i="23"/>
  <c r="U33" i="23"/>
  <c r="W32" i="23"/>
  <c r="U32" i="23"/>
  <c r="W31" i="23"/>
  <c r="U31" i="23"/>
  <c r="W30" i="23"/>
  <c r="U30" i="23"/>
  <c r="W29" i="23"/>
  <c r="U29" i="23"/>
  <c r="W28" i="23"/>
  <c r="U28" i="23"/>
  <c r="W27" i="23"/>
  <c r="U27" i="23"/>
  <c r="W26" i="23"/>
  <c r="U26" i="23"/>
  <c r="W25" i="23"/>
  <c r="U25" i="23"/>
  <c r="W24" i="23"/>
  <c r="U24" i="23"/>
  <c r="W23" i="23"/>
  <c r="U23" i="23"/>
  <c r="W22" i="23"/>
  <c r="U22" i="23"/>
  <c r="W21" i="23"/>
  <c r="U21" i="23"/>
  <c r="W20" i="23"/>
  <c r="U20" i="23"/>
  <c r="W19" i="23"/>
  <c r="U19" i="23"/>
  <c r="W18" i="23"/>
  <c r="U18" i="23"/>
  <c r="W17" i="23"/>
  <c r="U17" i="23"/>
  <c r="W16" i="23"/>
  <c r="U16" i="23"/>
  <c r="W15" i="23"/>
  <c r="U15" i="23"/>
  <c r="W14" i="23"/>
  <c r="U14" i="23"/>
  <c r="W13" i="23"/>
  <c r="U13" i="23"/>
  <c r="W12" i="23"/>
  <c r="U12" i="23"/>
  <c r="W11" i="23"/>
  <c r="U11" i="23"/>
  <c r="W10" i="23"/>
  <c r="U10" i="23"/>
  <c r="W9" i="23"/>
  <c r="U9" i="23"/>
  <c r="W8" i="23"/>
  <c r="U8" i="23"/>
  <c r="W7" i="23"/>
  <c r="U7" i="23"/>
  <c r="W6" i="23"/>
  <c r="U6" i="23"/>
  <c r="W5" i="23"/>
  <c r="U5" i="23"/>
  <c r="W4" i="23"/>
  <c r="U4" i="23"/>
  <c r="W3" i="23"/>
  <c r="U3" i="23"/>
  <c r="W83" i="21"/>
  <c r="U83" i="21"/>
  <c r="W82" i="21"/>
  <c r="U82" i="21"/>
  <c r="W81" i="21"/>
  <c r="U81" i="21"/>
  <c r="W80" i="21"/>
  <c r="U80" i="21"/>
  <c r="W79" i="21"/>
  <c r="U79" i="21"/>
  <c r="W78" i="21"/>
  <c r="U78" i="21"/>
  <c r="W77" i="21"/>
  <c r="U77" i="21"/>
  <c r="W76" i="21"/>
  <c r="U76" i="21"/>
  <c r="W75" i="21"/>
  <c r="U75" i="21"/>
  <c r="W74" i="21"/>
  <c r="U74" i="21"/>
  <c r="W73" i="21"/>
  <c r="U73" i="21"/>
  <c r="W72" i="21"/>
  <c r="U72" i="21"/>
  <c r="W71" i="21"/>
  <c r="U71" i="21"/>
  <c r="W70" i="21"/>
  <c r="U70" i="21"/>
  <c r="W69" i="21"/>
  <c r="U69" i="21"/>
  <c r="W68" i="21"/>
  <c r="U68" i="21"/>
  <c r="W67" i="21"/>
  <c r="U67" i="21"/>
  <c r="W66" i="21"/>
  <c r="U66" i="21"/>
  <c r="W65" i="21"/>
  <c r="U65" i="21"/>
  <c r="W64" i="21"/>
  <c r="U64" i="21"/>
  <c r="W63" i="21"/>
  <c r="U63" i="21"/>
  <c r="W62" i="21"/>
  <c r="U62" i="21"/>
  <c r="W61" i="21"/>
  <c r="U61" i="21"/>
  <c r="W60" i="21"/>
  <c r="U60" i="21"/>
  <c r="W59" i="21"/>
  <c r="U59" i="21"/>
  <c r="W58" i="21"/>
  <c r="U58" i="21"/>
  <c r="W57" i="21"/>
  <c r="U57" i="21"/>
  <c r="W56" i="21"/>
  <c r="U56" i="21"/>
  <c r="M57" i="27" s="1"/>
  <c r="W55" i="21"/>
  <c r="U55" i="21"/>
  <c r="M56" i="27" s="1"/>
  <c r="W54" i="21"/>
  <c r="U54" i="21"/>
  <c r="W53" i="21"/>
  <c r="U53" i="21"/>
  <c r="W52" i="21"/>
  <c r="U52" i="21"/>
  <c r="W51" i="21"/>
  <c r="U51" i="21"/>
  <c r="W50" i="21"/>
  <c r="U50" i="21"/>
  <c r="W49" i="21"/>
  <c r="U49" i="21"/>
  <c r="M50" i="27" s="1"/>
  <c r="W48" i="21"/>
  <c r="U48" i="21"/>
  <c r="W47" i="21"/>
  <c r="U47" i="21"/>
  <c r="W46" i="21"/>
  <c r="U46" i="21"/>
  <c r="W45" i="21"/>
  <c r="U45" i="21"/>
  <c r="W44" i="21"/>
  <c r="U44" i="21"/>
  <c r="W43" i="21"/>
  <c r="U43" i="21"/>
  <c r="M44" i="27" s="1"/>
  <c r="W42" i="21"/>
  <c r="U42" i="21"/>
  <c r="W41" i="21"/>
  <c r="U41" i="21"/>
  <c r="W40" i="21"/>
  <c r="U40" i="21"/>
  <c r="W39" i="21"/>
  <c r="U39" i="21"/>
  <c r="W38" i="21"/>
  <c r="U38" i="21"/>
  <c r="W37" i="21"/>
  <c r="U37" i="21"/>
  <c r="W36" i="21"/>
  <c r="U36" i="21"/>
  <c r="W35" i="21"/>
  <c r="U35" i="21"/>
  <c r="W34" i="21"/>
  <c r="U34" i="21"/>
  <c r="W33" i="21"/>
  <c r="U33" i="21"/>
  <c r="W32" i="21"/>
  <c r="U32" i="21"/>
  <c r="W31" i="21"/>
  <c r="U31" i="21"/>
  <c r="W30" i="21"/>
  <c r="U30" i="21"/>
  <c r="W29" i="21"/>
  <c r="U29" i="21"/>
  <c r="W28" i="21"/>
  <c r="U28" i="21"/>
  <c r="W27" i="21"/>
  <c r="U27" i="21"/>
  <c r="W26" i="21"/>
  <c r="U26" i="21"/>
  <c r="W25" i="21"/>
  <c r="U25" i="21"/>
  <c r="W24" i="21"/>
  <c r="U24" i="21"/>
  <c r="W23" i="21"/>
  <c r="U23" i="21"/>
  <c r="W22" i="21"/>
  <c r="U22" i="21"/>
  <c r="W21" i="21"/>
  <c r="U21" i="21"/>
  <c r="W20" i="21"/>
  <c r="U20" i="21"/>
  <c r="W19" i="21"/>
  <c r="U19" i="21"/>
  <c r="W18" i="21"/>
  <c r="U18" i="21"/>
  <c r="W17" i="21"/>
  <c r="U17" i="21"/>
  <c r="W16" i="21"/>
  <c r="U16" i="21"/>
  <c r="W15" i="21"/>
  <c r="U15" i="21"/>
  <c r="W14" i="21"/>
  <c r="U14" i="21"/>
  <c r="W13" i="21"/>
  <c r="U13" i="21"/>
  <c r="W12" i="21"/>
  <c r="U12" i="21"/>
  <c r="W11" i="21"/>
  <c r="U11" i="21"/>
  <c r="W10" i="21"/>
  <c r="U10" i="21"/>
  <c r="W9" i="21"/>
  <c r="U9" i="21"/>
  <c r="W8" i="21"/>
  <c r="U8" i="21"/>
  <c r="W7" i="21"/>
  <c r="U7" i="21"/>
  <c r="W6" i="21"/>
  <c r="U6" i="21"/>
  <c r="W5" i="21"/>
  <c r="U5" i="21"/>
  <c r="W4" i="21"/>
  <c r="U4" i="21"/>
  <c r="W3" i="21"/>
  <c r="W84" i="21" s="1"/>
  <c r="U3" i="21"/>
  <c r="U84" i="21" s="1"/>
  <c r="Q45" i="19"/>
  <c r="O45" i="19"/>
  <c r="W83" i="19"/>
  <c r="U83" i="19"/>
  <c r="W82" i="19"/>
  <c r="U82" i="19"/>
  <c r="W81" i="19"/>
  <c r="U81" i="19"/>
  <c r="W80" i="19"/>
  <c r="U80" i="19"/>
  <c r="W79" i="19"/>
  <c r="U79" i="19"/>
  <c r="W78" i="19"/>
  <c r="U78" i="19"/>
  <c r="W77" i="19"/>
  <c r="U77" i="19"/>
  <c r="W76" i="19"/>
  <c r="U76" i="19"/>
  <c r="W75" i="19"/>
  <c r="U75" i="19"/>
  <c r="W74" i="19"/>
  <c r="U74" i="19"/>
  <c r="W73" i="19"/>
  <c r="U73" i="19"/>
  <c r="L74" i="27" s="1"/>
  <c r="W72" i="19"/>
  <c r="U72" i="19"/>
  <c r="W71" i="19"/>
  <c r="U71" i="19"/>
  <c r="W70" i="19"/>
  <c r="U70" i="19"/>
  <c r="W69" i="19"/>
  <c r="U69" i="19"/>
  <c r="W68" i="19"/>
  <c r="U68" i="19"/>
  <c r="W67" i="19"/>
  <c r="U67" i="19"/>
  <c r="L68" i="27" s="1"/>
  <c r="W66" i="19"/>
  <c r="U66" i="19"/>
  <c r="W65" i="19"/>
  <c r="U65" i="19"/>
  <c r="W64" i="19"/>
  <c r="U64" i="19"/>
  <c r="W63" i="19"/>
  <c r="U63" i="19"/>
  <c r="W62" i="19"/>
  <c r="U62" i="19"/>
  <c r="W61" i="19"/>
  <c r="U61" i="19"/>
  <c r="W60" i="19"/>
  <c r="U60" i="19"/>
  <c r="W59" i="19"/>
  <c r="U59" i="19"/>
  <c r="W58" i="19"/>
  <c r="U58" i="19"/>
  <c r="W57" i="19"/>
  <c r="U57" i="19"/>
  <c r="W56" i="19"/>
  <c r="U56" i="19"/>
  <c r="W55" i="19"/>
  <c r="U55" i="19"/>
  <c r="W54" i="19"/>
  <c r="U54" i="19"/>
  <c r="W53" i="19"/>
  <c r="U53" i="19"/>
  <c r="W52" i="19"/>
  <c r="U52" i="19"/>
  <c r="W51" i="19"/>
  <c r="U51" i="19"/>
  <c r="W50" i="19"/>
  <c r="U50" i="19"/>
  <c r="W49" i="19"/>
  <c r="U49" i="19"/>
  <c r="W48" i="19"/>
  <c r="U48" i="19"/>
  <c r="W47" i="19"/>
  <c r="U47" i="19"/>
  <c r="W46" i="19"/>
  <c r="U46" i="19"/>
  <c r="W45" i="19"/>
  <c r="U45" i="19"/>
  <c r="W44" i="19"/>
  <c r="U44" i="19"/>
  <c r="W43" i="19"/>
  <c r="U43" i="19"/>
  <c r="W42" i="19"/>
  <c r="U42" i="19"/>
  <c r="W41" i="19"/>
  <c r="U41" i="19"/>
  <c r="W40" i="19"/>
  <c r="U40" i="19"/>
  <c r="W39" i="19"/>
  <c r="U39" i="19"/>
  <c r="W38" i="19"/>
  <c r="U38" i="19"/>
  <c r="W37" i="19"/>
  <c r="U37" i="19"/>
  <c r="W36" i="19"/>
  <c r="U36" i="19"/>
  <c r="W35" i="19"/>
  <c r="U35" i="19"/>
  <c r="W34" i="19"/>
  <c r="U34" i="19"/>
  <c r="W33" i="19"/>
  <c r="U33" i="19"/>
  <c r="W32" i="19"/>
  <c r="U32" i="19"/>
  <c r="W31" i="19"/>
  <c r="U31" i="19"/>
  <c r="W30" i="19"/>
  <c r="U30" i="19"/>
  <c r="W29" i="19"/>
  <c r="U29" i="19"/>
  <c r="W28" i="19"/>
  <c r="U28" i="19"/>
  <c r="W27" i="19"/>
  <c r="U27" i="19"/>
  <c r="W26" i="19"/>
  <c r="U26" i="19"/>
  <c r="W25" i="19"/>
  <c r="U25" i="19"/>
  <c r="W24" i="19"/>
  <c r="U24" i="19"/>
  <c r="W23" i="19"/>
  <c r="U23" i="19"/>
  <c r="W22" i="19"/>
  <c r="U22" i="19"/>
  <c r="W21" i="19"/>
  <c r="U21" i="19"/>
  <c r="W20" i="19"/>
  <c r="U20" i="19"/>
  <c r="W19" i="19"/>
  <c r="U19" i="19"/>
  <c r="W18" i="19"/>
  <c r="U18" i="19"/>
  <c r="W17" i="19"/>
  <c r="U17" i="19"/>
  <c r="W16" i="19"/>
  <c r="U16" i="19"/>
  <c r="W15" i="19"/>
  <c r="U15" i="19"/>
  <c r="W14" i="19"/>
  <c r="U14" i="19"/>
  <c r="W13" i="19"/>
  <c r="U13" i="19"/>
  <c r="W12" i="19"/>
  <c r="U12" i="19"/>
  <c r="W11" i="19"/>
  <c r="U11" i="19"/>
  <c r="W10" i="19"/>
  <c r="U10" i="19"/>
  <c r="W9" i="19"/>
  <c r="U9" i="19"/>
  <c r="W8" i="19"/>
  <c r="U8" i="19"/>
  <c r="W7" i="19"/>
  <c r="U7" i="19"/>
  <c r="W6" i="19"/>
  <c r="U6" i="19"/>
  <c r="W5" i="19"/>
  <c r="U5" i="19"/>
  <c r="W4" i="19"/>
  <c r="U4" i="19"/>
  <c r="W3" i="19"/>
  <c r="U3" i="19"/>
  <c r="W83" i="17"/>
  <c r="U83" i="17"/>
  <c r="W82" i="17"/>
  <c r="U82" i="17"/>
  <c r="W81" i="17"/>
  <c r="U81" i="17"/>
  <c r="W80" i="17"/>
  <c r="U80" i="17"/>
  <c r="W79" i="17"/>
  <c r="U79" i="17"/>
  <c r="W78" i="17"/>
  <c r="U78" i="17"/>
  <c r="W77" i="17"/>
  <c r="U77" i="17"/>
  <c r="W76" i="17"/>
  <c r="U76" i="17"/>
  <c r="W75" i="17"/>
  <c r="U75" i="17"/>
  <c r="W74" i="17"/>
  <c r="U74" i="17"/>
  <c r="W73" i="17"/>
  <c r="U73" i="17"/>
  <c r="K74" i="27" s="1"/>
  <c r="W72" i="17"/>
  <c r="U72" i="17"/>
  <c r="W71" i="17"/>
  <c r="U71" i="17"/>
  <c r="W70" i="17"/>
  <c r="U70" i="17"/>
  <c r="W69" i="17"/>
  <c r="U69" i="17"/>
  <c r="W68" i="17"/>
  <c r="U68" i="17"/>
  <c r="W67" i="17"/>
  <c r="U67" i="17"/>
  <c r="K68" i="27" s="1"/>
  <c r="W66" i="17"/>
  <c r="U66" i="17"/>
  <c r="W65" i="17"/>
  <c r="U65" i="17"/>
  <c r="W64" i="17"/>
  <c r="U64" i="17"/>
  <c r="W63" i="17"/>
  <c r="U63" i="17"/>
  <c r="W62" i="17"/>
  <c r="U62" i="17"/>
  <c r="W61" i="17"/>
  <c r="U61" i="17"/>
  <c r="K62" i="27" s="1"/>
  <c r="W60" i="17"/>
  <c r="U60" i="17"/>
  <c r="W59" i="17"/>
  <c r="U59" i="17"/>
  <c r="W58" i="17"/>
  <c r="U58" i="17"/>
  <c r="W57" i="17"/>
  <c r="U57" i="17"/>
  <c r="W56" i="17"/>
  <c r="U56" i="17"/>
  <c r="W55" i="17"/>
  <c r="U55" i="17"/>
  <c r="K56" i="27" s="1"/>
  <c r="W54" i="17"/>
  <c r="U54" i="17"/>
  <c r="W53" i="17"/>
  <c r="U53" i="17"/>
  <c r="W52" i="17"/>
  <c r="U52" i="17"/>
  <c r="W51" i="17"/>
  <c r="U51" i="17"/>
  <c r="W50" i="17"/>
  <c r="U50" i="17"/>
  <c r="W49" i="17"/>
  <c r="U49" i="17"/>
  <c r="K50" i="27" s="1"/>
  <c r="W48" i="17"/>
  <c r="U48" i="17"/>
  <c r="W47" i="17"/>
  <c r="U47" i="17"/>
  <c r="W46" i="17"/>
  <c r="U46" i="17"/>
  <c r="W45" i="17"/>
  <c r="U45" i="17"/>
  <c r="W44" i="17"/>
  <c r="U44" i="17"/>
  <c r="W43" i="17"/>
  <c r="U43" i="17"/>
  <c r="K44" i="27" s="1"/>
  <c r="W42" i="17"/>
  <c r="U42" i="17"/>
  <c r="W41" i="17"/>
  <c r="U41" i="17"/>
  <c r="W40" i="17"/>
  <c r="U40" i="17"/>
  <c r="W39" i="17"/>
  <c r="U39" i="17"/>
  <c r="W38" i="17"/>
  <c r="U38" i="17"/>
  <c r="W37" i="17"/>
  <c r="U37" i="17"/>
  <c r="W36" i="17"/>
  <c r="U36" i="17"/>
  <c r="W35" i="17"/>
  <c r="U35" i="17"/>
  <c r="W34" i="17"/>
  <c r="U34" i="17"/>
  <c r="W33" i="17"/>
  <c r="U33" i="17"/>
  <c r="W32" i="17"/>
  <c r="U32" i="17"/>
  <c r="W31" i="17"/>
  <c r="U31" i="17"/>
  <c r="W30" i="17"/>
  <c r="U30" i="17"/>
  <c r="W29" i="17"/>
  <c r="U29" i="17"/>
  <c r="W28" i="17"/>
  <c r="U28" i="17"/>
  <c r="W27" i="17"/>
  <c r="U27" i="17"/>
  <c r="W26" i="17"/>
  <c r="U26" i="17"/>
  <c r="W25" i="17"/>
  <c r="U25" i="17"/>
  <c r="W24" i="17"/>
  <c r="U24" i="17"/>
  <c r="W23" i="17"/>
  <c r="U23" i="17"/>
  <c r="W22" i="17"/>
  <c r="U22" i="17"/>
  <c r="W21" i="17"/>
  <c r="U21" i="17"/>
  <c r="W20" i="17"/>
  <c r="U20" i="17"/>
  <c r="W19" i="17"/>
  <c r="U19" i="17"/>
  <c r="W18" i="17"/>
  <c r="U18" i="17"/>
  <c r="W17" i="17"/>
  <c r="U17" i="17"/>
  <c r="W16" i="17"/>
  <c r="U16" i="17"/>
  <c r="W15" i="17"/>
  <c r="U15" i="17"/>
  <c r="W14" i="17"/>
  <c r="U14" i="17"/>
  <c r="W13" i="17"/>
  <c r="U13" i="17"/>
  <c r="W12" i="17"/>
  <c r="U12" i="17"/>
  <c r="W11" i="17"/>
  <c r="U11" i="17"/>
  <c r="W10" i="17"/>
  <c r="U10" i="17"/>
  <c r="W9" i="17"/>
  <c r="U9" i="17"/>
  <c r="W8" i="17"/>
  <c r="U8" i="17"/>
  <c r="W7" i="17"/>
  <c r="U7" i="17"/>
  <c r="W6" i="17"/>
  <c r="U6" i="17"/>
  <c r="W5" i="17"/>
  <c r="U5" i="17"/>
  <c r="W4" i="17"/>
  <c r="U4" i="17"/>
  <c r="W3" i="17"/>
  <c r="W84" i="17" s="1"/>
  <c r="U3" i="17"/>
  <c r="U84" i="17" s="1"/>
  <c r="W83" i="15"/>
  <c r="U83" i="15"/>
  <c r="W82" i="15"/>
  <c r="U82" i="15"/>
  <c r="W81" i="15"/>
  <c r="U81" i="15"/>
  <c r="W80" i="15"/>
  <c r="U80" i="15"/>
  <c r="W79" i="15"/>
  <c r="U79" i="15"/>
  <c r="W78" i="15"/>
  <c r="U78" i="15"/>
  <c r="W77" i="15"/>
  <c r="U77" i="15"/>
  <c r="W76" i="15"/>
  <c r="U76" i="15"/>
  <c r="W75" i="15"/>
  <c r="U75" i="15"/>
  <c r="W74" i="15"/>
  <c r="U74" i="15"/>
  <c r="W73" i="15"/>
  <c r="U73" i="15"/>
  <c r="J74" i="27" s="1"/>
  <c r="W72" i="15"/>
  <c r="U72" i="15"/>
  <c r="W71" i="15"/>
  <c r="U71" i="15"/>
  <c r="W70" i="15"/>
  <c r="U70" i="15"/>
  <c r="W69" i="15"/>
  <c r="U69" i="15"/>
  <c r="W68" i="15"/>
  <c r="U68" i="15"/>
  <c r="W67" i="15"/>
  <c r="U67" i="15"/>
  <c r="J68" i="27" s="1"/>
  <c r="W66" i="15"/>
  <c r="U66" i="15"/>
  <c r="W65" i="15"/>
  <c r="U65" i="15"/>
  <c r="W64" i="15"/>
  <c r="U64" i="15"/>
  <c r="W63" i="15"/>
  <c r="U63" i="15"/>
  <c r="W62" i="15"/>
  <c r="U62" i="15"/>
  <c r="W61" i="15"/>
  <c r="U61" i="15"/>
  <c r="W60" i="15"/>
  <c r="U60" i="15"/>
  <c r="W59" i="15"/>
  <c r="U59" i="15"/>
  <c r="W58" i="15"/>
  <c r="U58" i="15"/>
  <c r="W57" i="15"/>
  <c r="U57" i="15"/>
  <c r="W56" i="15"/>
  <c r="U56" i="15"/>
  <c r="W55" i="15"/>
  <c r="U55" i="15"/>
  <c r="W54" i="15"/>
  <c r="U54" i="15"/>
  <c r="W53" i="15"/>
  <c r="U53" i="15"/>
  <c r="W52" i="15"/>
  <c r="U52" i="15"/>
  <c r="W51" i="15"/>
  <c r="U51" i="15"/>
  <c r="W50" i="15"/>
  <c r="U50" i="15"/>
  <c r="W49" i="15"/>
  <c r="U49" i="15"/>
  <c r="W48" i="15"/>
  <c r="U48" i="15"/>
  <c r="W47" i="15"/>
  <c r="U47" i="15"/>
  <c r="W46" i="15"/>
  <c r="U46" i="15"/>
  <c r="W45" i="15"/>
  <c r="U45" i="15"/>
  <c r="W44" i="15"/>
  <c r="U44" i="15"/>
  <c r="W43" i="15"/>
  <c r="U43" i="15"/>
  <c r="W42" i="15"/>
  <c r="U42" i="15"/>
  <c r="W41" i="15"/>
  <c r="U41" i="15"/>
  <c r="W40" i="15"/>
  <c r="U40" i="15"/>
  <c r="W39" i="15"/>
  <c r="U39" i="15"/>
  <c r="W38" i="15"/>
  <c r="U38" i="15"/>
  <c r="W37" i="15"/>
  <c r="U37" i="15"/>
  <c r="W36" i="15"/>
  <c r="U36" i="15"/>
  <c r="W35" i="15"/>
  <c r="U35" i="15"/>
  <c r="W34" i="15"/>
  <c r="U34" i="15"/>
  <c r="W33" i="15"/>
  <c r="U33" i="15"/>
  <c r="W32" i="15"/>
  <c r="U32" i="15"/>
  <c r="W31" i="15"/>
  <c r="U31" i="15"/>
  <c r="W30" i="15"/>
  <c r="U30" i="15"/>
  <c r="W29" i="15"/>
  <c r="U29" i="15"/>
  <c r="W28" i="15"/>
  <c r="U28" i="15"/>
  <c r="W27" i="15"/>
  <c r="U27" i="15"/>
  <c r="W26" i="15"/>
  <c r="U26" i="15"/>
  <c r="W25" i="15"/>
  <c r="U25" i="15"/>
  <c r="W24" i="15"/>
  <c r="U24" i="15"/>
  <c r="W23" i="15"/>
  <c r="U23" i="15"/>
  <c r="W22" i="15"/>
  <c r="U22" i="15"/>
  <c r="W21" i="15"/>
  <c r="U21" i="15"/>
  <c r="W20" i="15"/>
  <c r="U20" i="15"/>
  <c r="W19" i="15"/>
  <c r="U19" i="15"/>
  <c r="W18" i="15"/>
  <c r="U18" i="15"/>
  <c r="W17" i="15"/>
  <c r="U17" i="15"/>
  <c r="W16" i="15"/>
  <c r="U16" i="15"/>
  <c r="W15" i="15"/>
  <c r="U15" i="15"/>
  <c r="W14" i="15"/>
  <c r="U14" i="15"/>
  <c r="W13" i="15"/>
  <c r="U13" i="15"/>
  <c r="W12" i="15"/>
  <c r="U12" i="15"/>
  <c r="W11" i="15"/>
  <c r="U11" i="15"/>
  <c r="W10" i="15"/>
  <c r="U10" i="15"/>
  <c r="W9" i="15"/>
  <c r="U9" i="15"/>
  <c r="W8" i="15"/>
  <c r="U8" i="15"/>
  <c r="W7" i="15"/>
  <c r="U7" i="15"/>
  <c r="W6" i="15"/>
  <c r="U6" i="15"/>
  <c r="W5" i="15"/>
  <c r="U5" i="15"/>
  <c r="W4" i="15"/>
  <c r="U4" i="15"/>
  <c r="W3" i="15"/>
  <c r="W84" i="15" s="1"/>
  <c r="U3" i="15"/>
  <c r="U84" i="15" s="1"/>
  <c r="K65" i="27"/>
  <c r="K61" i="27"/>
  <c r="K59" i="27"/>
  <c r="K55" i="27"/>
  <c r="K53" i="27"/>
  <c r="K49" i="27"/>
  <c r="K47" i="27"/>
  <c r="K43" i="27"/>
  <c r="P3" i="15"/>
  <c r="O3" i="15" s="1"/>
  <c r="Q3" i="15"/>
  <c r="P4" i="15"/>
  <c r="O4" i="15" s="1"/>
  <c r="Q4" i="15"/>
  <c r="P5" i="15"/>
  <c r="O5" i="15" s="1"/>
  <c r="Q5" i="15"/>
  <c r="O6" i="15"/>
  <c r="P6" i="15"/>
  <c r="B6" i="15" s="1"/>
  <c r="Q6" i="15"/>
  <c r="Q59" i="15" s="1"/>
  <c r="P7" i="15"/>
  <c r="O7" i="15" s="1"/>
  <c r="Q7" i="15"/>
  <c r="P8" i="15"/>
  <c r="O8" i="15" s="1"/>
  <c r="Q8" i="15"/>
  <c r="P9" i="15"/>
  <c r="O9" i="15" s="1"/>
  <c r="Q9" i="15"/>
  <c r="O10" i="15"/>
  <c r="P10" i="15"/>
  <c r="Q10" i="15"/>
  <c r="P11" i="15"/>
  <c r="O11" i="15" s="1"/>
  <c r="Q11" i="15"/>
  <c r="P12" i="15"/>
  <c r="O12" i="15" s="1"/>
  <c r="Q12" i="15"/>
  <c r="P13" i="15"/>
  <c r="O13" i="15" s="1"/>
  <c r="Q13" i="15"/>
  <c r="O14" i="15"/>
  <c r="P14" i="15"/>
  <c r="Q14" i="15"/>
  <c r="P15" i="15"/>
  <c r="O15" i="15" s="1"/>
  <c r="Q15" i="15"/>
  <c r="P16" i="15"/>
  <c r="O16" i="15" s="1"/>
  <c r="Q16" i="15"/>
  <c r="P17" i="15"/>
  <c r="O17" i="15" s="1"/>
  <c r="Q17" i="15"/>
  <c r="O18" i="15"/>
  <c r="P18" i="15"/>
  <c r="Q18" i="15"/>
  <c r="P19" i="15"/>
  <c r="O19" i="15" s="1"/>
  <c r="Q19" i="15"/>
  <c r="P20" i="15"/>
  <c r="O20" i="15" s="1"/>
  <c r="Q20" i="15"/>
  <c r="P21" i="15"/>
  <c r="O21" i="15" s="1"/>
  <c r="Q21" i="15"/>
  <c r="O22" i="15"/>
  <c r="P22" i="15"/>
  <c r="Q22" i="15"/>
  <c r="P23" i="15"/>
  <c r="O23" i="15" s="1"/>
  <c r="Q23" i="15"/>
  <c r="P24" i="15"/>
  <c r="O24" i="15" s="1"/>
  <c r="Q24" i="15"/>
  <c r="P25" i="15"/>
  <c r="O25" i="15" s="1"/>
  <c r="Q25" i="15"/>
  <c r="O26" i="15"/>
  <c r="P26" i="15"/>
  <c r="Q26" i="15"/>
  <c r="P27" i="15"/>
  <c r="O27" i="15" s="1"/>
  <c r="Q27" i="15"/>
  <c r="P28" i="15"/>
  <c r="O28" i="15" s="1"/>
  <c r="Q28" i="15"/>
  <c r="P29" i="15"/>
  <c r="O29" i="15" s="1"/>
  <c r="Q29" i="15"/>
  <c r="O30" i="15"/>
  <c r="P30" i="15"/>
  <c r="Q30" i="15"/>
  <c r="P31" i="15"/>
  <c r="O31" i="15" s="1"/>
  <c r="Q31" i="15"/>
  <c r="P32" i="15"/>
  <c r="O32" i="15" s="1"/>
  <c r="Q32" i="15"/>
  <c r="P33" i="15"/>
  <c r="O33" i="15" s="1"/>
  <c r="Q33" i="15"/>
  <c r="O34" i="15"/>
  <c r="P34" i="15"/>
  <c r="Q34" i="15"/>
  <c r="P35" i="15"/>
  <c r="O35" i="15" s="1"/>
  <c r="Q35" i="15"/>
  <c r="P36" i="15"/>
  <c r="O36" i="15" s="1"/>
  <c r="P37" i="15"/>
  <c r="O37" i="15" s="1"/>
  <c r="P38" i="15"/>
  <c r="O38" i="15" s="1"/>
  <c r="Q38" i="15"/>
  <c r="P39" i="15"/>
  <c r="O39" i="15" s="1"/>
  <c r="Q39" i="15"/>
  <c r="O40" i="15"/>
  <c r="P40" i="15"/>
  <c r="Q40" i="15"/>
  <c r="O41" i="15"/>
  <c r="P41" i="15"/>
  <c r="Q41" i="15"/>
  <c r="P42" i="15"/>
  <c r="O42" i="15" s="1"/>
  <c r="Q42" i="15"/>
  <c r="P43" i="15"/>
  <c r="O43" i="15" s="1"/>
  <c r="Q43" i="15"/>
  <c r="O44" i="15"/>
  <c r="P44" i="15"/>
  <c r="Q44" i="15"/>
  <c r="O45" i="15"/>
  <c r="P45" i="15"/>
  <c r="Q45" i="15"/>
  <c r="P46" i="15"/>
  <c r="O46" i="15" s="1"/>
  <c r="Q46" i="15"/>
  <c r="P47" i="15"/>
  <c r="O47" i="15" s="1"/>
  <c r="Q47" i="15"/>
  <c r="O48" i="15"/>
  <c r="P48" i="15"/>
  <c r="Q48" i="15"/>
  <c r="O49" i="15"/>
  <c r="P49" i="15"/>
  <c r="Q49" i="15"/>
  <c r="P50" i="15"/>
  <c r="O50" i="15" s="1"/>
  <c r="Q50" i="15"/>
  <c r="P51" i="15"/>
  <c r="O51" i="15" s="1"/>
  <c r="Q51" i="15"/>
  <c r="O52" i="15"/>
  <c r="P52" i="15"/>
  <c r="Q52" i="15"/>
  <c r="O53" i="15"/>
  <c r="P53" i="15"/>
  <c r="Q53" i="15"/>
  <c r="P54" i="15"/>
  <c r="O54" i="15" s="1"/>
  <c r="Q54" i="15"/>
  <c r="P55" i="15"/>
  <c r="O55" i="15" s="1"/>
  <c r="Q55" i="15"/>
  <c r="O56" i="15"/>
  <c r="P56" i="15"/>
  <c r="Q56" i="15"/>
  <c r="O57" i="15"/>
  <c r="P57" i="15"/>
  <c r="Q57" i="15"/>
  <c r="P58" i="15"/>
  <c r="O58" i="15" s="1"/>
  <c r="Q58" i="15"/>
  <c r="W83" i="13"/>
  <c r="U83" i="13"/>
  <c r="W82" i="13"/>
  <c r="U82" i="13"/>
  <c r="W81" i="13"/>
  <c r="U81" i="13"/>
  <c r="W80" i="13"/>
  <c r="U80" i="13"/>
  <c r="W79" i="13"/>
  <c r="U79" i="13"/>
  <c r="W78" i="13"/>
  <c r="U78" i="13"/>
  <c r="W77" i="13"/>
  <c r="U77" i="13"/>
  <c r="W76" i="13"/>
  <c r="U76" i="13"/>
  <c r="W75" i="13"/>
  <c r="U75" i="13"/>
  <c r="W74" i="13"/>
  <c r="U74" i="13"/>
  <c r="I75" i="27" s="1"/>
  <c r="W73" i="13"/>
  <c r="U73" i="13"/>
  <c r="I74" i="27" s="1"/>
  <c r="W72" i="13"/>
  <c r="U72" i="13"/>
  <c r="W71" i="13"/>
  <c r="U71" i="13"/>
  <c r="W70" i="13"/>
  <c r="U70" i="13"/>
  <c r="W69" i="13"/>
  <c r="U69" i="13"/>
  <c r="W68" i="13"/>
  <c r="U68" i="13"/>
  <c r="I69" i="27" s="1"/>
  <c r="W67" i="13"/>
  <c r="U67" i="13"/>
  <c r="I68" i="27" s="1"/>
  <c r="W66" i="13"/>
  <c r="U66" i="13"/>
  <c r="W65" i="13"/>
  <c r="U65" i="13"/>
  <c r="W64" i="13"/>
  <c r="U64" i="13"/>
  <c r="W63" i="13"/>
  <c r="U63" i="13"/>
  <c r="W62" i="13"/>
  <c r="U62" i="13"/>
  <c r="W61" i="13"/>
  <c r="U61" i="13"/>
  <c r="W60" i="13"/>
  <c r="U60" i="13"/>
  <c r="W59" i="13"/>
  <c r="U59" i="13"/>
  <c r="W58" i="13"/>
  <c r="U58" i="13"/>
  <c r="W57" i="13"/>
  <c r="U57" i="13"/>
  <c r="W56" i="13"/>
  <c r="U56" i="13"/>
  <c r="W55" i="13"/>
  <c r="U55" i="13"/>
  <c r="W54" i="13"/>
  <c r="U54" i="13"/>
  <c r="W53" i="13"/>
  <c r="U53" i="13"/>
  <c r="W52" i="13"/>
  <c r="U52" i="13"/>
  <c r="W51" i="13"/>
  <c r="U51" i="13"/>
  <c r="W50" i="13"/>
  <c r="U50" i="13"/>
  <c r="W49" i="13"/>
  <c r="U49" i="13"/>
  <c r="W48" i="13"/>
  <c r="U48" i="13"/>
  <c r="W47" i="13"/>
  <c r="U47" i="13"/>
  <c r="W46" i="13"/>
  <c r="U46" i="13"/>
  <c r="W45" i="13"/>
  <c r="U45" i="13"/>
  <c r="W44" i="13"/>
  <c r="U44" i="13"/>
  <c r="W43" i="13"/>
  <c r="U43" i="13"/>
  <c r="W42" i="13"/>
  <c r="U42" i="13"/>
  <c r="W41" i="13"/>
  <c r="U41" i="13"/>
  <c r="W40" i="13"/>
  <c r="U40" i="13"/>
  <c r="W39" i="13"/>
  <c r="U39" i="13"/>
  <c r="W38" i="13"/>
  <c r="U38" i="13"/>
  <c r="W37" i="13"/>
  <c r="U37" i="13"/>
  <c r="W36" i="13"/>
  <c r="U36" i="13"/>
  <c r="W35" i="13"/>
  <c r="U35" i="13"/>
  <c r="W34" i="13"/>
  <c r="U34" i="13"/>
  <c r="W33" i="13"/>
  <c r="U33" i="13"/>
  <c r="W32" i="13"/>
  <c r="U32" i="13"/>
  <c r="W31" i="13"/>
  <c r="U31" i="13"/>
  <c r="W30" i="13"/>
  <c r="U30" i="13"/>
  <c r="W29" i="13"/>
  <c r="U29" i="13"/>
  <c r="W28" i="13"/>
  <c r="U28" i="13"/>
  <c r="W27" i="13"/>
  <c r="U27" i="13"/>
  <c r="W26" i="13"/>
  <c r="U26" i="13"/>
  <c r="W25" i="13"/>
  <c r="U25" i="13"/>
  <c r="W24" i="13"/>
  <c r="U24" i="13"/>
  <c r="W23" i="13"/>
  <c r="U23" i="13"/>
  <c r="W22" i="13"/>
  <c r="U22" i="13"/>
  <c r="W21" i="13"/>
  <c r="U21" i="13"/>
  <c r="W20" i="13"/>
  <c r="U20" i="13"/>
  <c r="W19" i="13"/>
  <c r="U19" i="13"/>
  <c r="W18" i="13"/>
  <c r="U18" i="13"/>
  <c r="W17" i="13"/>
  <c r="U17" i="13"/>
  <c r="W16" i="13"/>
  <c r="U16" i="13"/>
  <c r="W15" i="13"/>
  <c r="U15" i="13"/>
  <c r="W14" i="13"/>
  <c r="U14" i="13"/>
  <c r="W13" i="13"/>
  <c r="U13" i="13"/>
  <c r="W12" i="13"/>
  <c r="U12" i="13"/>
  <c r="W11" i="13"/>
  <c r="U11" i="13"/>
  <c r="W10" i="13"/>
  <c r="U10" i="13"/>
  <c r="W9" i="13"/>
  <c r="U9" i="13"/>
  <c r="W8" i="13"/>
  <c r="U8" i="13"/>
  <c r="W7" i="13"/>
  <c r="U7" i="13"/>
  <c r="W6" i="13"/>
  <c r="U6" i="13"/>
  <c r="W5" i="13"/>
  <c r="U5" i="13"/>
  <c r="W4" i="13"/>
  <c r="U4" i="13"/>
  <c r="W3" i="13"/>
  <c r="W84" i="13" s="1"/>
  <c r="U3" i="13"/>
  <c r="U84" i="13" s="1"/>
  <c r="W83" i="9"/>
  <c r="U83" i="9"/>
  <c r="W82" i="9"/>
  <c r="U82" i="9"/>
  <c r="W81" i="9"/>
  <c r="U81" i="9"/>
  <c r="W80" i="9"/>
  <c r="U80" i="9"/>
  <c r="W79" i="9"/>
  <c r="U79" i="9"/>
  <c r="W78" i="9"/>
  <c r="U78" i="9"/>
  <c r="W77" i="9"/>
  <c r="U77" i="9"/>
  <c r="W76" i="9"/>
  <c r="U76" i="9"/>
  <c r="W75" i="9"/>
  <c r="U75" i="9"/>
  <c r="W74" i="9"/>
  <c r="U74" i="9"/>
  <c r="W73" i="9"/>
  <c r="U73" i="9"/>
  <c r="W72" i="9"/>
  <c r="U72" i="9"/>
  <c r="W71" i="9"/>
  <c r="U71" i="9"/>
  <c r="W70" i="9"/>
  <c r="U70" i="9"/>
  <c r="W69" i="9"/>
  <c r="U69" i="9"/>
  <c r="W68" i="9"/>
  <c r="U68" i="9"/>
  <c r="W67" i="9"/>
  <c r="U67" i="9"/>
  <c r="W66" i="9"/>
  <c r="U66" i="9"/>
  <c r="W65" i="9"/>
  <c r="U65" i="9"/>
  <c r="W64" i="9"/>
  <c r="U64" i="9"/>
  <c r="W63" i="9"/>
  <c r="U63" i="9"/>
  <c r="W62" i="9"/>
  <c r="U62" i="9"/>
  <c r="W61" i="9"/>
  <c r="U61" i="9"/>
  <c r="W60" i="9"/>
  <c r="U60" i="9"/>
  <c r="W59" i="9"/>
  <c r="U59" i="9"/>
  <c r="W58" i="9"/>
  <c r="U58" i="9"/>
  <c r="W57" i="9"/>
  <c r="U57" i="9"/>
  <c r="W56" i="9"/>
  <c r="U56" i="9"/>
  <c r="W55" i="9"/>
  <c r="U55" i="9"/>
  <c r="W54" i="9"/>
  <c r="U54" i="9"/>
  <c r="W53" i="9"/>
  <c r="U53" i="9"/>
  <c r="W52" i="9"/>
  <c r="U52" i="9"/>
  <c r="W51" i="9"/>
  <c r="U51" i="9"/>
  <c r="W50" i="9"/>
  <c r="U50" i="9"/>
  <c r="W49" i="9"/>
  <c r="U49" i="9"/>
  <c r="W48" i="9"/>
  <c r="U48" i="9"/>
  <c r="W47" i="9"/>
  <c r="U47" i="9"/>
  <c r="W46" i="9"/>
  <c r="U46" i="9"/>
  <c r="W45" i="9"/>
  <c r="U45" i="9"/>
  <c r="W44" i="9"/>
  <c r="U44" i="9"/>
  <c r="W43" i="9"/>
  <c r="U43" i="9"/>
  <c r="W42" i="9"/>
  <c r="U42" i="9"/>
  <c r="W41" i="9"/>
  <c r="U41" i="9"/>
  <c r="W40" i="9"/>
  <c r="U40" i="9"/>
  <c r="W39" i="9"/>
  <c r="U39" i="9"/>
  <c r="W38" i="9"/>
  <c r="U38" i="9"/>
  <c r="W37" i="9"/>
  <c r="U37" i="9"/>
  <c r="W36" i="9"/>
  <c r="U36" i="9"/>
  <c r="W35" i="9"/>
  <c r="U35" i="9"/>
  <c r="W34" i="9"/>
  <c r="U34" i="9"/>
  <c r="W33" i="9"/>
  <c r="U33" i="9"/>
  <c r="W32" i="9"/>
  <c r="U32" i="9"/>
  <c r="W31" i="9"/>
  <c r="U31" i="9"/>
  <c r="W30" i="9"/>
  <c r="U30" i="9"/>
  <c r="W29" i="9"/>
  <c r="U29" i="9"/>
  <c r="W28" i="9"/>
  <c r="U28" i="9"/>
  <c r="W27" i="9"/>
  <c r="U27" i="9"/>
  <c r="W26" i="9"/>
  <c r="U26" i="9"/>
  <c r="W25" i="9"/>
  <c r="U25" i="9"/>
  <c r="W24" i="9"/>
  <c r="U24" i="9"/>
  <c r="W23" i="9"/>
  <c r="U23" i="9"/>
  <c r="W22" i="9"/>
  <c r="U22" i="9"/>
  <c r="W21" i="9"/>
  <c r="U21" i="9"/>
  <c r="W20" i="9"/>
  <c r="U20" i="9"/>
  <c r="W19" i="9"/>
  <c r="U19" i="9"/>
  <c r="W18" i="9"/>
  <c r="U18" i="9"/>
  <c r="W17" i="9"/>
  <c r="U17" i="9"/>
  <c r="W16" i="9"/>
  <c r="U16" i="9"/>
  <c r="W15" i="9"/>
  <c r="U15" i="9"/>
  <c r="W14" i="9"/>
  <c r="U14" i="9"/>
  <c r="W13" i="9"/>
  <c r="U13" i="9"/>
  <c r="W12" i="9"/>
  <c r="U12" i="9"/>
  <c r="W11" i="9"/>
  <c r="U11" i="9"/>
  <c r="W10" i="9"/>
  <c r="U10" i="9"/>
  <c r="W9" i="9"/>
  <c r="U9" i="9"/>
  <c r="W8" i="9"/>
  <c r="U8" i="9"/>
  <c r="W7" i="9"/>
  <c r="U7" i="9"/>
  <c r="W6" i="9"/>
  <c r="U6" i="9"/>
  <c r="W5" i="9"/>
  <c r="U5" i="9"/>
  <c r="W4" i="9"/>
  <c r="U4" i="9"/>
  <c r="W3" i="9"/>
  <c r="W84" i="9" s="1"/>
  <c r="U3" i="9"/>
  <c r="U84" i="9" s="1"/>
  <c r="W4" i="11"/>
  <c r="W5" i="11"/>
  <c r="W6" i="11"/>
  <c r="W7" i="11"/>
  <c r="W8" i="11"/>
  <c r="W9" i="11"/>
  <c r="W10" i="11"/>
  <c r="W11" i="11"/>
  <c r="W12" i="11"/>
  <c r="W13" i="11"/>
  <c r="W14" i="11"/>
  <c r="W15" i="11"/>
  <c r="W16" i="11"/>
  <c r="W17" i="1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68" i="11"/>
  <c r="W69" i="11"/>
  <c r="W70" i="11"/>
  <c r="W71" i="11"/>
  <c r="W72" i="11"/>
  <c r="W73" i="11"/>
  <c r="W74" i="11"/>
  <c r="W75" i="11"/>
  <c r="W76" i="11"/>
  <c r="W3" i="11"/>
  <c r="U4" i="11"/>
  <c r="U5" i="11"/>
  <c r="U6" i="11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G50" i="27" s="1"/>
  <c r="U50" i="11"/>
  <c r="U51" i="11"/>
  <c r="U52" i="11"/>
  <c r="U53" i="11"/>
  <c r="U54" i="11"/>
  <c r="U55" i="11"/>
  <c r="U56" i="11"/>
  <c r="U57" i="11"/>
  <c r="U58" i="11"/>
  <c r="U59" i="11"/>
  <c r="U60" i="11"/>
  <c r="U61" i="11"/>
  <c r="G62" i="27" s="1"/>
  <c r="U62" i="11"/>
  <c r="U63" i="11"/>
  <c r="G64" i="27" s="1"/>
  <c r="U64" i="11"/>
  <c r="U65" i="11"/>
  <c r="U66" i="11"/>
  <c r="U67" i="11"/>
  <c r="U68" i="11"/>
  <c r="U69" i="11"/>
  <c r="U70" i="11"/>
  <c r="U71" i="11"/>
  <c r="U72" i="11"/>
  <c r="U73" i="11"/>
  <c r="G74" i="27" s="1"/>
  <c r="U74" i="11"/>
  <c r="U75" i="11"/>
  <c r="G76" i="27" s="1"/>
  <c r="U76" i="11"/>
  <c r="U77" i="11"/>
  <c r="U78" i="11"/>
  <c r="U79" i="11"/>
  <c r="U80" i="11"/>
  <c r="U81" i="11"/>
  <c r="U82" i="11"/>
  <c r="U83" i="11"/>
  <c r="U3" i="11"/>
  <c r="W83" i="11"/>
  <c r="W82" i="11"/>
  <c r="W81" i="11"/>
  <c r="W80" i="11"/>
  <c r="W79" i="11"/>
  <c r="W78" i="11"/>
  <c r="W77" i="11"/>
  <c r="G75" i="27"/>
  <c r="G73" i="27"/>
  <c r="G68" i="27"/>
  <c r="G61" i="27"/>
  <c r="G59" i="27"/>
  <c r="G46" i="27"/>
  <c r="G45" i="27"/>
  <c r="G44" i="27"/>
  <c r="W83" i="7"/>
  <c r="U83" i="7"/>
  <c r="W82" i="7"/>
  <c r="U82" i="7"/>
  <c r="W81" i="7"/>
  <c r="U81" i="7"/>
  <c r="W80" i="7"/>
  <c r="U80" i="7"/>
  <c r="W79" i="7"/>
  <c r="U79" i="7"/>
  <c r="W78" i="7"/>
  <c r="U78" i="7"/>
  <c r="W77" i="7"/>
  <c r="U77" i="7"/>
  <c r="W76" i="7"/>
  <c r="U76" i="7"/>
  <c r="W75" i="7"/>
  <c r="U75" i="7"/>
  <c r="W74" i="7"/>
  <c r="U74" i="7"/>
  <c r="W73" i="7"/>
  <c r="U73" i="7"/>
  <c r="F74" i="27" s="1"/>
  <c r="W72" i="7"/>
  <c r="U72" i="7"/>
  <c r="W71" i="7"/>
  <c r="U71" i="7"/>
  <c r="W70" i="7"/>
  <c r="U70" i="7"/>
  <c r="W69" i="7"/>
  <c r="U69" i="7"/>
  <c r="W68" i="7"/>
  <c r="U68" i="7"/>
  <c r="W67" i="7"/>
  <c r="U67" i="7"/>
  <c r="F68" i="27" s="1"/>
  <c r="W66" i="7"/>
  <c r="U66" i="7"/>
  <c r="W65" i="7"/>
  <c r="U65" i="7"/>
  <c r="W64" i="7"/>
  <c r="U64" i="7"/>
  <c r="W63" i="7"/>
  <c r="U63" i="7"/>
  <c r="W62" i="7"/>
  <c r="U62" i="7"/>
  <c r="W61" i="7"/>
  <c r="U61" i="7"/>
  <c r="F62" i="27" s="1"/>
  <c r="W60" i="7"/>
  <c r="U60" i="7"/>
  <c r="W59" i="7"/>
  <c r="U59" i="7"/>
  <c r="W58" i="7"/>
  <c r="U58" i="7"/>
  <c r="W57" i="7"/>
  <c r="U57" i="7"/>
  <c r="W56" i="7"/>
  <c r="U56" i="7"/>
  <c r="W55" i="7"/>
  <c r="U55" i="7"/>
  <c r="F56" i="27" s="1"/>
  <c r="W54" i="7"/>
  <c r="U54" i="7"/>
  <c r="W53" i="7"/>
  <c r="U53" i="7"/>
  <c r="W52" i="7"/>
  <c r="U52" i="7"/>
  <c r="W51" i="7"/>
  <c r="U51" i="7"/>
  <c r="W50" i="7"/>
  <c r="U50" i="7"/>
  <c r="W49" i="7"/>
  <c r="U49" i="7"/>
  <c r="F50" i="27" s="1"/>
  <c r="W48" i="7"/>
  <c r="U48" i="7"/>
  <c r="W47" i="7"/>
  <c r="U47" i="7"/>
  <c r="W46" i="7"/>
  <c r="U46" i="7"/>
  <c r="W45" i="7"/>
  <c r="U45" i="7"/>
  <c r="W44" i="7"/>
  <c r="U44" i="7"/>
  <c r="W43" i="7"/>
  <c r="U43" i="7"/>
  <c r="F44" i="27" s="1"/>
  <c r="W42" i="7"/>
  <c r="U42" i="7"/>
  <c r="W41" i="7"/>
  <c r="U41" i="7"/>
  <c r="W40" i="7"/>
  <c r="U40" i="7"/>
  <c r="W39" i="7"/>
  <c r="U39" i="7"/>
  <c r="W38" i="7"/>
  <c r="U38" i="7"/>
  <c r="W37" i="7"/>
  <c r="U37" i="7"/>
  <c r="W36" i="7"/>
  <c r="U36" i="7"/>
  <c r="W35" i="7"/>
  <c r="U35" i="7"/>
  <c r="W34" i="7"/>
  <c r="U34" i="7"/>
  <c r="W33" i="7"/>
  <c r="U33" i="7"/>
  <c r="W32" i="7"/>
  <c r="U32" i="7"/>
  <c r="W31" i="7"/>
  <c r="U31" i="7"/>
  <c r="W30" i="7"/>
  <c r="U30" i="7"/>
  <c r="W29" i="7"/>
  <c r="U29" i="7"/>
  <c r="W28" i="7"/>
  <c r="U28" i="7"/>
  <c r="W27" i="7"/>
  <c r="U27" i="7"/>
  <c r="W26" i="7"/>
  <c r="U26" i="7"/>
  <c r="W25" i="7"/>
  <c r="U25" i="7"/>
  <c r="W24" i="7"/>
  <c r="U24" i="7"/>
  <c r="W23" i="7"/>
  <c r="U23" i="7"/>
  <c r="W22" i="7"/>
  <c r="U22" i="7"/>
  <c r="W21" i="7"/>
  <c r="U21" i="7"/>
  <c r="W20" i="7"/>
  <c r="U20" i="7"/>
  <c r="W19" i="7"/>
  <c r="U19" i="7"/>
  <c r="W18" i="7"/>
  <c r="U18" i="7"/>
  <c r="W17" i="7"/>
  <c r="U17" i="7"/>
  <c r="W16" i="7"/>
  <c r="U16" i="7"/>
  <c r="W15" i="7"/>
  <c r="U15" i="7"/>
  <c r="W14" i="7"/>
  <c r="U14" i="7"/>
  <c r="W13" i="7"/>
  <c r="U13" i="7"/>
  <c r="W12" i="7"/>
  <c r="U12" i="7"/>
  <c r="W11" i="7"/>
  <c r="U11" i="7"/>
  <c r="W10" i="7"/>
  <c r="U10" i="7"/>
  <c r="W9" i="7"/>
  <c r="U9" i="7"/>
  <c r="W8" i="7"/>
  <c r="U8" i="7"/>
  <c r="W7" i="7"/>
  <c r="U7" i="7"/>
  <c r="W6" i="7"/>
  <c r="U6" i="7"/>
  <c r="W5" i="7"/>
  <c r="U5" i="7"/>
  <c r="W4" i="7"/>
  <c r="U4" i="7"/>
  <c r="W3" i="7"/>
  <c r="W84" i="7" s="1"/>
  <c r="U3" i="7"/>
  <c r="U84" i="7" s="1"/>
  <c r="U39" i="5"/>
  <c r="U40" i="5"/>
  <c r="U41" i="5"/>
  <c r="U42" i="5"/>
  <c r="U43" i="5"/>
  <c r="U44" i="5"/>
  <c r="U45" i="5"/>
  <c r="U46" i="5"/>
  <c r="U47" i="5"/>
  <c r="U48" i="5"/>
  <c r="U49" i="5"/>
  <c r="U50" i="5"/>
  <c r="E51" i="27" s="1"/>
  <c r="U51" i="5"/>
  <c r="U52" i="5"/>
  <c r="U53" i="5"/>
  <c r="U54" i="5"/>
  <c r="U55" i="5"/>
  <c r="U56" i="5"/>
  <c r="U57" i="5"/>
  <c r="U58" i="5"/>
  <c r="U59" i="5"/>
  <c r="U60" i="5"/>
  <c r="U61" i="5"/>
  <c r="U62" i="5"/>
  <c r="E63" i="27" s="1"/>
  <c r="U63" i="5"/>
  <c r="U64" i="5"/>
  <c r="U65" i="5"/>
  <c r="U66" i="5"/>
  <c r="U67" i="5"/>
  <c r="E68" i="27" s="1"/>
  <c r="U68" i="5"/>
  <c r="U69" i="5"/>
  <c r="U70" i="5"/>
  <c r="U71" i="5"/>
  <c r="U72" i="5"/>
  <c r="U73" i="5"/>
  <c r="U74" i="5"/>
  <c r="E75" i="27" s="1"/>
  <c r="U75" i="5"/>
  <c r="W83" i="5"/>
  <c r="U83" i="5"/>
  <c r="W82" i="5"/>
  <c r="U82" i="5"/>
  <c r="W81" i="5"/>
  <c r="U81" i="5"/>
  <c r="W80" i="5"/>
  <c r="U80" i="5"/>
  <c r="W79" i="5"/>
  <c r="U79" i="5"/>
  <c r="W78" i="5"/>
  <c r="U78" i="5"/>
  <c r="W77" i="5"/>
  <c r="U77" i="5"/>
  <c r="W76" i="5"/>
  <c r="U76" i="5"/>
  <c r="W75" i="5"/>
  <c r="W74" i="5"/>
  <c r="W73" i="5"/>
  <c r="E74" i="27"/>
  <c r="W72" i="5"/>
  <c r="W71" i="5"/>
  <c r="W70" i="5"/>
  <c r="W69" i="5"/>
  <c r="W68" i="5"/>
  <c r="E69" i="27"/>
  <c r="W67" i="5"/>
  <c r="W66" i="5"/>
  <c r="W65" i="5"/>
  <c r="W64" i="5"/>
  <c r="W63" i="5"/>
  <c r="W62" i="5"/>
  <c r="W61" i="5"/>
  <c r="E62" i="27"/>
  <c r="W60" i="5"/>
  <c r="W59" i="5"/>
  <c r="W58" i="5"/>
  <c r="W57" i="5"/>
  <c r="W56" i="5"/>
  <c r="W55" i="5"/>
  <c r="E56" i="27"/>
  <c r="W54" i="5"/>
  <c r="W53" i="5"/>
  <c r="W52" i="5"/>
  <c r="W51" i="5"/>
  <c r="W50" i="5"/>
  <c r="W49" i="5"/>
  <c r="E50" i="27"/>
  <c r="W48" i="5"/>
  <c r="W47" i="5"/>
  <c r="W46" i="5"/>
  <c r="W45" i="5"/>
  <c r="W44" i="5"/>
  <c r="E45" i="27"/>
  <c r="W43" i="5"/>
  <c r="E44" i="27"/>
  <c r="W42" i="5"/>
  <c r="W41" i="5"/>
  <c r="W40" i="5"/>
  <c r="W39" i="5"/>
  <c r="W38" i="5"/>
  <c r="U38" i="5"/>
  <c r="W37" i="5"/>
  <c r="U37" i="5"/>
  <c r="W36" i="5"/>
  <c r="U36" i="5"/>
  <c r="W35" i="5"/>
  <c r="U35" i="5"/>
  <c r="W34" i="5"/>
  <c r="U34" i="5"/>
  <c r="W33" i="5"/>
  <c r="U33" i="5"/>
  <c r="W32" i="5"/>
  <c r="U32" i="5"/>
  <c r="W31" i="5"/>
  <c r="U31" i="5"/>
  <c r="W30" i="5"/>
  <c r="U30" i="5"/>
  <c r="W29" i="5"/>
  <c r="U29" i="5"/>
  <c r="W28" i="5"/>
  <c r="U28" i="5"/>
  <c r="W27" i="5"/>
  <c r="U27" i="5"/>
  <c r="W26" i="5"/>
  <c r="U26" i="5"/>
  <c r="W25" i="5"/>
  <c r="U25" i="5"/>
  <c r="W24" i="5"/>
  <c r="U24" i="5"/>
  <c r="W23" i="5"/>
  <c r="U23" i="5"/>
  <c r="W22" i="5"/>
  <c r="U22" i="5"/>
  <c r="W21" i="5"/>
  <c r="U21" i="5"/>
  <c r="W20" i="5"/>
  <c r="U20" i="5"/>
  <c r="W19" i="5"/>
  <c r="U19" i="5"/>
  <c r="W18" i="5"/>
  <c r="U18" i="5"/>
  <c r="W17" i="5"/>
  <c r="U17" i="5"/>
  <c r="W16" i="5"/>
  <c r="U16" i="5"/>
  <c r="W15" i="5"/>
  <c r="U15" i="5"/>
  <c r="W14" i="5"/>
  <c r="U14" i="5"/>
  <c r="W13" i="5"/>
  <c r="U13" i="5"/>
  <c r="W12" i="5"/>
  <c r="U12" i="5"/>
  <c r="W11" i="5"/>
  <c r="U11" i="5"/>
  <c r="W10" i="5"/>
  <c r="U10" i="5"/>
  <c r="W9" i="5"/>
  <c r="U9" i="5"/>
  <c r="W8" i="5"/>
  <c r="U8" i="5"/>
  <c r="W7" i="5"/>
  <c r="U7" i="5"/>
  <c r="W6" i="5"/>
  <c r="U6" i="5"/>
  <c r="W5" i="5"/>
  <c r="U5" i="5"/>
  <c r="W4" i="5"/>
  <c r="U4" i="5"/>
  <c r="W3" i="5"/>
  <c r="W84" i="5" s="1"/>
  <c r="U3" i="5"/>
  <c r="W83" i="3"/>
  <c r="U83" i="3"/>
  <c r="W82" i="3"/>
  <c r="U82" i="3"/>
  <c r="W81" i="3"/>
  <c r="U81" i="3"/>
  <c r="W80" i="3"/>
  <c r="U80" i="3"/>
  <c r="W79" i="3"/>
  <c r="U79" i="3"/>
  <c r="W78" i="3"/>
  <c r="U78" i="3"/>
  <c r="W77" i="3"/>
  <c r="U77" i="3"/>
  <c r="W76" i="3"/>
  <c r="U76" i="3"/>
  <c r="W75" i="3"/>
  <c r="U75" i="3"/>
  <c r="W74" i="3"/>
  <c r="U74" i="3"/>
  <c r="W73" i="3"/>
  <c r="U73" i="3"/>
  <c r="D74" i="27" s="1"/>
  <c r="W72" i="3"/>
  <c r="U72" i="3"/>
  <c r="W71" i="3"/>
  <c r="U71" i="3"/>
  <c r="W70" i="3"/>
  <c r="U70" i="3"/>
  <c r="W69" i="3"/>
  <c r="U69" i="3"/>
  <c r="W68" i="3"/>
  <c r="U68" i="3"/>
  <c r="W67" i="3"/>
  <c r="U67" i="3"/>
  <c r="D68" i="27" s="1"/>
  <c r="W66" i="3"/>
  <c r="U66" i="3"/>
  <c r="W65" i="3"/>
  <c r="U65" i="3"/>
  <c r="W64" i="3"/>
  <c r="U64" i="3"/>
  <c r="W63" i="3"/>
  <c r="U63" i="3"/>
  <c r="W62" i="3"/>
  <c r="U62" i="3"/>
  <c r="W61" i="3"/>
  <c r="U61" i="3"/>
  <c r="D62" i="27" s="1"/>
  <c r="W60" i="3"/>
  <c r="U60" i="3"/>
  <c r="W59" i="3"/>
  <c r="U59" i="3"/>
  <c r="W58" i="3"/>
  <c r="U58" i="3"/>
  <c r="W57" i="3"/>
  <c r="U57" i="3"/>
  <c r="W56" i="3"/>
  <c r="U56" i="3"/>
  <c r="W55" i="3"/>
  <c r="U55" i="3"/>
  <c r="D56" i="27" s="1"/>
  <c r="W54" i="3"/>
  <c r="U54" i="3"/>
  <c r="W53" i="3"/>
  <c r="U53" i="3"/>
  <c r="W52" i="3"/>
  <c r="U52" i="3"/>
  <c r="W51" i="3"/>
  <c r="U51" i="3"/>
  <c r="W50" i="3"/>
  <c r="U50" i="3"/>
  <c r="W49" i="3"/>
  <c r="U49" i="3"/>
  <c r="D50" i="27" s="1"/>
  <c r="W48" i="3"/>
  <c r="U48" i="3"/>
  <c r="W47" i="3"/>
  <c r="U47" i="3"/>
  <c r="W46" i="3"/>
  <c r="U46" i="3"/>
  <c r="W45" i="3"/>
  <c r="U45" i="3"/>
  <c r="W44" i="3"/>
  <c r="U44" i="3"/>
  <c r="W43" i="3"/>
  <c r="U43" i="3"/>
  <c r="D44" i="27" s="1"/>
  <c r="W42" i="3"/>
  <c r="U42" i="3"/>
  <c r="W41" i="3"/>
  <c r="U41" i="3"/>
  <c r="W40" i="3"/>
  <c r="U40" i="3"/>
  <c r="W39" i="3"/>
  <c r="U39" i="3"/>
  <c r="W38" i="3"/>
  <c r="U38" i="3"/>
  <c r="W37" i="3"/>
  <c r="U37" i="3"/>
  <c r="W36" i="3"/>
  <c r="U36" i="3"/>
  <c r="W35" i="3"/>
  <c r="U35" i="3"/>
  <c r="W34" i="3"/>
  <c r="U34" i="3"/>
  <c r="W33" i="3"/>
  <c r="U33" i="3"/>
  <c r="W32" i="3"/>
  <c r="U32" i="3"/>
  <c r="W31" i="3"/>
  <c r="U31" i="3"/>
  <c r="W30" i="3"/>
  <c r="U30" i="3"/>
  <c r="W29" i="3"/>
  <c r="U29" i="3"/>
  <c r="W28" i="3"/>
  <c r="U28" i="3"/>
  <c r="W27" i="3"/>
  <c r="U27" i="3"/>
  <c r="W26" i="3"/>
  <c r="U26" i="3"/>
  <c r="W25" i="3"/>
  <c r="U25" i="3"/>
  <c r="W24" i="3"/>
  <c r="U24" i="3"/>
  <c r="W23" i="3"/>
  <c r="U23" i="3"/>
  <c r="W22" i="3"/>
  <c r="U22" i="3"/>
  <c r="W21" i="3"/>
  <c r="U21" i="3"/>
  <c r="W20" i="3"/>
  <c r="U20" i="3"/>
  <c r="W19" i="3"/>
  <c r="U19" i="3"/>
  <c r="W18" i="3"/>
  <c r="U18" i="3"/>
  <c r="W17" i="3"/>
  <c r="U17" i="3"/>
  <c r="W16" i="3"/>
  <c r="U16" i="3"/>
  <c r="W15" i="3"/>
  <c r="U15" i="3"/>
  <c r="W14" i="3"/>
  <c r="U14" i="3"/>
  <c r="W13" i="3"/>
  <c r="U13" i="3"/>
  <c r="W12" i="3"/>
  <c r="U12" i="3"/>
  <c r="W11" i="3"/>
  <c r="U11" i="3"/>
  <c r="W10" i="3"/>
  <c r="U10" i="3"/>
  <c r="W9" i="3"/>
  <c r="U9" i="3"/>
  <c r="W8" i="3"/>
  <c r="U8" i="3"/>
  <c r="W7" i="3"/>
  <c r="U7" i="3"/>
  <c r="W6" i="3"/>
  <c r="U6" i="3"/>
  <c r="W5" i="3"/>
  <c r="U5" i="3"/>
  <c r="W4" i="3"/>
  <c r="U4" i="3"/>
  <c r="W3" i="3"/>
  <c r="U3" i="3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D43" i="27"/>
  <c r="E43" i="27"/>
  <c r="F43" i="27"/>
  <c r="G43" i="27"/>
  <c r="M43" i="27"/>
  <c r="D45" i="27"/>
  <c r="F45" i="27"/>
  <c r="K45" i="27"/>
  <c r="M45" i="27"/>
  <c r="N45" i="27"/>
  <c r="D46" i="27"/>
  <c r="E46" i="27"/>
  <c r="F46" i="27"/>
  <c r="K46" i="27"/>
  <c r="M46" i="27"/>
  <c r="D47" i="27"/>
  <c r="E47" i="27"/>
  <c r="F47" i="27"/>
  <c r="M47" i="27"/>
  <c r="V47" i="27"/>
  <c r="D48" i="27"/>
  <c r="E48" i="27"/>
  <c r="F48" i="27"/>
  <c r="G48" i="27"/>
  <c r="K48" i="27"/>
  <c r="M48" i="27"/>
  <c r="V48" i="27"/>
  <c r="D49" i="27"/>
  <c r="E49" i="27"/>
  <c r="F49" i="27"/>
  <c r="M49" i="27"/>
  <c r="O49" i="27"/>
  <c r="D51" i="27"/>
  <c r="F51" i="27"/>
  <c r="G51" i="27"/>
  <c r="K51" i="27"/>
  <c r="M51" i="27"/>
  <c r="N51" i="27"/>
  <c r="D52" i="27"/>
  <c r="E52" i="27"/>
  <c r="F52" i="27"/>
  <c r="K52" i="27"/>
  <c r="M52" i="27"/>
  <c r="O52" i="27"/>
  <c r="V52" i="27"/>
  <c r="D53" i="27"/>
  <c r="E53" i="27"/>
  <c r="F53" i="27"/>
  <c r="G53" i="27"/>
  <c r="M53" i="27"/>
  <c r="D54" i="27"/>
  <c r="E54" i="27"/>
  <c r="F54" i="27"/>
  <c r="G54" i="27"/>
  <c r="K54" i="27"/>
  <c r="M54" i="27"/>
  <c r="X54" i="27"/>
  <c r="D55" i="27"/>
  <c r="E55" i="27"/>
  <c r="F55" i="27"/>
  <c r="M55" i="27"/>
  <c r="O55" i="27"/>
  <c r="N56" i="27"/>
  <c r="D57" i="27"/>
  <c r="E57" i="27"/>
  <c r="F57" i="27"/>
  <c r="G57" i="27"/>
  <c r="K57" i="27"/>
  <c r="D58" i="27"/>
  <c r="E58" i="27"/>
  <c r="F58" i="27"/>
  <c r="K58" i="27"/>
  <c r="M58" i="27"/>
  <c r="D59" i="27"/>
  <c r="E59" i="27"/>
  <c r="F59" i="27"/>
  <c r="M59" i="27"/>
  <c r="N59" i="27"/>
  <c r="O59" i="27"/>
  <c r="X59" i="27"/>
  <c r="D60" i="27"/>
  <c r="E60" i="27"/>
  <c r="F60" i="27"/>
  <c r="G60" i="27"/>
  <c r="K60" i="27"/>
  <c r="M60" i="27"/>
  <c r="D61" i="27"/>
  <c r="E61" i="27"/>
  <c r="F61" i="27"/>
  <c r="D63" i="27"/>
  <c r="F63" i="27"/>
  <c r="K63" i="27"/>
  <c r="D64" i="27"/>
  <c r="E64" i="27"/>
  <c r="F64" i="27"/>
  <c r="K64" i="27"/>
  <c r="D65" i="27"/>
  <c r="E65" i="27"/>
  <c r="F65" i="27"/>
  <c r="G65" i="27"/>
  <c r="D66" i="27"/>
  <c r="E66" i="27"/>
  <c r="F66" i="27"/>
  <c r="G66" i="27"/>
  <c r="D67" i="27"/>
  <c r="E67" i="27"/>
  <c r="F67" i="27"/>
  <c r="I67" i="27"/>
  <c r="J67" i="27"/>
  <c r="K67" i="27"/>
  <c r="L67" i="27"/>
  <c r="N67" i="27"/>
  <c r="O67" i="27"/>
  <c r="P67" i="27"/>
  <c r="Q67" i="27"/>
  <c r="R67" i="27"/>
  <c r="S67" i="27"/>
  <c r="T67" i="27"/>
  <c r="U67" i="27"/>
  <c r="V67" i="27"/>
  <c r="W67" i="27"/>
  <c r="X67" i="27"/>
  <c r="D69" i="27"/>
  <c r="F69" i="27"/>
  <c r="G69" i="27"/>
  <c r="J69" i="27"/>
  <c r="K69" i="27"/>
  <c r="L69" i="27"/>
  <c r="N69" i="27"/>
  <c r="O69" i="27"/>
  <c r="P69" i="27"/>
  <c r="S69" i="27"/>
  <c r="T69" i="27"/>
  <c r="U69" i="27"/>
  <c r="D70" i="27"/>
  <c r="E70" i="27"/>
  <c r="F70" i="27"/>
  <c r="G70" i="27"/>
  <c r="I70" i="27"/>
  <c r="J70" i="27"/>
  <c r="K70" i="27"/>
  <c r="L70" i="27"/>
  <c r="N70" i="27"/>
  <c r="O70" i="27"/>
  <c r="P70" i="27"/>
  <c r="R70" i="27"/>
  <c r="S70" i="27"/>
  <c r="T70" i="27"/>
  <c r="U70" i="27"/>
  <c r="V70" i="27"/>
  <c r="X70" i="27"/>
  <c r="D71" i="27"/>
  <c r="E71" i="27"/>
  <c r="F71" i="27"/>
  <c r="I71" i="27"/>
  <c r="J71" i="27"/>
  <c r="K71" i="27"/>
  <c r="L71" i="27"/>
  <c r="N71" i="27"/>
  <c r="O71" i="27"/>
  <c r="P71" i="27"/>
  <c r="Q71" i="27"/>
  <c r="R71" i="27"/>
  <c r="S71" i="27"/>
  <c r="T71" i="27"/>
  <c r="U71" i="27"/>
  <c r="V71" i="27"/>
  <c r="W71" i="27"/>
  <c r="X71" i="27"/>
  <c r="D72" i="27"/>
  <c r="E72" i="27"/>
  <c r="F72" i="27"/>
  <c r="I72" i="27"/>
  <c r="J72" i="27"/>
  <c r="K72" i="27"/>
  <c r="L72" i="27"/>
  <c r="N72" i="27"/>
  <c r="O72" i="27"/>
  <c r="P72" i="27"/>
  <c r="Q72" i="27"/>
  <c r="R72" i="27"/>
  <c r="S72" i="27"/>
  <c r="T72" i="27"/>
  <c r="U72" i="27"/>
  <c r="V72" i="27"/>
  <c r="W72" i="27"/>
  <c r="X72" i="27"/>
  <c r="D73" i="27"/>
  <c r="E73" i="27"/>
  <c r="F73" i="27"/>
  <c r="I73" i="27"/>
  <c r="J73" i="27"/>
  <c r="K73" i="27"/>
  <c r="L73" i="27"/>
  <c r="N73" i="27"/>
  <c r="O73" i="27"/>
  <c r="P73" i="27"/>
  <c r="Q73" i="27"/>
  <c r="R73" i="27"/>
  <c r="S73" i="27"/>
  <c r="T73" i="27"/>
  <c r="U73" i="27"/>
  <c r="V73" i="27"/>
  <c r="W73" i="27"/>
  <c r="X73" i="27"/>
  <c r="D75" i="27"/>
  <c r="F75" i="27"/>
  <c r="J75" i="27"/>
  <c r="K75" i="27"/>
  <c r="L75" i="27"/>
  <c r="N75" i="27"/>
  <c r="O75" i="27"/>
  <c r="P75" i="27"/>
  <c r="S75" i="27"/>
  <c r="T75" i="27"/>
  <c r="U75" i="27"/>
  <c r="X75" i="27"/>
  <c r="D76" i="27"/>
  <c r="E76" i="27"/>
  <c r="F76" i="27"/>
  <c r="I76" i="27"/>
  <c r="J76" i="27"/>
  <c r="K76" i="27"/>
  <c r="L76" i="27"/>
  <c r="N76" i="27"/>
  <c r="O76" i="27"/>
  <c r="P76" i="27"/>
  <c r="R76" i="27"/>
  <c r="S76" i="27"/>
  <c r="T76" i="27"/>
  <c r="U76" i="27"/>
  <c r="V76" i="27"/>
  <c r="X76" i="27"/>
  <c r="D77" i="27"/>
  <c r="E77" i="27"/>
  <c r="F77" i="27"/>
  <c r="G77" i="27"/>
  <c r="I77" i="27"/>
  <c r="J77" i="27"/>
  <c r="K77" i="27"/>
  <c r="L77" i="27"/>
  <c r="N77" i="27"/>
  <c r="O77" i="27"/>
  <c r="P77" i="27"/>
  <c r="Q77" i="27"/>
  <c r="R77" i="27"/>
  <c r="S77" i="27"/>
  <c r="T77" i="27"/>
  <c r="U77" i="27"/>
  <c r="V77" i="27"/>
  <c r="W77" i="27"/>
  <c r="X77" i="27"/>
  <c r="W11" i="27"/>
  <c r="X15" i="27"/>
  <c r="X17" i="27"/>
  <c r="X27" i="27"/>
  <c r="W29" i="27"/>
  <c r="W35" i="27"/>
  <c r="X37" i="27"/>
  <c r="W41" i="27"/>
  <c r="X65" i="27"/>
  <c r="X64" i="27"/>
  <c r="X61" i="27"/>
  <c r="X60" i="27"/>
  <c r="X58" i="27"/>
  <c r="X55" i="27"/>
  <c r="X53" i="27"/>
  <c r="X52" i="27"/>
  <c r="X49" i="27"/>
  <c r="X48" i="27"/>
  <c r="X47" i="27"/>
  <c r="X46" i="27"/>
  <c r="X45" i="27"/>
  <c r="X43" i="27"/>
  <c r="X42" i="27"/>
  <c r="X41" i="27"/>
  <c r="X40" i="27"/>
  <c r="K38" i="40"/>
  <c r="J38" i="40"/>
  <c r="I38" i="40"/>
  <c r="H38" i="40"/>
  <c r="G38" i="40"/>
  <c r="F38" i="40"/>
  <c r="X36" i="27"/>
  <c r="X35" i="27"/>
  <c r="X34" i="27"/>
  <c r="X31" i="27"/>
  <c r="X30" i="27"/>
  <c r="X29" i="27"/>
  <c r="X28" i="27"/>
  <c r="X25" i="27"/>
  <c r="X24" i="27"/>
  <c r="X23" i="27"/>
  <c r="X22" i="27"/>
  <c r="X19" i="27"/>
  <c r="X18" i="27"/>
  <c r="X16" i="27"/>
  <c r="P15" i="40"/>
  <c r="O15" i="40" s="1"/>
  <c r="P14" i="40"/>
  <c r="O14" i="40" s="1"/>
  <c r="P13" i="40"/>
  <c r="O13" i="40" s="1"/>
  <c r="X13" i="27"/>
  <c r="P12" i="40"/>
  <c r="O12" i="40" s="1"/>
  <c r="X12" i="27"/>
  <c r="Q11" i="40"/>
  <c r="P11" i="40"/>
  <c r="O11" i="40"/>
  <c r="X11" i="27"/>
  <c r="Q10" i="40"/>
  <c r="P10" i="40"/>
  <c r="O10" i="40" s="1"/>
  <c r="X10" i="27"/>
  <c r="Q9" i="40"/>
  <c r="P9" i="40"/>
  <c r="O9" i="40"/>
  <c r="Q8" i="40"/>
  <c r="P8" i="40"/>
  <c r="O8" i="40" s="1"/>
  <c r="Q7" i="40"/>
  <c r="P7" i="40"/>
  <c r="O7" i="40" s="1"/>
  <c r="X7" i="27"/>
  <c r="Q6" i="40"/>
  <c r="P6" i="40"/>
  <c r="O6" i="40" s="1"/>
  <c r="Q5" i="40"/>
  <c r="P5" i="40"/>
  <c r="O5" i="40" s="1"/>
  <c r="X5" i="27"/>
  <c r="Q4" i="40"/>
  <c r="P4" i="40"/>
  <c r="O4" i="40" s="1"/>
  <c r="X4" i="27"/>
  <c r="Q3" i="40"/>
  <c r="P3" i="40"/>
  <c r="O3" i="40" s="1"/>
  <c r="W65" i="27"/>
  <c r="W61" i="27"/>
  <c r="W60" i="27"/>
  <c r="W59" i="27"/>
  <c r="W58" i="27"/>
  <c r="W55" i="27"/>
  <c r="W54" i="27"/>
  <c r="W53" i="27"/>
  <c r="W49" i="27"/>
  <c r="W48" i="27"/>
  <c r="W47" i="27"/>
  <c r="W43" i="27"/>
  <c r="W42" i="27"/>
  <c r="K38" i="39"/>
  <c r="J38" i="39"/>
  <c r="I38" i="39"/>
  <c r="H38" i="39"/>
  <c r="G38" i="39"/>
  <c r="F38" i="39"/>
  <c r="W37" i="27"/>
  <c r="W36" i="27"/>
  <c r="W31" i="27"/>
  <c r="W30" i="27"/>
  <c r="W25" i="27"/>
  <c r="W24" i="27"/>
  <c r="W23" i="27"/>
  <c r="W21" i="27"/>
  <c r="W19" i="27"/>
  <c r="W18" i="27"/>
  <c r="W17" i="27"/>
  <c r="P15" i="39"/>
  <c r="O15" i="39" s="1"/>
  <c r="P14" i="39"/>
  <c r="O14" i="39" s="1"/>
  <c r="P13" i="39"/>
  <c r="O13" i="39" s="1"/>
  <c r="W13" i="27"/>
  <c r="P12" i="39"/>
  <c r="O12" i="39" s="1"/>
  <c r="W12" i="27"/>
  <c r="Q11" i="39"/>
  <c r="P11" i="39"/>
  <c r="O11" i="39" s="1"/>
  <c r="Q10" i="39"/>
  <c r="P10" i="39"/>
  <c r="O10" i="39" s="1"/>
  <c r="Q9" i="39"/>
  <c r="P9" i="39"/>
  <c r="O9" i="39" s="1"/>
  <c r="Q8" i="39"/>
  <c r="P8" i="39"/>
  <c r="O8" i="39" s="1"/>
  <c r="Q7" i="39"/>
  <c r="P7" i="39"/>
  <c r="O7" i="39" s="1"/>
  <c r="W7" i="27"/>
  <c r="Q6" i="39"/>
  <c r="P6" i="39"/>
  <c r="O6" i="39" s="1"/>
  <c r="Q5" i="39"/>
  <c r="P5" i="39"/>
  <c r="O5" i="39" s="1"/>
  <c r="W5" i="27"/>
  <c r="Q4" i="39"/>
  <c r="P4" i="39"/>
  <c r="O4" i="39" s="1"/>
  <c r="Q3" i="39"/>
  <c r="P3" i="39"/>
  <c r="O3" i="39" s="1"/>
  <c r="V64" i="27"/>
  <c r="V61" i="27"/>
  <c r="V60" i="27"/>
  <c r="V59" i="27"/>
  <c r="V58" i="27"/>
  <c r="V57" i="27"/>
  <c r="V55" i="27"/>
  <c r="V54" i="27"/>
  <c r="V53" i="27"/>
  <c r="V49" i="27"/>
  <c r="V46" i="27"/>
  <c r="V43" i="27"/>
  <c r="V42" i="27"/>
  <c r="V41" i="27"/>
  <c r="V40" i="27"/>
  <c r="V39" i="27"/>
  <c r="K38" i="38"/>
  <c r="J38" i="38"/>
  <c r="I38" i="38"/>
  <c r="H38" i="38"/>
  <c r="G38" i="38"/>
  <c r="F38" i="38"/>
  <c r="V37" i="27"/>
  <c r="V36" i="27"/>
  <c r="V34" i="27"/>
  <c r="V31" i="27"/>
  <c r="V30" i="27"/>
  <c r="V29" i="27"/>
  <c r="V28" i="27"/>
  <c r="V25" i="27"/>
  <c r="V24" i="27"/>
  <c r="V23" i="27"/>
  <c r="V22" i="27"/>
  <c r="V19" i="27"/>
  <c r="V18" i="27"/>
  <c r="V17" i="27"/>
  <c r="V16" i="27"/>
  <c r="P15" i="38"/>
  <c r="O15" i="38" s="1"/>
  <c r="P14" i="38"/>
  <c r="O14" i="38" s="1"/>
  <c r="P13" i="38"/>
  <c r="O13" i="38" s="1"/>
  <c r="V13" i="27"/>
  <c r="P12" i="38"/>
  <c r="O12" i="38" s="1"/>
  <c r="Q11" i="38"/>
  <c r="P11" i="38"/>
  <c r="O11" i="38" s="1"/>
  <c r="V11" i="27"/>
  <c r="Q10" i="38"/>
  <c r="P10" i="38"/>
  <c r="O10" i="38"/>
  <c r="V10" i="27"/>
  <c r="Q9" i="38"/>
  <c r="P9" i="38"/>
  <c r="O9" i="38" s="1"/>
  <c r="Q8" i="38"/>
  <c r="P8" i="38"/>
  <c r="O8" i="38"/>
  <c r="Q7" i="38"/>
  <c r="P7" i="38"/>
  <c r="O7" i="38" s="1"/>
  <c r="V7" i="27"/>
  <c r="Q6" i="38"/>
  <c r="P6" i="38"/>
  <c r="O6" i="38" s="1"/>
  <c r="Q5" i="38"/>
  <c r="P5" i="38"/>
  <c r="O5" i="38" s="1"/>
  <c r="V5" i="27"/>
  <c r="Q4" i="38"/>
  <c r="P4" i="38"/>
  <c r="O4" i="38" s="1"/>
  <c r="V4" i="27"/>
  <c r="Q3" i="38"/>
  <c r="P3" i="38"/>
  <c r="O3" i="38" s="1"/>
  <c r="Q6" i="37"/>
  <c r="Q7" i="35"/>
  <c r="Q11" i="35"/>
  <c r="Q13" i="35"/>
  <c r="Q15" i="35"/>
  <c r="G5" i="35"/>
  <c r="Q5" i="35" s="1"/>
  <c r="G6" i="35"/>
  <c r="Q6" i="35" s="1"/>
  <c r="G8" i="35"/>
  <c r="Q8" i="35" s="1"/>
  <c r="G9" i="35"/>
  <c r="Q9" i="35" s="1"/>
  <c r="G10" i="35"/>
  <c r="Q10" i="35" s="1"/>
  <c r="G12" i="35"/>
  <c r="Q12" i="35" s="1"/>
  <c r="G14" i="35"/>
  <c r="Q14" i="35" s="1"/>
  <c r="G16" i="35"/>
  <c r="Q16" i="35" s="1"/>
  <c r="G17" i="35"/>
  <c r="Q17" i="35" s="1"/>
  <c r="G3" i="35"/>
  <c r="Q16" i="33"/>
  <c r="Q18" i="33"/>
  <c r="Q20" i="33"/>
  <c r="Q44" i="33"/>
  <c r="Q6" i="26"/>
  <c r="Q4" i="25"/>
  <c r="Q5" i="25"/>
  <c r="Q6" i="25"/>
  <c r="Q7" i="25"/>
  <c r="Q8" i="25"/>
  <c r="Q9" i="25"/>
  <c r="Q10" i="25"/>
  <c r="Q11" i="25"/>
  <c r="Q12" i="25"/>
  <c r="Q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P26" i="25"/>
  <c r="O26" i="25" s="1"/>
  <c r="P37" i="25"/>
  <c r="O37" i="25" s="1"/>
  <c r="P36" i="25"/>
  <c r="O36" i="25" s="1"/>
  <c r="P35" i="25"/>
  <c r="O35" i="25" s="1"/>
  <c r="P34" i="25"/>
  <c r="O34" i="25" s="1"/>
  <c r="P33" i="25"/>
  <c r="O33" i="25" s="1"/>
  <c r="P32" i="25"/>
  <c r="O32" i="25" s="1"/>
  <c r="P31" i="25"/>
  <c r="O31" i="25" s="1"/>
  <c r="P30" i="25"/>
  <c r="O30" i="25" s="1"/>
  <c r="P29" i="25"/>
  <c r="O29" i="25" s="1"/>
  <c r="P28" i="25"/>
  <c r="O28" i="25" s="1"/>
  <c r="P25" i="25"/>
  <c r="O25" i="25" s="1"/>
  <c r="P24" i="25"/>
  <c r="O24" i="25" s="1"/>
  <c r="P23" i="25"/>
  <c r="O23" i="25" s="1"/>
  <c r="P20" i="25"/>
  <c r="O20" i="25" s="1"/>
  <c r="P18" i="25"/>
  <c r="O18" i="25" s="1"/>
  <c r="P16" i="25"/>
  <c r="O16" i="25" s="1"/>
  <c r="P14" i="25"/>
  <c r="O14" i="25" s="1"/>
  <c r="P12" i="25"/>
  <c r="O12" i="25" s="1"/>
  <c r="P10" i="25"/>
  <c r="O10" i="25" s="1"/>
  <c r="P8" i="25"/>
  <c r="O8" i="25" s="1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29" i="13"/>
  <c r="Q30" i="13"/>
  <c r="Q31" i="13"/>
  <c r="Q32" i="13"/>
  <c r="Q33" i="13"/>
  <c r="Q34" i="13"/>
  <c r="Q35" i="13"/>
  <c r="Q36" i="13"/>
  <c r="Q37" i="13"/>
  <c r="Q38" i="13"/>
  <c r="Q39" i="13"/>
  <c r="Q40" i="13"/>
  <c r="Q41" i="13"/>
  <c r="Q5" i="21"/>
  <c r="Q7" i="21"/>
  <c r="Q9" i="21"/>
  <c r="Q11" i="21"/>
  <c r="Q13" i="21"/>
  <c r="Q15" i="21"/>
  <c r="Q17" i="21"/>
  <c r="Q19" i="21"/>
  <c r="Q21" i="21"/>
  <c r="Q23" i="21"/>
  <c r="Q25" i="21"/>
  <c r="Q27" i="21"/>
  <c r="Q30" i="21"/>
  <c r="Q31" i="21"/>
  <c r="Q45" i="21"/>
  <c r="Q35" i="11"/>
  <c r="Q5" i="1"/>
  <c r="Q16" i="1"/>
  <c r="Q7" i="1"/>
  <c r="Q8" i="1"/>
  <c r="Q10" i="1"/>
  <c r="G4" i="17"/>
  <c r="G6" i="17"/>
  <c r="G8" i="17"/>
  <c r="G10" i="17"/>
  <c r="G12" i="17"/>
  <c r="G14" i="17"/>
  <c r="G16" i="17"/>
  <c r="G18" i="17"/>
  <c r="G20" i="17"/>
  <c r="G22" i="17"/>
  <c r="G24" i="17"/>
  <c r="G26" i="17"/>
  <c r="G28" i="17"/>
  <c r="G29" i="17"/>
  <c r="G34" i="17"/>
  <c r="G11" i="17"/>
  <c r="G35" i="17"/>
  <c r="G36" i="17"/>
  <c r="G37" i="17"/>
  <c r="G38" i="17"/>
  <c r="G39" i="17"/>
  <c r="G40" i="17"/>
  <c r="G41" i="17"/>
  <c r="G42" i="17"/>
  <c r="G43" i="17"/>
  <c r="Q43" i="17" s="1"/>
  <c r="G44" i="17"/>
  <c r="Q44" i="17" s="1"/>
  <c r="G45" i="17"/>
  <c r="Q45" i="17" s="1"/>
  <c r="G46" i="17"/>
  <c r="Q46" i="17" s="1"/>
  <c r="G47" i="17"/>
  <c r="Q47" i="17" s="1"/>
  <c r="G4" i="21"/>
  <c r="Q4" i="21" s="1"/>
  <c r="G6" i="21"/>
  <c r="Q6" i="21" s="1"/>
  <c r="G8" i="21"/>
  <c r="Q8" i="21" s="1"/>
  <c r="G10" i="21"/>
  <c r="Q10" i="21" s="1"/>
  <c r="G12" i="21"/>
  <c r="Q12" i="21" s="1"/>
  <c r="G14" i="21"/>
  <c r="Q14" i="21" s="1"/>
  <c r="G16" i="21"/>
  <c r="Q16" i="21" s="1"/>
  <c r="G18" i="21"/>
  <c r="Q18" i="21" s="1"/>
  <c r="G20" i="21"/>
  <c r="Q20" i="21" s="1"/>
  <c r="G22" i="21"/>
  <c r="Q22" i="21" s="1"/>
  <c r="G24" i="21"/>
  <c r="Q24" i="21" s="1"/>
  <c r="G26" i="21"/>
  <c r="Q26" i="21" s="1"/>
  <c r="G28" i="21"/>
  <c r="Q28" i="21" s="1"/>
  <c r="G29" i="21"/>
  <c r="Q29" i="21" s="1"/>
  <c r="G32" i="21"/>
  <c r="Q32" i="21" s="1"/>
  <c r="G33" i="21"/>
  <c r="Q33" i="21" s="1"/>
  <c r="G34" i="21"/>
  <c r="Q34" i="21" s="1"/>
  <c r="G35" i="21"/>
  <c r="Q35" i="21" s="1"/>
  <c r="G36" i="21"/>
  <c r="Q36" i="21" s="1"/>
  <c r="G37" i="21"/>
  <c r="Q37" i="21" s="1"/>
  <c r="G38" i="21"/>
  <c r="Q38" i="21" s="1"/>
  <c r="G39" i="21"/>
  <c r="Q39" i="21" s="1"/>
  <c r="G40" i="21"/>
  <c r="Q40" i="21" s="1"/>
  <c r="G41" i="21"/>
  <c r="Q41" i="21" s="1"/>
  <c r="G42" i="21"/>
  <c r="Q42" i="21" s="1"/>
  <c r="G43" i="21"/>
  <c r="Q43" i="21" s="1"/>
  <c r="G44" i="21"/>
  <c r="Q44" i="21" s="1"/>
  <c r="G3" i="26"/>
  <c r="G5" i="26"/>
  <c r="Q5" i="26" s="1"/>
  <c r="G7" i="26"/>
  <c r="Q7" i="26" s="1"/>
  <c r="G8" i="26"/>
  <c r="Q8" i="26" s="1"/>
  <c r="G9" i="26"/>
  <c r="Q9" i="26" s="1"/>
  <c r="G5" i="34"/>
  <c r="G3" i="34"/>
  <c r="G6" i="34"/>
  <c r="G4" i="34"/>
  <c r="G8" i="34"/>
  <c r="G10" i="34"/>
  <c r="G11" i="34"/>
  <c r="G12" i="34"/>
  <c r="Q12" i="34" s="1"/>
  <c r="G5" i="33"/>
  <c r="Q5" i="33" s="1"/>
  <c r="G7" i="33"/>
  <c r="Q7" i="33" s="1"/>
  <c r="G9" i="33"/>
  <c r="P9" i="33" s="1"/>
  <c r="O9" i="33" s="1"/>
  <c r="G11" i="33"/>
  <c r="P11" i="33" s="1"/>
  <c r="O11" i="33" s="1"/>
  <c r="G3" i="33"/>
  <c r="G13" i="33"/>
  <c r="P13" i="33" s="1"/>
  <c r="O13" i="33" s="1"/>
  <c r="G15" i="33"/>
  <c r="P15" i="33" s="1"/>
  <c r="O15" i="33" s="1"/>
  <c r="G17" i="33"/>
  <c r="P17" i="33" s="1"/>
  <c r="O17" i="33" s="1"/>
  <c r="G19" i="33"/>
  <c r="Q19" i="33" s="1"/>
  <c r="G21" i="33"/>
  <c r="Q21" i="33" s="1"/>
  <c r="G22" i="33"/>
  <c r="G23" i="33"/>
  <c r="Q23" i="33" s="1"/>
  <c r="G25" i="33"/>
  <c r="Q25" i="33" s="1"/>
  <c r="G26" i="33"/>
  <c r="P26" i="33" s="1"/>
  <c r="O26" i="33" s="1"/>
  <c r="G27" i="33"/>
  <c r="P27" i="33" s="1"/>
  <c r="O27" i="33" s="1"/>
  <c r="G28" i="33"/>
  <c r="P28" i="33" s="1"/>
  <c r="O28" i="33" s="1"/>
  <c r="G29" i="33"/>
  <c r="P29" i="33" s="1"/>
  <c r="O29" i="33" s="1"/>
  <c r="G30" i="33"/>
  <c r="P30" i="33" s="1"/>
  <c r="O30" i="33" s="1"/>
  <c r="G31" i="33"/>
  <c r="P31" i="33" s="1"/>
  <c r="O31" i="33" s="1"/>
  <c r="G32" i="33"/>
  <c r="P32" i="33" s="1"/>
  <c r="O32" i="33" s="1"/>
  <c r="G33" i="33"/>
  <c r="Q33" i="33" s="1"/>
  <c r="G34" i="33"/>
  <c r="Q34" i="33" s="1"/>
  <c r="G35" i="33"/>
  <c r="Q35" i="33" s="1"/>
  <c r="G36" i="33"/>
  <c r="P36" i="33" s="1"/>
  <c r="O36" i="33" s="1"/>
  <c r="G37" i="33"/>
  <c r="P37" i="33" s="1"/>
  <c r="O37" i="33" s="1"/>
  <c r="G38" i="33"/>
  <c r="P38" i="33" s="1"/>
  <c r="O38" i="33" s="1"/>
  <c r="G39" i="33"/>
  <c r="P39" i="33" s="1"/>
  <c r="O39" i="33" s="1"/>
  <c r="G40" i="33"/>
  <c r="P40" i="33" s="1"/>
  <c r="O40" i="33" s="1"/>
  <c r="G24" i="33"/>
  <c r="Q24" i="33" s="1"/>
  <c r="G41" i="33"/>
  <c r="P41" i="33" s="1"/>
  <c r="O41" i="33" s="1"/>
  <c r="G42" i="33"/>
  <c r="P42" i="33" s="1"/>
  <c r="O42" i="33" s="1"/>
  <c r="G43" i="33"/>
  <c r="G4" i="35"/>
  <c r="Q4" i="35" s="1"/>
  <c r="G4" i="1"/>
  <c r="G6" i="1"/>
  <c r="G3" i="1"/>
  <c r="G9" i="1"/>
  <c r="G11" i="1"/>
  <c r="G12" i="1"/>
  <c r="G13" i="1"/>
  <c r="G15" i="1"/>
  <c r="G3" i="5"/>
  <c r="G4" i="5"/>
  <c r="G5" i="5"/>
  <c r="G6" i="5"/>
  <c r="G7" i="5"/>
  <c r="G9" i="5"/>
  <c r="G11" i="5"/>
  <c r="G13" i="5"/>
  <c r="G14" i="5"/>
  <c r="G16" i="5"/>
  <c r="G18" i="5"/>
  <c r="G19" i="5"/>
  <c r="G20" i="5"/>
  <c r="Q20" i="5" s="1"/>
  <c r="G21" i="5"/>
  <c r="Q21" i="5" s="1"/>
  <c r="G22" i="5"/>
  <c r="Q22" i="5" s="1"/>
  <c r="G23" i="5"/>
  <c r="G24" i="5"/>
  <c r="G25" i="5"/>
  <c r="O60" i="27"/>
  <c r="O58" i="27"/>
  <c r="O57" i="27"/>
  <c r="O54" i="27"/>
  <c r="O53" i="27"/>
  <c r="O51" i="27"/>
  <c r="O48" i="27"/>
  <c r="O47" i="27"/>
  <c r="O46" i="27"/>
  <c r="O45" i="27"/>
  <c r="O44" i="27"/>
  <c r="O43" i="27"/>
  <c r="N60" i="27"/>
  <c r="N58" i="27"/>
  <c r="N57" i="27"/>
  <c r="N55" i="27"/>
  <c r="N54" i="27"/>
  <c r="N53" i="27"/>
  <c r="N52" i="27"/>
  <c r="N49" i="27"/>
  <c r="N48" i="27"/>
  <c r="N47" i="27"/>
  <c r="N46" i="27"/>
  <c r="N43" i="27"/>
  <c r="Q43" i="27"/>
  <c r="Q9" i="34"/>
  <c r="B7" i="15"/>
  <c r="B8" i="15"/>
  <c r="B9" i="15"/>
  <c r="B36" i="15"/>
  <c r="B37" i="15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7" i="3"/>
  <c r="B8" i="3"/>
  <c r="B9" i="3"/>
  <c r="B10" i="3"/>
  <c r="B11" i="3"/>
  <c r="D67" i="32" l="1"/>
  <c r="D14" i="32"/>
  <c r="D46" i="32"/>
  <c r="D56" i="32"/>
  <c r="D64" i="32"/>
  <c r="D24" i="32"/>
  <c r="Y76" i="27"/>
  <c r="D45" i="32" s="1"/>
  <c r="U84" i="40"/>
  <c r="W84" i="40"/>
  <c r="U84" i="39"/>
  <c r="W4" i="27"/>
  <c r="W84" i="39"/>
  <c r="U84" i="38"/>
  <c r="W84" i="38"/>
  <c r="U84" i="37"/>
  <c r="W84" i="37"/>
  <c r="U84" i="36"/>
  <c r="W84" i="36"/>
  <c r="U84" i="34"/>
  <c r="W84" i="34"/>
  <c r="U84" i="33"/>
  <c r="W84" i="33"/>
  <c r="U84" i="26"/>
  <c r="W84" i="26"/>
  <c r="U84" i="23"/>
  <c r="W84" i="23"/>
  <c r="U84" i="19"/>
  <c r="W84" i="19"/>
  <c r="W64" i="27"/>
  <c r="V65" i="27"/>
  <c r="K66" i="27"/>
  <c r="O59" i="15"/>
  <c r="G52" i="27"/>
  <c r="W84" i="11"/>
  <c r="U84" i="3"/>
  <c r="W84" i="3"/>
  <c r="U84" i="5"/>
  <c r="V6" i="27"/>
  <c r="V12" i="27"/>
  <c r="V35" i="27"/>
  <c r="V8" i="27"/>
  <c r="V33" i="27"/>
  <c r="P17" i="35"/>
  <c r="O17" i="35" s="1"/>
  <c r="S6" i="27" s="1"/>
  <c r="P16" i="35"/>
  <c r="O16" i="35" s="1"/>
  <c r="Q22" i="33"/>
  <c r="P22" i="33"/>
  <c r="O22" i="33" s="1"/>
  <c r="P43" i="33"/>
  <c r="O43" i="33" s="1"/>
  <c r="Q43" i="33"/>
  <c r="Q42" i="33"/>
  <c r="Q32" i="33"/>
  <c r="Q31" i="33"/>
  <c r="Q30" i="33"/>
  <c r="Q17" i="33"/>
  <c r="P35" i="33"/>
  <c r="O35" i="33" s="1"/>
  <c r="Q15" i="33"/>
  <c r="P34" i="33"/>
  <c r="O34" i="33" s="1"/>
  <c r="Q13" i="33"/>
  <c r="P25" i="33"/>
  <c r="O25" i="33" s="1"/>
  <c r="P23" i="33"/>
  <c r="O23" i="33" s="1"/>
  <c r="P7" i="33"/>
  <c r="O7" i="33" s="1"/>
  <c r="P33" i="33"/>
  <c r="O33" i="33" s="1"/>
  <c r="P21" i="33"/>
  <c r="O21" i="33" s="1"/>
  <c r="Q41" i="33"/>
  <c r="Q29" i="33"/>
  <c r="Q40" i="33"/>
  <c r="Q28" i="33"/>
  <c r="Q9" i="33"/>
  <c r="P19" i="33"/>
  <c r="O19" i="33" s="1"/>
  <c r="Q39" i="33"/>
  <c r="Q27" i="33"/>
  <c r="Q38" i="33"/>
  <c r="Q26" i="33"/>
  <c r="Q37" i="33"/>
  <c r="Q36" i="33"/>
  <c r="P6" i="25"/>
  <c r="O6" i="25" s="1"/>
  <c r="P27" i="25"/>
  <c r="O27" i="25" s="1"/>
  <c r="Q6" i="1"/>
  <c r="G14" i="1"/>
  <c r="Q14" i="1" s="1"/>
  <c r="Q4" i="1"/>
  <c r="Q12" i="1"/>
  <c r="Q11" i="1"/>
  <c r="Q13" i="1"/>
  <c r="Q9" i="1"/>
  <c r="Q15" i="1"/>
  <c r="L5" i="27"/>
  <c r="N5" i="27"/>
  <c r="L6" i="27"/>
  <c r="N6" i="27"/>
  <c r="L7" i="27"/>
  <c r="N7" i="27"/>
  <c r="L8" i="27"/>
  <c r="L9" i="27"/>
  <c r="L11" i="27"/>
  <c r="N11" i="27"/>
  <c r="L12" i="27"/>
  <c r="N12" i="27"/>
  <c r="L13" i="27"/>
  <c r="N13" i="27"/>
  <c r="L14" i="27"/>
  <c r="N14" i="27"/>
  <c r="L15" i="27"/>
  <c r="N15" i="27"/>
  <c r="L16" i="27"/>
  <c r="N16" i="27"/>
  <c r="L17" i="27"/>
  <c r="N17" i="27"/>
  <c r="L18" i="27"/>
  <c r="N18" i="27"/>
  <c r="L19" i="27"/>
  <c r="N19" i="27"/>
  <c r="L20" i="27"/>
  <c r="N20" i="27"/>
  <c r="L21" i="27"/>
  <c r="N21" i="27"/>
  <c r="L22" i="27"/>
  <c r="N22" i="27"/>
  <c r="L23" i="27"/>
  <c r="N23" i="27"/>
  <c r="L24" i="27"/>
  <c r="N24" i="27"/>
  <c r="L25" i="27"/>
  <c r="N25" i="27"/>
  <c r="L26" i="27"/>
  <c r="N26" i="27"/>
  <c r="L27" i="27"/>
  <c r="N27" i="27"/>
  <c r="L28" i="27"/>
  <c r="N28" i="27"/>
  <c r="L29" i="27"/>
  <c r="N29" i="27"/>
  <c r="L30" i="27"/>
  <c r="N30" i="27"/>
  <c r="Q30" i="27"/>
  <c r="L31" i="27"/>
  <c r="N31" i="27"/>
  <c r="L32" i="27"/>
  <c r="N32" i="27"/>
  <c r="L33" i="27"/>
  <c r="N33" i="27"/>
  <c r="L34" i="27"/>
  <c r="N34" i="27"/>
  <c r="K35" i="27"/>
  <c r="L35" i="27"/>
  <c r="N35" i="27"/>
  <c r="L36" i="27"/>
  <c r="N36" i="27"/>
  <c r="L37" i="27"/>
  <c r="N37" i="27"/>
  <c r="L38" i="27"/>
  <c r="N38" i="27"/>
  <c r="L39" i="27"/>
  <c r="N39" i="27"/>
  <c r="L40" i="27"/>
  <c r="N40" i="27"/>
  <c r="L41" i="27"/>
  <c r="N41" i="27"/>
  <c r="L42" i="27"/>
  <c r="N42" i="27"/>
  <c r="U65" i="27"/>
  <c r="U64" i="27"/>
  <c r="U63" i="27"/>
  <c r="U62" i="27"/>
  <c r="U61" i="27"/>
  <c r="U60" i="27"/>
  <c r="U59" i="27"/>
  <c r="U58" i="27"/>
  <c r="U57" i="27"/>
  <c r="U56" i="27"/>
  <c r="U55" i="27"/>
  <c r="U54" i="27"/>
  <c r="U53" i="27"/>
  <c r="U52" i="27"/>
  <c r="U51" i="27"/>
  <c r="U50" i="27"/>
  <c r="U49" i="27"/>
  <c r="U48" i="27"/>
  <c r="U47" i="27"/>
  <c r="U46" i="27"/>
  <c r="U45" i="27"/>
  <c r="U44" i="27"/>
  <c r="U43" i="27"/>
  <c r="U42" i="27"/>
  <c r="U41" i="27"/>
  <c r="U40" i="27"/>
  <c r="U39" i="27"/>
  <c r="U38" i="27"/>
  <c r="U37" i="27"/>
  <c r="U36" i="27"/>
  <c r="U34" i="27"/>
  <c r="U32" i="27"/>
  <c r="U31" i="27"/>
  <c r="U30" i="27"/>
  <c r="U29" i="27"/>
  <c r="U28" i="27"/>
  <c r="U27" i="27"/>
  <c r="U26" i="27"/>
  <c r="U25" i="27"/>
  <c r="U24" i="27"/>
  <c r="U23" i="27"/>
  <c r="U22" i="27"/>
  <c r="U21" i="27"/>
  <c r="U20" i="27"/>
  <c r="U19" i="27"/>
  <c r="U18" i="27"/>
  <c r="U17" i="27"/>
  <c r="U16" i="27"/>
  <c r="U15" i="27"/>
  <c r="U14" i="27"/>
  <c r="U13" i="27"/>
  <c r="U11" i="27"/>
  <c r="U10" i="27"/>
  <c r="U9" i="27"/>
  <c r="U7" i="27"/>
  <c r="U5" i="27"/>
  <c r="U4" i="27"/>
  <c r="T65" i="27"/>
  <c r="T64" i="27"/>
  <c r="T63" i="27"/>
  <c r="T62" i="27"/>
  <c r="T61" i="27"/>
  <c r="T60" i="27"/>
  <c r="T59" i="27"/>
  <c r="T58" i="27"/>
  <c r="T57" i="27"/>
  <c r="T56" i="27"/>
  <c r="T55" i="27"/>
  <c r="T54" i="27"/>
  <c r="T53" i="27"/>
  <c r="T52" i="27"/>
  <c r="T51" i="27"/>
  <c r="T50" i="27"/>
  <c r="T49" i="27"/>
  <c r="T48" i="27"/>
  <c r="T47" i="27"/>
  <c r="T46" i="27"/>
  <c r="T45" i="27"/>
  <c r="T44" i="27"/>
  <c r="T43" i="27"/>
  <c r="T42" i="27"/>
  <c r="T41" i="27"/>
  <c r="T40" i="27"/>
  <c r="T39" i="27"/>
  <c r="T38" i="27"/>
  <c r="T37" i="27"/>
  <c r="T36" i="27"/>
  <c r="T35" i="27"/>
  <c r="T34" i="27"/>
  <c r="T33" i="27"/>
  <c r="T32" i="27"/>
  <c r="T31" i="27"/>
  <c r="T30" i="27"/>
  <c r="T29" i="27"/>
  <c r="T28" i="27"/>
  <c r="T27" i="27"/>
  <c r="T26" i="27"/>
  <c r="T25" i="27"/>
  <c r="T24" i="27"/>
  <c r="T23" i="27"/>
  <c r="T22" i="27"/>
  <c r="T21" i="27"/>
  <c r="T19" i="27"/>
  <c r="T18" i="27"/>
  <c r="T17" i="27"/>
  <c r="T16" i="27"/>
  <c r="T15" i="27"/>
  <c r="T14" i="27"/>
  <c r="T12" i="27"/>
  <c r="T11" i="27"/>
  <c r="T10" i="27"/>
  <c r="T9" i="27"/>
  <c r="T8" i="27"/>
  <c r="T7" i="27"/>
  <c r="T5" i="27"/>
  <c r="T4" i="27"/>
  <c r="S65" i="27"/>
  <c r="S64" i="27"/>
  <c r="S63" i="27"/>
  <c r="S62" i="27"/>
  <c r="S61" i="27"/>
  <c r="S60" i="27"/>
  <c r="S59" i="27"/>
  <c r="S58" i="27"/>
  <c r="S57" i="27"/>
  <c r="S56" i="27"/>
  <c r="S55" i="27"/>
  <c r="S54" i="27"/>
  <c r="S53" i="27"/>
  <c r="S52" i="27"/>
  <c r="S51" i="27"/>
  <c r="S50" i="27"/>
  <c r="S49" i="27"/>
  <c r="S48" i="27"/>
  <c r="S47" i="27"/>
  <c r="S46" i="27"/>
  <c r="S45" i="27"/>
  <c r="S44" i="27"/>
  <c r="S43" i="27"/>
  <c r="S42" i="27"/>
  <c r="S41" i="27"/>
  <c r="S39" i="27"/>
  <c r="S37" i="27"/>
  <c r="S35" i="27"/>
  <c r="S34" i="27"/>
  <c r="S33" i="27"/>
  <c r="S32" i="27"/>
  <c r="S31" i="27"/>
  <c r="S30" i="27"/>
  <c r="S29" i="27"/>
  <c r="S27" i="27"/>
  <c r="S26" i="27"/>
  <c r="S25" i="27"/>
  <c r="S24" i="27"/>
  <c r="S23" i="27"/>
  <c r="S22" i="27"/>
  <c r="S20" i="27"/>
  <c r="S19" i="27"/>
  <c r="S18" i="27"/>
  <c r="S17" i="27"/>
  <c r="S16" i="27"/>
  <c r="S15" i="27"/>
  <c r="S14" i="27"/>
  <c r="S13" i="27"/>
  <c r="S12" i="27"/>
  <c r="S11" i="27"/>
  <c r="S10" i="27"/>
  <c r="S5" i="27"/>
  <c r="R65" i="27"/>
  <c r="R64" i="27"/>
  <c r="R63" i="27"/>
  <c r="R62" i="27"/>
  <c r="R61" i="27"/>
  <c r="R60" i="27"/>
  <c r="R59" i="27"/>
  <c r="R58" i="27"/>
  <c r="R57" i="27"/>
  <c r="R56" i="27"/>
  <c r="R55" i="27"/>
  <c r="R54" i="27"/>
  <c r="R53" i="27"/>
  <c r="R52" i="27"/>
  <c r="R51" i="27"/>
  <c r="R50" i="27"/>
  <c r="R49" i="27"/>
  <c r="R48" i="27"/>
  <c r="R47" i="27"/>
  <c r="R46" i="27"/>
  <c r="R45" i="27"/>
  <c r="R44" i="27"/>
  <c r="R43" i="27"/>
  <c r="R42" i="27"/>
  <c r="R41" i="27"/>
  <c r="R40" i="27"/>
  <c r="R39" i="27"/>
  <c r="R38" i="27"/>
  <c r="R37" i="27"/>
  <c r="R36" i="27"/>
  <c r="R35" i="27"/>
  <c r="R34" i="27"/>
  <c r="R33" i="27"/>
  <c r="R32" i="27"/>
  <c r="R31" i="27"/>
  <c r="R30" i="27"/>
  <c r="R28" i="27"/>
  <c r="R27" i="27"/>
  <c r="R26" i="27"/>
  <c r="R25" i="27"/>
  <c r="R24" i="27"/>
  <c r="R23" i="27"/>
  <c r="R22" i="27"/>
  <c r="R21" i="27"/>
  <c r="R20" i="27"/>
  <c r="R19" i="27"/>
  <c r="R18" i="27"/>
  <c r="R16" i="27"/>
  <c r="R15" i="27"/>
  <c r="R14" i="27"/>
  <c r="R13" i="27"/>
  <c r="R12" i="27"/>
  <c r="R11" i="27"/>
  <c r="R7" i="27"/>
  <c r="R5" i="27"/>
  <c r="Q65" i="27"/>
  <c r="Q64" i="27"/>
  <c r="Q63" i="27"/>
  <c r="Q62" i="27"/>
  <c r="Q61" i="27"/>
  <c r="Q60" i="27"/>
  <c r="Q59" i="27"/>
  <c r="Q58" i="27"/>
  <c r="Q57" i="27"/>
  <c r="Q56" i="27"/>
  <c r="Q55" i="27"/>
  <c r="Q54" i="27"/>
  <c r="Q53" i="27"/>
  <c r="Q52" i="27"/>
  <c r="Q51" i="27"/>
  <c r="Q50" i="27"/>
  <c r="Q49" i="27"/>
  <c r="Q48" i="27"/>
  <c r="Q47" i="27"/>
  <c r="Q46" i="27"/>
  <c r="Q45" i="27"/>
  <c r="Q44" i="27"/>
  <c r="Q42" i="27"/>
  <c r="Q41" i="27"/>
  <c r="Q40" i="27"/>
  <c r="Q38" i="27"/>
  <c r="Q36" i="27"/>
  <c r="Q34" i="27"/>
  <c r="Q32" i="27"/>
  <c r="Q31" i="27"/>
  <c r="Q29" i="27"/>
  <c r="Q27" i="27"/>
  <c r="Q26" i="27"/>
  <c r="Q24" i="27"/>
  <c r="Q23" i="27"/>
  <c r="Q21" i="27"/>
  <c r="Q20" i="27"/>
  <c r="Q18" i="27"/>
  <c r="Q16" i="27"/>
  <c r="Q15" i="27"/>
  <c r="Q14" i="27"/>
  <c r="Q13" i="27"/>
  <c r="Q12" i="27"/>
  <c r="Q11" i="27"/>
  <c r="Q10" i="27"/>
  <c r="Q9" i="27"/>
  <c r="Q7" i="27"/>
  <c r="Q6" i="27"/>
  <c r="Q4" i="27"/>
  <c r="P65" i="27"/>
  <c r="P64" i="27"/>
  <c r="P63" i="27"/>
  <c r="P62" i="27"/>
  <c r="P61" i="27"/>
  <c r="P60" i="27"/>
  <c r="P59" i="27"/>
  <c r="P58" i="27"/>
  <c r="P57" i="27"/>
  <c r="P56" i="27"/>
  <c r="P55" i="27"/>
  <c r="P54" i="27"/>
  <c r="P53" i="27"/>
  <c r="P52" i="27"/>
  <c r="P51" i="27"/>
  <c r="P50" i="27"/>
  <c r="P49" i="27"/>
  <c r="P48" i="27"/>
  <c r="P47" i="27"/>
  <c r="P46" i="27"/>
  <c r="P45" i="27"/>
  <c r="P44" i="27"/>
  <c r="P43" i="27"/>
  <c r="P42" i="27"/>
  <c r="P40" i="27"/>
  <c r="P39" i="27"/>
  <c r="P38" i="27"/>
  <c r="P37" i="27"/>
  <c r="P36" i="27"/>
  <c r="P35" i="27"/>
  <c r="P34" i="27"/>
  <c r="P33" i="27"/>
  <c r="P32" i="27"/>
  <c r="P31" i="27"/>
  <c r="P30" i="27"/>
  <c r="P29" i="27"/>
  <c r="P28" i="27"/>
  <c r="P27" i="27"/>
  <c r="P26" i="27"/>
  <c r="P25" i="27"/>
  <c r="P24" i="27"/>
  <c r="P23" i="27"/>
  <c r="P22" i="27"/>
  <c r="P21" i="27"/>
  <c r="P20" i="27"/>
  <c r="P19" i="27"/>
  <c r="P18" i="27"/>
  <c r="P17" i="27"/>
  <c r="P16" i="27"/>
  <c r="P15" i="27"/>
  <c r="P14" i="27"/>
  <c r="P13" i="27"/>
  <c r="P12" i="27"/>
  <c r="P11" i="27"/>
  <c r="P10" i="27"/>
  <c r="P8" i="27"/>
  <c r="P7" i="27"/>
  <c r="P5" i="27"/>
  <c r="O65" i="27"/>
  <c r="O64" i="27"/>
  <c r="O63" i="27"/>
  <c r="O62" i="27"/>
  <c r="O61" i="27"/>
  <c r="O42" i="27"/>
  <c r="O41" i="27"/>
  <c r="O38" i="27"/>
  <c r="O37" i="27"/>
  <c r="O36" i="27"/>
  <c r="O35" i="27"/>
  <c r="O32" i="27"/>
  <c r="O31" i="27"/>
  <c r="O29" i="27"/>
  <c r="O27" i="27"/>
  <c r="O26" i="27"/>
  <c r="O23" i="27"/>
  <c r="O21" i="27"/>
  <c r="O20" i="27"/>
  <c r="O19" i="27"/>
  <c r="O18" i="27"/>
  <c r="O17" i="27"/>
  <c r="O16" i="27"/>
  <c r="O14" i="27"/>
  <c r="O13" i="27"/>
  <c r="O12" i="27"/>
  <c r="O11" i="27"/>
  <c r="O7" i="27"/>
  <c r="O6" i="27"/>
  <c r="N65" i="27"/>
  <c r="N64" i="27"/>
  <c r="N63" i="27"/>
  <c r="N62" i="27"/>
  <c r="N61" i="27"/>
  <c r="M77" i="27"/>
  <c r="M76" i="27"/>
  <c r="M75" i="27"/>
  <c r="M74" i="27"/>
  <c r="M73" i="27"/>
  <c r="M72" i="27"/>
  <c r="M71" i="27"/>
  <c r="M70" i="27"/>
  <c r="M69" i="27"/>
  <c r="M68" i="27"/>
  <c r="M67" i="27"/>
  <c r="M66" i="27"/>
  <c r="M65" i="27"/>
  <c r="M64" i="27"/>
  <c r="M63" i="27"/>
  <c r="M62" i="27"/>
  <c r="M61" i="27"/>
  <c r="M38" i="27"/>
  <c r="M37" i="27"/>
  <c r="M35" i="27"/>
  <c r="M29" i="27"/>
  <c r="M27" i="27"/>
  <c r="M25" i="27"/>
  <c r="M23" i="27"/>
  <c r="L65" i="27"/>
  <c r="L64" i="27"/>
  <c r="L63" i="27"/>
  <c r="L62" i="27"/>
  <c r="L61" i="27"/>
  <c r="L60" i="27"/>
  <c r="L59" i="27"/>
  <c r="L58" i="27"/>
  <c r="L57" i="27"/>
  <c r="L56" i="27"/>
  <c r="L55" i="27"/>
  <c r="L54" i="27"/>
  <c r="L53" i="27"/>
  <c r="L52" i="27"/>
  <c r="L51" i="27"/>
  <c r="L50" i="27"/>
  <c r="L49" i="27"/>
  <c r="L48" i="27"/>
  <c r="L47" i="27"/>
  <c r="L46" i="27"/>
  <c r="L45" i="27"/>
  <c r="L44" i="27"/>
  <c r="L43" i="27"/>
  <c r="K42" i="27"/>
  <c r="K38" i="27"/>
  <c r="K37" i="27"/>
  <c r="K36" i="27"/>
  <c r="K30" i="27"/>
  <c r="K27" i="27"/>
  <c r="K26" i="27"/>
  <c r="K22" i="27"/>
  <c r="K21" i="27"/>
  <c r="K20" i="27"/>
  <c r="K19" i="27"/>
  <c r="K17" i="27"/>
  <c r="K16" i="27"/>
  <c r="K14" i="27"/>
  <c r="K12" i="27"/>
  <c r="K11" i="27"/>
  <c r="K5" i="27"/>
  <c r="J65" i="27"/>
  <c r="J64" i="27"/>
  <c r="J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4" i="27"/>
  <c r="J13" i="27"/>
  <c r="J12" i="27"/>
  <c r="J11" i="27"/>
  <c r="J10" i="27"/>
  <c r="J9" i="27"/>
  <c r="J8" i="27"/>
  <c r="J7" i="27"/>
  <c r="J6" i="27"/>
  <c r="J5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0" i="27"/>
  <c r="I36" i="27"/>
  <c r="I35" i="27"/>
  <c r="I31" i="27"/>
  <c r="I30" i="27"/>
  <c r="I29" i="27"/>
  <c r="I25" i="27"/>
  <c r="I24" i="27"/>
  <c r="I23" i="27"/>
  <c r="I22" i="27"/>
  <c r="I21" i="27"/>
  <c r="I20" i="27"/>
  <c r="I17" i="27"/>
  <c r="I16" i="27"/>
  <c r="I15" i="27"/>
  <c r="I14" i="27"/>
  <c r="I13" i="27"/>
  <c r="I12" i="27"/>
  <c r="I11" i="27"/>
  <c r="I10" i="27"/>
  <c r="I7" i="27"/>
  <c r="I6" i="27"/>
  <c r="I5" i="27"/>
  <c r="G42" i="27"/>
  <c r="G39" i="27"/>
  <c r="G38" i="27"/>
  <c r="G35" i="27"/>
  <c r="G34" i="27"/>
  <c r="G31" i="27"/>
  <c r="G29" i="27"/>
  <c r="G25" i="27"/>
  <c r="G23" i="27"/>
  <c r="G22" i="27"/>
  <c r="G21" i="27"/>
  <c r="G18" i="27"/>
  <c r="G17" i="27"/>
  <c r="G14" i="27"/>
  <c r="G13" i="27"/>
  <c r="G11" i="27"/>
  <c r="G7" i="27"/>
  <c r="G6" i="27"/>
  <c r="G5" i="27"/>
  <c r="F42" i="27"/>
  <c r="F41" i="27"/>
  <c r="F40" i="27"/>
  <c r="F39" i="27"/>
  <c r="F38" i="27"/>
  <c r="F37" i="27"/>
  <c r="F36" i="27"/>
  <c r="F35" i="27"/>
  <c r="F33" i="27"/>
  <c r="F32" i="27"/>
  <c r="F31" i="27"/>
  <c r="F30" i="27"/>
  <c r="F29" i="27"/>
  <c r="F28" i="27"/>
  <c r="F27" i="27"/>
  <c r="F26" i="27"/>
  <c r="F25" i="27"/>
  <c r="F24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8" i="27"/>
  <c r="F7" i="27"/>
  <c r="F6" i="27"/>
  <c r="F5" i="27"/>
  <c r="F4" i="27"/>
  <c r="E40" i="27"/>
  <c r="E39" i="27"/>
  <c r="E38" i="27"/>
  <c r="E37" i="27"/>
  <c r="E36" i="27"/>
  <c r="E35" i="27"/>
  <c r="E33" i="27"/>
  <c r="E31" i="27"/>
  <c r="E29" i="27"/>
  <c r="E28" i="27"/>
  <c r="E27" i="27"/>
  <c r="E26" i="27"/>
  <c r="E25" i="27"/>
  <c r="E24" i="27"/>
  <c r="E22" i="27"/>
  <c r="E21" i="27"/>
  <c r="E20" i="27"/>
  <c r="E19" i="27"/>
  <c r="E18" i="27"/>
  <c r="E17" i="27"/>
  <c r="E15" i="27"/>
  <c r="E14" i="27"/>
  <c r="E13" i="27"/>
  <c r="E12" i="27"/>
  <c r="E11" i="27"/>
  <c r="E7" i="27"/>
  <c r="E6" i="27"/>
  <c r="E5" i="27"/>
  <c r="E4" i="27"/>
  <c r="K38" i="37"/>
  <c r="J38" i="37"/>
  <c r="I38" i="37"/>
  <c r="H38" i="37"/>
  <c r="G38" i="37"/>
  <c r="F38" i="37"/>
  <c r="P15" i="37"/>
  <c r="O15" i="37" s="1"/>
  <c r="P14" i="37"/>
  <c r="O14" i="37" s="1"/>
  <c r="P13" i="37"/>
  <c r="O13" i="37" s="1"/>
  <c r="P12" i="37"/>
  <c r="O12" i="37" s="1"/>
  <c r="Q11" i="37"/>
  <c r="P11" i="37"/>
  <c r="O11" i="37" s="1"/>
  <c r="Q10" i="37"/>
  <c r="P10" i="37"/>
  <c r="O10" i="37" s="1"/>
  <c r="Q9" i="37"/>
  <c r="P9" i="37"/>
  <c r="O9" i="37" s="1"/>
  <c r="Q8" i="37"/>
  <c r="P8" i="37"/>
  <c r="O8" i="37"/>
  <c r="Q7" i="37"/>
  <c r="P7" i="37"/>
  <c r="O7" i="37" s="1"/>
  <c r="P6" i="37"/>
  <c r="O6" i="37" s="1"/>
  <c r="U35" i="27" s="1"/>
  <c r="Q4" i="37"/>
  <c r="P4" i="37"/>
  <c r="O4" i="37" s="1"/>
  <c r="U8" i="27" s="1"/>
  <c r="Q5" i="37"/>
  <c r="P5" i="37"/>
  <c r="O5" i="37" s="1"/>
  <c r="Q3" i="37"/>
  <c r="P3" i="37"/>
  <c r="O3" i="37" s="1"/>
  <c r="K38" i="36"/>
  <c r="J38" i="36"/>
  <c r="I38" i="36"/>
  <c r="H38" i="36"/>
  <c r="G38" i="36"/>
  <c r="F38" i="36"/>
  <c r="P15" i="36"/>
  <c r="O15" i="36" s="1"/>
  <c r="P14" i="36"/>
  <c r="O14" i="36" s="1"/>
  <c r="P13" i="36"/>
  <c r="O13" i="36" s="1"/>
  <c r="P12" i="36"/>
  <c r="O12" i="36" s="1"/>
  <c r="Q11" i="36"/>
  <c r="P11" i="36"/>
  <c r="O11" i="36" s="1"/>
  <c r="Q10" i="36"/>
  <c r="P10" i="36"/>
  <c r="O10" i="36" s="1"/>
  <c r="Q9" i="36"/>
  <c r="P9" i="36"/>
  <c r="O9" i="36" s="1"/>
  <c r="Q8" i="36"/>
  <c r="P8" i="36"/>
  <c r="O8" i="36" s="1"/>
  <c r="Q7" i="36"/>
  <c r="P7" i="36"/>
  <c r="O7" i="36" s="1"/>
  <c r="P6" i="36"/>
  <c r="O6" i="36" s="1"/>
  <c r="Q5" i="36"/>
  <c r="P5" i="36"/>
  <c r="O5" i="36"/>
  <c r="Q4" i="36"/>
  <c r="P4" i="36"/>
  <c r="O4" i="36" s="1"/>
  <c r="Q3" i="36"/>
  <c r="P3" i="36"/>
  <c r="O3" i="36" s="1"/>
  <c r="K38" i="35"/>
  <c r="J38" i="35"/>
  <c r="I38" i="35"/>
  <c r="H38" i="35"/>
  <c r="G38" i="35"/>
  <c r="F38" i="35"/>
  <c r="P14" i="35"/>
  <c r="O14" i="35" s="1"/>
  <c r="P12" i="35"/>
  <c r="O12" i="35"/>
  <c r="S28" i="27" s="1"/>
  <c r="P10" i="35"/>
  <c r="O10" i="35"/>
  <c r="P9" i="35"/>
  <c r="O9" i="35" s="1"/>
  <c r="P8" i="35"/>
  <c r="O8" i="35" s="1"/>
  <c r="S9" i="27" s="1"/>
  <c r="P6" i="35"/>
  <c r="O6" i="35" s="1"/>
  <c r="P5" i="35"/>
  <c r="O5" i="35" s="1"/>
  <c r="P15" i="35"/>
  <c r="O15" i="35" s="1"/>
  <c r="P13" i="35"/>
  <c r="O13" i="35" s="1"/>
  <c r="P11" i="35"/>
  <c r="O11" i="35" s="1"/>
  <c r="P4" i="35"/>
  <c r="P7" i="35"/>
  <c r="O7" i="35" s="1"/>
  <c r="Q3" i="35"/>
  <c r="P3" i="35"/>
  <c r="K38" i="34"/>
  <c r="J38" i="34"/>
  <c r="I38" i="34"/>
  <c r="H38" i="34"/>
  <c r="G38" i="34"/>
  <c r="F38" i="34"/>
  <c r="P15" i="34"/>
  <c r="O15" i="34" s="1"/>
  <c r="P14" i="34"/>
  <c r="O14" i="34" s="1"/>
  <c r="P13" i="34"/>
  <c r="O13" i="34" s="1"/>
  <c r="P12" i="34"/>
  <c r="O12" i="34" s="1"/>
  <c r="R29" i="27" s="1"/>
  <c r="Q11" i="34"/>
  <c r="P11" i="34"/>
  <c r="O11" i="34" s="1"/>
  <c r="Q10" i="34"/>
  <c r="P10" i="34"/>
  <c r="O10" i="34" s="1"/>
  <c r="Q8" i="34"/>
  <c r="P8" i="34"/>
  <c r="O8" i="34" s="1"/>
  <c r="Q6" i="34"/>
  <c r="P6" i="34"/>
  <c r="O6" i="34" s="1"/>
  <c r="R9" i="27" s="1"/>
  <c r="Q5" i="34"/>
  <c r="P5" i="34"/>
  <c r="O5" i="34" s="1"/>
  <c r="P9" i="34"/>
  <c r="O9" i="34" s="1"/>
  <c r="Q7" i="34"/>
  <c r="P7" i="34"/>
  <c r="Q3" i="34"/>
  <c r="P3" i="34"/>
  <c r="O3" i="34" s="1"/>
  <c r="Q4" i="34"/>
  <c r="P4" i="34"/>
  <c r="O4" i="34" s="1"/>
  <c r="R8" i="27" s="1"/>
  <c r="K57" i="33"/>
  <c r="J57" i="33"/>
  <c r="I57" i="33"/>
  <c r="H57" i="33"/>
  <c r="G57" i="33"/>
  <c r="F57" i="33"/>
  <c r="P5" i="33"/>
  <c r="O5" i="33" s="1"/>
  <c r="P24" i="33"/>
  <c r="O24" i="33" s="1"/>
  <c r="P44" i="33"/>
  <c r="O44" i="33" s="1"/>
  <c r="P20" i="33"/>
  <c r="O20" i="33" s="1"/>
  <c r="P18" i="33"/>
  <c r="O18" i="33" s="1"/>
  <c r="P16" i="33"/>
  <c r="O16" i="33" s="1"/>
  <c r="Q14" i="33"/>
  <c r="P14" i="33"/>
  <c r="O14" i="33" s="1"/>
  <c r="Q12" i="33"/>
  <c r="P12" i="33"/>
  <c r="O12" i="33" s="1"/>
  <c r="Q3" i="33"/>
  <c r="P3" i="33"/>
  <c r="O3" i="33" s="1"/>
  <c r="P10" i="33"/>
  <c r="O10" i="33" s="1"/>
  <c r="Q8" i="33"/>
  <c r="P8" i="33"/>
  <c r="O8" i="33" s="1"/>
  <c r="Q6" i="33"/>
  <c r="P6" i="33"/>
  <c r="Q4" i="33"/>
  <c r="P4" i="33"/>
  <c r="O4" i="33" s="1"/>
  <c r="P3" i="11"/>
  <c r="Q42" i="17"/>
  <c r="K38" i="26"/>
  <c r="Q3" i="26"/>
  <c r="P24" i="23"/>
  <c r="O24" i="23" s="1"/>
  <c r="P12" i="23"/>
  <c r="O12" i="23" s="1"/>
  <c r="Q6" i="23"/>
  <c r="Q18" i="23"/>
  <c r="Q21" i="23"/>
  <c r="Q20" i="23"/>
  <c r="Q23" i="23"/>
  <c r="Q8" i="19"/>
  <c r="Q10" i="19"/>
  <c r="Q22" i="19"/>
  <c r="Q24" i="19"/>
  <c r="Q25" i="19"/>
  <c r="Q28" i="19"/>
  <c r="Q27" i="19"/>
  <c r="Q4" i="19"/>
  <c r="Q5" i="19"/>
  <c r="Q6" i="19"/>
  <c r="Q9" i="19"/>
  <c r="Q7" i="19"/>
  <c r="Q11" i="19"/>
  <c r="Q12" i="19"/>
  <c r="Q15" i="19"/>
  <c r="Q13" i="19"/>
  <c r="Q14" i="19"/>
  <c r="Q16" i="19"/>
  <c r="Q18" i="19"/>
  <c r="Q17" i="19"/>
  <c r="Q19" i="19"/>
  <c r="Q21" i="19"/>
  <c r="Q20" i="19"/>
  <c r="Q23" i="19"/>
  <c r="Q3" i="19"/>
  <c r="Q17" i="17"/>
  <c r="Q39" i="17"/>
  <c r="Q37" i="17"/>
  <c r="Q3" i="13"/>
  <c r="Q4" i="13"/>
  <c r="Q5" i="13"/>
  <c r="Q6" i="13"/>
  <c r="Q7" i="13"/>
  <c r="Q4" i="9"/>
  <c r="Q7" i="9"/>
  <c r="Q9" i="9"/>
  <c r="Q8" i="9"/>
  <c r="Q6" i="9"/>
  <c r="Q5" i="9"/>
  <c r="Q10" i="9"/>
  <c r="Q3" i="9"/>
  <c r="Q13" i="11"/>
  <c r="Q16" i="11"/>
  <c r="Q19" i="11"/>
  <c r="Q15" i="11"/>
  <c r="Q5" i="11"/>
  <c r="Q8" i="11"/>
  <c r="Q10" i="11"/>
  <c r="Q3" i="11"/>
  <c r="Q6" i="11"/>
  <c r="Q7" i="11"/>
  <c r="Q9" i="11"/>
  <c r="Q11" i="11"/>
  <c r="Q4" i="11"/>
  <c r="Q18" i="11"/>
  <c r="Q22" i="11"/>
  <c r="Q34" i="11"/>
  <c r="K62" i="17"/>
  <c r="Q37" i="11"/>
  <c r="Q3" i="21"/>
  <c r="Q9" i="23"/>
  <c r="J65" i="23"/>
  <c r="J38" i="26"/>
  <c r="H38" i="26"/>
  <c r="I38" i="26"/>
  <c r="Q10" i="26"/>
  <c r="H65" i="23"/>
  <c r="I65" i="23"/>
  <c r="Q29" i="11"/>
  <c r="Q19" i="5"/>
  <c r="X66" i="27" l="1"/>
  <c r="X6" i="27"/>
  <c r="W66" i="27"/>
  <c r="W6" i="27"/>
  <c r="T20" i="27"/>
  <c r="S4" i="27"/>
  <c r="V66" i="27"/>
  <c r="U12" i="27"/>
  <c r="S40" i="27"/>
  <c r="S7" i="27"/>
  <c r="R6" i="27"/>
  <c r="R17" i="27"/>
  <c r="R10" i="27"/>
  <c r="Q22" i="27"/>
  <c r="Q39" i="27"/>
  <c r="Q37" i="27"/>
  <c r="Q19" i="27"/>
  <c r="Q17" i="27"/>
  <c r="Q8" i="27"/>
  <c r="Q35" i="27"/>
  <c r="Q5" i="27"/>
  <c r="Q33" i="27"/>
  <c r="O6" i="33"/>
  <c r="U6" i="27"/>
  <c r="T13" i="27"/>
  <c r="T6" i="27"/>
  <c r="S38" i="27"/>
  <c r="O3" i="35"/>
  <c r="S21" i="27"/>
  <c r="O4" i="35"/>
  <c r="O7" i="34"/>
  <c r="Q25" i="27"/>
  <c r="G12" i="27"/>
  <c r="G20" i="27"/>
  <c r="G36" i="27"/>
  <c r="G16" i="27"/>
  <c r="G24" i="27"/>
  <c r="K65" i="23"/>
  <c r="P50" i="25"/>
  <c r="O50" i="25" s="1"/>
  <c r="Q10" i="17"/>
  <c r="Q34" i="17"/>
  <c r="Q21" i="17"/>
  <c r="Q41" i="17"/>
  <c r="Q25" i="9"/>
  <c r="Q24" i="9"/>
  <c r="Q16" i="9"/>
  <c r="Q15" i="7"/>
  <c r="Q13" i="7"/>
  <c r="Q18" i="5"/>
  <c r="Q5" i="5"/>
  <c r="Q14" i="5"/>
  <c r="Q7" i="3"/>
  <c r="Q6" i="3"/>
  <c r="Q4" i="3"/>
  <c r="Q9" i="3"/>
  <c r="Q4" i="5"/>
  <c r="E34" i="27" s="1"/>
  <c r="Q16" i="5"/>
  <c r="Q13" i="5"/>
  <c r="E32" i="27" s="1"/>
  <c r="Q9" i="5"/>
  <c r="Q18" i="7"/>
  <c r="Q14" i="7"/>
  <c r="Q12" i="7"/>
  <c r="Q9" i="7"/>
  <c r="Q25" i="11"/>
  <c r="Q12" i="11"/>
  <c r="Q17" i="11"/>
  <c r="Q20" i="11"/>
  <c r="Q14" i="11"/>
  <c r="Q28" i="11"/>
  <c r="Q31" i="11"/>
  <c r="Q24" i="11"/>
  <c r="Q23" i="9"/>
  <c r="Q3" i="17"/>
  <c r="Q5" i="17"/>
  <c r="Q15" i="17"/>
  <c r="Q11" i="17"/>
  <c r="Q19" i="17"/>
  <c r="Q30" i="17"/>
  <c r="Q31" i="17"/>
  <c r="Q33" i="17"/>
  <c r="Q12" i="17"/>
  <c r="Q8" i="17"/>
  <c r="Q32" i="17"/>
  <c r="Q20" i="17"/>
  <c r="Q24" i="17"/>
  <c r="Q14" i="17"/>
  <c r="Q35" i="17"/>
  <c r="Q40" i="17"/>
  <c r="Q29" i="17"/>
  <c r="Q4" i="17"/>
  <c r="Q36" i="17"/>
  <c r="Q26" i="17"/>
  <c r="Q38" i="17"/>
  <c r="Q22" i="17"/>
  <c r="Q7" i="17"/>
  <c r="B23" i="7"/>
  <c r="B24" i="7"/>
  <c r="Q19" i="23"/>
  <c r="Q11" i="26"/>
  <c r="P5" i="26"/>
  <c r="O5" i="26" s="1"/>
  <c r="P8" i="26"/>
  <c r="O8" i="26" s="1"/>
  <c r="P13" i="26"/>
  <c r="O13" i="26" s="1"/>
  <c r="P14" i="26"/>
  <c r="O14" i="26" s="1"/>
  <c r="P15" i="26"/>
  <c r="O15" i="26" s="1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G38" i="26"/>
  <c r="F38" i="26"/>
  <c r="F65" i="23"/>
  <c r="J44" i="19"/>
  <c r="K44" i="19"/>
  <c r="L44" i="19"/>
  <c r="M44" i="19"/>
  <c r="F44" i="19"/>
  <c r="U66" i="27" l="1"/>
  <c r="U33" i="27"/>
  <c r="U85" i="27" s="1"/>
  <c r="S36" i="27"/>
  <c r="S8" i="27"/>
  <c r="Q28" i="27"/>
  <c r="T66" i="27"/>
  <c r="T85" i="27" s="1"/>
  <c r="Q27" i="17"/>
  <c r="Q28" i="17"/>
  <c r="Q6" i="17"/>
  <c r="Q13" i="17"/>
  <c r="Q18" i="17"/>
  <c r="Q9" i="17"/>
  <c r="Q25" i="17"/>
  <c r="Q16" i="17"/>
  <c r="Q23" i="17"/>
  <c r="I44" i="19"/>
  <c r="I62" i="17"/>
  <c r="H44" i="19"/>
  <c r="G44" i="19"/>
  <c r="G65" i="23"/>
  <c r="S85" i="27" l="1"/>
  <c r="S66" i="27"/>
  <c r="R66" i="27"/>
  <c r="R4" i="27"/>
  <c r="Q66" i="27"/>
  <c r="K63" i="25"/>
  <c r="B44" i="19"/>
  <c r="N51" i="3"/>
  <c r="L51" i="3"/>
  <c r="J51" i="3"/>
  <c r="H51" i="3"/>
  <c r="G51" i="3"/>
  <c r="F51" i="3"/>
  <c r="N55" i="1"/>
  <c r="L55" i="1"/>
  <c r="H55" i="1"/>
  <c r="G55" i="1"/>
  <c r="F55" i="1"/>
  <c r="Q22" i="23"/>
  <c r="Q4" i="23"/>
  <c r="Q15" i="23"/>
  <c r="Q4" i="26"/>
  <c r="Q16" i="23"/>
  <c r="Q17" i="23"/>
  <c r="Q11" i="23"/>
  <c r="Q13" i="23"/>
  <c r="Q7" i="23"/>
  <c r="Q5" i="23"/>
  <c r="Q14" i="23"/>
  <c r="Q10" i="23"/>
  <c r="Q8" i="23"/>
  <c r="Q3" i="23"/>
  <c r="Q32" i="19"/>
  <c r="Q34" i="19"/>
  <c r="Q36" i="19"/>
  <c r="Q35" i="19"/>
  <c r="Q33" i="19"/>
  <c r="P31" i="19"/>
  <c r="O31" i="19" s="1"/>
  <c r="P10" i="19"/>
  <c r="O10" i="19" s="1"/>
  <c r="P7" i="23"/>
  <c r="O7" i="23" s="1"/>
  <c r="N9" i="27" s="1"/>
  <c r="P22" i="23"/>
  <c r="O22" i="23" s="1"/>
  <c r="P23" i="23"/>
  <c r="O23" i="23" s="1"/>
  <c r="P13" i="23"/>
  <c r="O13" i="23" s="1"/>
  <c r="P15" i="23"/>
  <c r="O15" i="23" s="1"/>
  <c r="P4" i="23"/>
  <c r="O4" i="23" s="1"/>
  <c r="N8" i="27" s="1"/>
  <c r="P8" i="23"/>
  <c r="O8" i="23" s="1"/>
  <c r="P19" i="23"/>
  <c r="O19" i="23" s="1"/>
  <c r="P10" i="23"/>
  <c r="O10" i="23" s="1"/>
  <c r="P40" i="19"/>
  <c r="O40" i="19" s="1"/>
  <c r="P9" i="19"/>
  <c r="O9" i="19" s="1"/>
  <c r="P16" i="19"/>
  <c r="O16" i="19" s="1"/>
  <c r="Q31" i="19" l="1"/>
  <c r="P8" i="19"/>
  <c r="O8" i="19" s="1"/>
  <c r="P3" i="19"/>
  <c r="O3" i="19" s="1"/>
  <c r="P29" i="19"/>
  <c r="O29" i="19" s="1"/>
  <c r="P26" i="19"/>
  <c r="O26" i="19" s="1"/>
  <c r="P6" i="19"/>
  <c r="O6" i="19" s="1"/>
  <c r="P24" i="19"/>
  <c r="O24" i="19" s="1"/>
  <c r="P23" i="19"/>
  <c r="O23" i="19" s="1"/>
  <c r="P7" i="19"/>
  <c r="O7" i="19" s="1"/>
  <c r="P20" i="19"/>
  <c r="O20" i="19" s="1"/>
  <c r="P28" i="19"/>
  <c r="O28" i="19" s="1"/>
  <c r="K63" i="21" l="1"/>
  <c r="M62" i="17"/>
  <c r="M78" i="9"/>
  <c r="N51" i="7"/>
  <c r="Q30" i="5"/>
  <c r="Q31" i="5"/>
  <c r="N57" i="5"/>
  <c r="D41" i="27"/>
  <c r="J63" i="25"/>
  <c r="P35" i="21"/>
  <c r="O35" i="21" s="1"/>
  <c r="M34" i="27" s="1"/>
  <c r="P20" i="21"/>
  <c r="O20" i="21" s="1"/>
  <c r="P25" i="21"/>
  <c r="O25" i="21" s="1"/>
  <c r="P45" i="21"/>
  <c r="O45" i="21" s="1"/>
  <c r="P33" i="21"/>
  <c r="O33" i="21" s="1"/>
  <c r="P39" i="21"/>
  <c r="O39" i="21" s="1"/>
  <c r="P43" i="21"/>
  <c r="O43" i="21" s="1"/>
  <c r="P44" i="21"/>
  <c r="L59" i="15"/>
  <c r="M51" i="3"/>
  <c r="Q44" i="13"/>
  <c r="Q45" i="13"/>
  <c r="L58" i="13"/>
  <c r="L61" i="11"/>
  <c r="Q37" i="9"/>
  <c r="L78" i="9"/>
  <c r="L51" i="7"/>
  <c r="Q29" i="5"/>
  <c r="L57" i="5"/>
  <c r="J58" i="13"/>
  <c r="Q42" i="13"/>
  <c r="Q28" i="5"/>
  <c r="P49" i="17"/>
  <c r="O49" i="17" s="1"/>
  <c r="J62" i="17"/>
  <c r="I63" i="25"/>
  <c r="I63" i="21"/>
  <c r="P16" i="21"/>
  <c r="O16" i="21" s="1"/>
  <c r="J59" i="15"/>
  <c r="J61" i="11"/>
  <c r="J78" i="9"/>
  <c r="J51" i="7"/>
  <c r="H51" i="7"/>
  <c r="G51" i="7"/>
  <c r="F51" i="7"/>
  <c r="J57" i="5"/>
  <c r="I57" i="5"/>
  <c r="H57" i="5"/>
  <c r="G57" i="5"/>
  <c r="F57" i="5"/>
  <c r="G63" i="25"/>
  <c r="F63" i="25"/>
  <c r="F63" i="21"/>
  <c r="P23" i="21"/>
  <c r="P18" i="21"/>
  <c r="O18" i="21" s="1"/>
  <c r="P10" i="21"/>
  <c r="O10" i="21" s="1"/>
  <c r="M32" i="27" s="1"/>
  <c r="P3" i="21"/>
  <c r="P24" i="21"/>
  <c r="O24" i="21" s="1"/>
  <c r="P32" i="21"/>
  <c r="O32" i="21" s="1"/>
  <c r="M28" i="27" s="1"/>
  <c r="P29" i="21"/>
  <c r="O29" i="21" s="1"/>
  <c r="P42" i="21"/>
  <c r="O42" i="21" s="1"/>
  <c r="H62" i="17"/>
  <c r="G62" i="17"/>
  <c r="F62" i="17"/>
  <c r="C62" i="17"/>
  <c r="H59" i="15"/>
  <c r="F59" i="15"/>
  <c r="H58" i="13"/>
  <c r="G58" i="13"/>
  <c r="F58" i="13"/>
  <c r="F61" i="11"/>
  <c r="H61" i="11"/>
  <c r="G61" i="11"/>
  <c r="F78" i="9"/>
  <c r="G78" i="9"/>
  <c r="H78" i="9"/>
  <c r="I51" i="3"/>
  <c r="Q46" i="21"/>
  <c r="Q47" i="21"/>
  <c r="Q48" i="21"/>
  <c r="Q49" i="21"/>
  <c r="Q50" i="21"/>
  <c r="Q51" i="21"/>
  <c r="Q52" i="21"/>
  <c r="Q53" i="21"/>
  <c r="Q54" i="21"/>
  <c r="Q55" i="21"/>
  <c r="Q56" i="21"/>
  <c r="Q57" i="21"/>
  <c r="Q58" i="21"/>
  <c r="Q59" i="21"/>
  <c r="Q60" i="21"/>
  <c r="Q61" i="21"/>
  <c r="Q62" i="21"/>
  <c r="P6" i="21"/>
  <c r="O6" i="21" s="1"/>
  <c r="P41" i="21"/>
  <c r="O41" i="21" s="1"/>
  <c r="P13" i="21"/>
  <c r="P40" i="21"/>
  <c r="O40" i="21" s="1"/>
  <c r="P37" i="21"/>
  <c r="O37" i="21" s="1"/>
  <c r="P21" i="21"/>
  <c r="O21" i="21" s="1"/>
  <c r="P46" i="21"/>
  <c r="O46" i="21" s="1"/>
  <c r="P47" i="21"/>
  <c r="O47" i="21" s="1"/>
  <c r="P48" i="21"/>
  <c r="O48" i="21" s="1"/>
  <c r="P49" i="21"/>
  <c r="P50" i="21"/>
  <c r="O50" i="21" s="1"/>
  <c r="P51" i="21"/>
  <c r="O51" i="21" s="1"/>
  <c r="P52" i="21"/>
  <c r="O52" i="21" s="1"/>
  <c r="P53" i="21"/>
  <c r="O53" i="21" s="1"/>
  <c r="P54" i="21"/>
  <c r="O54" i="21" s="1"/>
  <c r="P55" i="21"/>
  <c r="O55" i="21" s="1"/>
  <c r="P56" i="21"/>
  <c r="O56" i="21" s="1"/>
  <c r="P57" i="21"/>
  <c r="O57" i="21" s="1"/>
  <c r="P58" i="21"/>
  <c r="O58" i="21" s="1"/>
  <c r="P59" i="21"/>
  <c r="O59" i="21" s="1"/>
  <c r="P60" i="21"/>
  <c r="O60" i="21" s="1"/>
  <c r="P61" i="21"/>
  <c r="O61" i="21" s="1"/>
  <c r="P62" i="21"/>
  <c r="O62" i="21" s="1"/>
  <c r="O49" i="21"/>
  <c r="P36" i="19"/>
  <c r="O36" i="19" s="1"/>
  <c r="P13" i="19"/>
  <c r="O13" i="19" s="1"/>
  <c r="O3" i="21" l="1"/>
  <c r="O23" i="21"/>
  <c r="M31" i="27"/>
  <c r="O13" i="21"/>
  <c r="M39" i="27"/>
  <c r="O44" i="21"/>
  <c r="B44" i="21"/>
  <c r="K51" i="3"/>
  <c r="I55" i="1"/>
  <c r="J55" i="1"/>
  <c r="M55" i="1"/>
  <c r="K55" i="1"/>
  <c r="J63" i="21"/>
  <c r="L62" i="17"/>
  <c r="M59" i="15"/>
  <c r="M58" i="13"/>
  <c r="M61" i="11"/>
  <c r="M51" i="7"/>
  <c r="P9" i="21"/>
  <c r="P12" i="21"/>
  <c r="O12" i="21" s="1"/>
  <c r="P27" i="21"/>
  <c r="M57" i="5"/>
  <c r="Q27" i="5"/>
  <c r="K57" i="5"/>
  <c r="K59" i="15"/>
  <c r="K61" i="11"/>
  <c r="K51" i="7"/>
  <c r="K58" i="13"/>
  <c r="K78" i="9"/>
  <c r="P7" i="21"/>
  <c r="P31" i="21"/>
  <c r="O31" i="21" s="1"/>
  <c r="P11" i="21"/>
  <c r="P17" i="21"/>
  <c r="P14" i="21"/>
  <c r="O14" i="21" s="1"/>
  <c r="M26" i="27" s="1"/>
  <c r="P38" i="21"/>
  <c r="O38" i="21" s="1"/>
  <c r="H63" i="25"/>
  <c r="I51" i="7"/>
  <c r="I61" i="11"/>
  <c r="I78" i="9"/>
  <c r="H63" i="21"/>
  <c r="I58" i="13"/>
  <c r="I59" i="15"/>
  <c r="G59" i="15"/>
  <c r="P19" i="21"/>
  <c r="P22" i="21"/>
  <c r="O22" i="21" s="1"/>
  <c r="P8" i="21"/>
  <c r="O8" i="21" s="1"/>
  <c r="P4" i="21"/>
  <c r="O4" i="21" s="1"/>
  <c r="P5" i="21"/>
  <c r="P26" i="21"/>
  <c r="O26" i="21" s="1"/>
  <c r="P36" i="21"/>
  <c r="O36" i="21" s="1"/>
  <c r="P34" i="21"/>
  <c r="O34" i="21" s="1"/>
  <c r="P28" i="21"/>
  <c r="O28" i="21" s="1"/>
  <c r="P15" i="21"/>
  <c r="O15" i="21" s="1"/>
  <c r="O27" i="21" l="1"/>
  <c r="M36" i="27"/>
  <c r="O19" i="21"/>
  <c r="M40" i="27" s="1"/>
  <c r="O11" i="21"/>
  <c r="M22" i="27"/>
  <c r="O17" i="21"/>
  <c r="M30" i="27" s="1"/>
  <c r="O9" i="21"/>
  <c r="M41" i="27" s="1"/>
  <c r="O7" i="21"/>
  <c r="M33" i="27"/>
  <c r="O5" i="21"/>
  <c r="P12" i="26"/>
  <c r="O12" i="26" s="1"/>
  <c r="P11" i="26"/>
  <c r="O11" i="26" s="1"/>
  <c r="P6" i="26"/>
  <c r="P10" i="26"/>
  <c r="O10" i="26" s="1"/>
  <c r="P7" i="26"/>
  <c r="O7" i="26" s="1"/>
  <c r="P9" i="26"/>
  <c r="O9" i="26" s="1"/>
  <c r="P4" i="26"/>
  <c r="P3" i="26"/>
  <c r="Q62" i="25"/>
  <c r="P62" i="25"/>
  <c r="O62" i="25" s="1"/>
  <c r="Q61" i="25"/>
  <c r="P61" i="25"/>
  <c r="O61" i="25" s="1"/>
  <c r="P60" i="25"/>
  <c r="O60" i="25" s="1"/>
  <c r="P59" i="25"/>
  <c r="O59" i="25" s="1"/>
  <c r="P48" i="25"/>
  <c r="P58" i="25"/>
  <c r="P13" i="25"/>
  <c r="P4" i="25"/>
  <c r="P46" i="25"/>
  <c r="P55" i="25"/>
  <c r="P57" i="25"/>
  <c r="P21" i="25"/>
  <c r="P15" i="25"/>
  <c r="P7" i="25"/>
  <c r="O7" i="25" s="1"/>
  <c r="P45" i="25"/>
  <c r="P39" i="25"/>
  <c r="P43" i="25"/>
  <c r="P11" i="25"/>
  <c r="P47" i="25"/>
  <c r="P53" i="25"/>
  <c r="P49" i="25"/>
  <c r="P54" i="25"/>
  <c r="P52" i="25"/>
  <c r="P5" i="25"/>
  <c r="P56" i="25"/>
  <c r="P17" i="25"/>
  <c r="P19" i="25"/>
  <c r="P9" i="25"/>
  <c r="P40" i="25"/>
  <c r="P38" i="25"/>
  <c r="P44" i="25"/>
  <c r="P42" i="25"/>
  <c r="P22" i="25"/>
  <c r="P51" i="25"/>
  <c r="Q3" i="25"/>
  <c r="P3" i="25"/>
  <c r="P41" i="25"/>
  <c r="P3" i="23"/>
  <c r="O3" i="23" s="1"/>
  <c r="P5" i="23"/>
  <c r="O5" i="23" s="1"/>
  <c r="P21" i="23"/>
  <c r="O21" i="23" s="1"/>
  <c r="P11" i="23"/>
  <c r="O11" i="23" s="1"/>
  <c r="P18" i="23"/>
  <c r="O18" i="23" s="1"/>
  <c r="P6" i="23"/>
  <c r="O6" i="23" s="1"/>
  <c r="P16" i="23"/>
  <c r="O16" i="23" s="1"/>
  <c r="P17" i="23"/>
  <c r="O17" i="23" s="1"/>
  <c r="P20" i="23"/>
  <c r="O20" i="23" s="1"/>
  <c r="P9" i="23"/>
  <c r="O9" i="23" s="1"/>
  <c r="P14" i="23"/>
  <c r="O14" i="23" s="1"/>
  <c r="P30" i="21"/>
  <c r="O30" i="21" s="1"/>
  <c r="P37" i="19"/>
  <c r="O37" i="19" s="1"/>
  <c r="P21" i="19"/>
  <c r="O21" i="19" s="1"/>
  <c r="P15" i="19"/>
  <c r="O15" i="19" s="1"/>
  <c r="P35" i="19"/>
  <c r="O35" i="19" s="1"/>
  <c r="P11" i="19"/>
  <c r="O11" i="19" s="1"/>
  <c r="P19" i="19"/>
  <c r="O19" i="19" s="1"/>
  <c r="P14" i="19"/>
  <c r="O14" i="19" s="1"/>
  <c r="P5" i="19"/>
  <c r="O5" i="19" s="1"/>
  <c r="P12" i="19"/>
  <c r="O12" i="19" s="1"/>
  <c r="P27" i="19"/>
  <c r="O27" i="19" s="1"/>
  <c r="P32" i="19"/>
  <c r="O32" i="19" s="1"/>
  <c r="P41" i="19"/>
  <c r="O41" i="19" s="1"/>
  <c r="P34" i="19"/>
  <c r="O34" i="19" s="1"/>
  <c r="P38" i="19"/>
  <c r="O38" i="19" s="1"/>
  <c r="P33" i="19"/>
  <c r="O33" i="19" s="1"/>
  <c r="P25" i="19"/>
  <c r="O25" i="19" s="1"/>
  <c r="P18" i="19"/>
  <c r="O18" i="19" s="1"/>
  <c r="P22" i="19"/>
  <c r="O22" i="19" s="1"/>
  <c r="P17" i="19"/>
  <c r="O17" i="19" s="1"/>
  <c r="P30" i="19"/>
  <c r="O30" i="19" s="1"/>
  <c r="P4" i="19"/>
  <c r="O4" i="19" s="1"/>
  <c r="P39" i="19"/>
  <c r="O39" i="19" s="1"/>
  <c r="P18" i="17"/>
  <c r="O18" i="17" s="1"/>
  <c r="K18" i="27" s="1"/>
  <c r="Q58" i="17"/>
  <c r="P58" i="17"/>
  <c r="O58" i="17" s="1"/>
  <c r="Q57" i="17"/>
  <c r="P57" i="17"/>
  <c r="O57" i="17" s="1"/>
  <c r="Q60" i="17"/>
  <c r="P60" i="17"/>
  <c r="O60" i="17" s="1"/>
  <c r="P33" i="17"/>
  <c r="P39" i="17"/>
  <c r="O39" i="17" s="1"/>
  <c r="P8" i="17"/>
  <c r="O8" i="17" s="1"/>
  <c r="K31" i="27" s="1"/>
  <c r="P50" i="17"/>
  <c r="O50" i="17" s="1"/>
  <c r="P19" i="17"/>
  <c r="P25" i="17"/>
  <c r="P3" i="17"/>
  <c r="P4" i="17"/>
  <c r="O4" i="17" s="1"/>
  <c r="K41" i="27" s="1"/>
  <c r="P47" i="17"/>
  <c r="O47" i="17" s="1"/>
  <c r="Q61" i="17"/>
  <c r="P61" i="17"/>
  <c r="O61" i="17" s="1"/>
  <c r="P45" i="17"/>
  <c r="O45" i="17" s="1"/>
  <c r="P22" i="17"/>
  <c r="O22" i="17" s="1"/>
  <c r="Q59" i="17"/>
  <c r="P59" i="17"/>
  <c r="O59" i="17" s="1"/>
  <c r="P43" i="17"/>
  <c r="O43" i="17" s="1"/>
  <c r="K13" i="27" s="1"/>
  <c r="Q55" i="17"/>
  <c r="P55" i="17"/>
  <c r="O55" i="17" s="1"/>
  <c r="P40" i="17"/>
  <c r="O40" i="17" s="1"/>
  <c r="P46" i="17"/>
  <c r="O46" i="17" s="1"/>
  <c r="K6" i="27" s="1"/>
  <c r="Q53" i="17"/>
  <c r="P53" i="17"/>
  <c r="O53" i="17" s="1"/>
  <c r="P26" i="17"/>
  <c r="O26" i="17" s="1"/>
  <c r="P44" i="17"/>
  <c r="O44" i="17" s="1"/>
  <c r="K9" i="27" s="1"/>
  <c r="P48" i="17"/>
  <c r="O48" i="17" s="1"/>
  <c r="P17" i="17"/>
  <c r="P51" i="17"/>
  <c r="O51" i="17" s="1"/>
  <c r="P32" i="17"/>
  <c r="O32" i="17" s="1"/>
  <c r="P16" i="17"/>
  <c r="O16" i="17" s="1"/>
  <c r="P42" i="17"/>
  <c r="O42" i="17" s="1"/>
  <c r="P20" i="17"/>
  <c r="O20" i="17" s="1"/>
  <c r="P34" i="17"/>
  <c r="O34" i="17" s="1"/>
  <c r="P31" i="17"/>
  <c r="P35" i="17"/>
  <c r="O35" i="17" s="1"/>
  <c r="Q56" i="17"/>
  <c r="P56" i="17"/>
  <c r="O56" i="17" s="1"/>
  <c r="P41" i="17"/>
  <c r="O41" i="17" s="1"/>
  <c r="P9" i="17"/>
  <c r="P28" i="17"/>
  <c r="O28" i="17" s="1"/>
  <c r="P36" i="17"/>
  <c r="O36" i="17" s="1"/>
  <c r="P24" i="17"/>
  <c r="O24" i="17" s="1"/>
  <c r="K28" i="27" s="1"/>
  <c r="P12" i="17"/>
  <c r="O12" i="17" s="1"/>
  <c r="P30" i="17"/>
  <c r="P10" i="17"/>
  <c r="O10" i="17" s="1"/>
  <c r="P23" i="17"/>
  <c r="O23" i="17" s="1"/>
  <c r="P21" i="17"/>
  <c r="P52" i="17"/>
  <c r="O52" i="17" s="1"/>
  <c r="P15" i="17"/>
  <c r="O15" i="17" s="1"/>
  <c r="P5" i="17"/>
  <c r="P38" i="17"/>
  <c r="O38" i="17" s="1"/>
  <c r="P6" i="17"/>
  <c r="O6" i="17" s="1"/>
  <c r="P11" i="17"/>
  <c r="P7" i="17"/>
  <c r="P13" i="17"/>
  <c r="P37" i="17"/>
  <c r="O37" i="17" s="1"/>
  <c r="P27" i="17"/>
  <c r="O27" i="17" s="1"/>
  <c r="Q54" i="17"/>
  <c r="P54" i="17"/>
  <c r="O54" i="17" s="1"/>
  <c r="P14" i="17"/>
  <c r="O14" i="17" s="1"/>
  <c r="P29" i="17"/>
  <c r="O29" i="17" s="1"/>
  <c r="B56" i="15"/>
  <c r="B54" i="15"/>
  <c r="B52" i="15"/>
  <c r="B47" i="15"/>
  <c r="B39" i="15"/>
  <c r="B46" i="15"/>
  <c r="B38" i="15"/>
  <c r="B40" i="15"/>
  <c r="B42" i="15"/>
  <c r="B35" i="15"/>
  <c r="B44" i="15"/>
  <c r="B33" i="15"/>
  <c r="B34" i="15"/>
  <c r="Q57" i="13"/>
  <c r="P57" i="13"/>
  <c r="O57" i="13" s="1"/>
  <c r="Q56" i="13"/>
  <c r="P56" i="13"/>
  <c r="O56" i="13" s="1"/>
  <c r="Q55" i="13"/>
  <c r="P55" i="13"/>
  <c r="O55" i="13" s="1"/>
  <c r="Q54" i="13"/>
  <c r="P54" i="13"/>
  <c r="B54" i="13" s="1"/>
  <c r="Q53" i="13"/>
  <c r="P53" i="13"/>
  <c r="B53" i="13" s="1"/>
  <c r="Q52" i="13"/>
  <c r="P52" i="13"/>
  <c r="O52" i="13" s="1"/>
  <c r="Q51" i="13"/>
  <c r="P51" i="13"/>
  <c r="O51" i="13" s="1"/>
  <c r="P23" i="13"/>
  <c r="O23" i="13" s="1"/>
  <c r="P42" i="13"/>
  <c r="P40" i="13"/>
  <c r="P22" i="13"/>
  <c r="O22" i="13" s="1"/>
  <c r="P35" i="13"/>
  <c r="O35" i="13" s="1"/>
  <c r="P30" i="13"/>
  <c r="O30" i="13" s="1"/>
  <c r="Q49" i="13"/>
  <c r="P49" i="13"/>
  <c r="B49" i="13" s="1"/>
  <c r="P17" i="13"/>
  <c r="P33" i="13"/>
  <c r="O33" i="13" s="1"/>
  <c r="P36" i="13"/>
  <c r="Q43" i="13"/>
  <c r="P43" i="13"/>
  <c r="P4" i="13"/>
  <c r="O4" i="13" s="1"/>
  <c r="P44" i="13"/>
  <c r="P48" i="13"/>
  <c r="P47" i="13"/>
  <c r="P19" i="13"/>
  <c r="O19" i="13" s="1"/>
  <c r="P16" i="13"/>
  <c r="O16" i="13" s="1"/>
  <c r="I32" i="27" s="1"/>
  <c r="P45" i="13"/>
  <c r="P9" i="13"/>
  <c r="P20" i="13"/>
  <c r="O20" i="13" s="1"/>
  <c r="I28" i="27" s="1"/>
  <c r="P37" i="13"/>
  <c r="P46" i="13"/>
  <c r="P28" i="13"/>
  <c r="O28" i="13" s="1"/>
  <c r="P7" i="13"/>
  <c r="P29" i="13"/>
  <c r="O29" i="13" s="1"/>
  <c r="P25" i="13"/>
  <c r="O25" i="13" s="1"/>
  <c r="Q50" i="13"/>
  <c r="P50" i="13"/>
  <c r="P41" i="13"/>
  <c r="P13" i="13"/>
  <c r="O13" i="13" s="1"/>
  <c r="P34" i="13"/>
  <c r="O34" i="13" s="1"/>
  <c r="P38" i="13"/>
  <c r="P10" i="13"/>
  <c r="O10" i="13" s="1"/>
  <c r="P39" i="13"/>
  <c r="P15" i="13"/>
  <c r="P21" i="13"/>
  <c r="O21" i="13" s="1"/>
  <c r="P26" i="13"/>
  <c r="O26" i="13" s="1"/>
  <c r="P31" i="13"/>
  <c r="O31" i="13" s="1"/>
  <c r="I34" i="27" s="1"/>
  <c r="P5" i="13"/>
  <c r="O5" i="13" s="1"/>
  <c r="P24" i="13"/>
  <c r="O24" i="13" s="1"/>
  <c r="P8" i="13"/>
  <c r="O8" i="13" s="1"/>
  <c r="P27" i="13"/>
  <c r="O27" i="13" s="1"/>
  <c r="P32" i="13"/>
  <c r="O32" i="13" s="1"/>
  <c r="P18" i="13"/>
  <c r="O18" i="13" s="1"/>
  <c r="P12" i="13"/>
  <c r="P14" i="13"/>
  <c r="P11" i="13"/>
  <c r="O11" i="13" s="1"/>
  <c r="I18" i="27" s="1"/>
  <c r="P6" i="13"/>
  <c r="O6" i="13" s="1"/>
  <c r="P3" i="13"/>
  <c r="Q60" i="11"/>
  <c r="P60" i="11"/>
  <c r="O60" i="11" s="1"/>
  <c r="Q59" i="11"/>
  <c r="P59" i="11"/>
  <c r="O59" i="11" s="1"/>
  <c r="Q58" i="11"/>
  <c r="P58" i="11"/>
  <c r="O58" i="11" s="1"/>
  <c r="Q57" i="11"/>
  <c r="P57" i="11"/>
  <c r="B57" i="11" s="1"/>
  <c r="Q56" i="11"/>
  <c r="P56" i="11"/>
  <c r="O56" i="11" s="1"/>
  <c r="Q55" i="11"/>
  <c r="P55" i="11"/>
  <c r="O55" i="11" s="1"/>
  <c r="Q54" i="11"/>
  <c r="P54" i="11"/>
  <c r="O54" i="11" s="1"/>
  <c r="Q53" i="11"/>
  <c r="P53" i="11"/>
  <c r="B53" i="11" s="1"/>
  <c r="Q52" i="11"/>
  <c r="P52" i="11"/>
  <c r="O52" i="11" s="1"/>
  <c r="Q51" i="11"/>
  <c r="P51" i="11"/>
  <c r="O51" i="11" s="1"/>
  <c r="Q49" i="11"/>
  <c r="P49" i="11"/>
  <c r="O49" i="11" s="1"/>
  <c r="Q44" i="11"/>
  <c r="P44" i="11"/>
  <c r="O44" i="11" s="1"/>
  <c r="Q45" i="11"/>
  <c r="P45" i="11"/>
  <c r="O45" i="11" s="1"/>
  <c r="Q47" i="11"/>
  <c r="P47" i="11"/>
  <c r="O47" i="11" s="1"/>
  <c r="P18" i="11"/>
  <c r="O18" i="11" s="1"/>
  <c r="Q39" i="11"/>
  <c r="P39" i="11"/>
  <c r="B39" i="11" s="1"/>
  <c r="P11" i="11"/>
  <c r="Q33" i="11"/>
  <c r="P33" i="11"/>
  <c r="P22" i="11"/>
  <c r="Q40" i="11"/>
  <c r="P40" i="11"/>
  <c r="Q43" i="11"/>
  <c r="P43" i="11"/>
  <c r="O43" i="11" s="1"/>
  <c r="Q30" i="11"/>
  <c r="P30" i="11"/>
  <c r="P31" i="11"/>
  <c r="Q27" i="11"/>
  <c r="P27" i="11"/>
  <c r="Q46" i="11"/>
  <c r="P46" i="11"/>
  <c r="O46" i="11" s="1"/>
  <c r="P20" i="11"/>
  <c r="Q26" i="11"/>
  <c r="P26" i="11"/>
  <c r="P14" i="11"/>
  <c r="P25" i="11"/>
  <c r="P6" i="11"/>
  <c r="Q48" i="11"/>
  <c r="P48" i="11"/>
  <c r="O48" i="11" s="1"/>
  <c r="Q32" i="11"/>
  <c r="P32" i="11"/>
  <c r="P4" i="11"/>
  <c r="P28" i="11"/>
  <c r="P13" i="11"/>
  <c r="P37" i="11"/>
  <c r="Q41" i="11"/>
  <c r="P41" i="11"/>
  <c r="P16" i="11"/>
  <c r="P34" i="11"/>
  <c r="O34" i="11" s="1"/>
  <c r="P38" i="11"/>
  <c r="Q42" i="11"/>
  <c r="P42" i="11"/>
  <c r="Q36" i="11"/>
  <c r="P36" i="11"/>
  <c r="Q21" i="11"/>
  <c r="P21" i="11"/>
  <c r="P5" i="11"/>
  <c r="P15" i="11"/>
  <c r="O3" i="11"/>
  <c r="P8" i="11"/>
  <c r="Q50" i="11"/>
  <c r="P50" i="11"/>
  <c r="B50" i="11" s="1"/>
  <c r="P29" i="11"/>
  <c r="Q23" i="11"/>
  <c r="P23" i="11"/>
  <c r="P24" i="11"/>
  <c r="P19" i="11"/>
  <c r="P35" i="11"/>
  <c r="P9" i="11"/>
  <c r="P10" i="11"/>
  <c r="P7" i="11"/>
  <c r="P17" i="11"/>
  <c r="P12" i="11"/>
  <c r="Q77" i="9"/>
  <c r="P77" i="9"/>
  <c r="O77" i="9" s="1"/>
  <c r="Q76" i="9"/>
  <c r="P76" i="9"/>
  <c r="O76" i="9" s="1"/>
  <c r="Q75" i="9"/>
  <c r="P75" i="9"/>
  <c r="O75" i="9" s="1"/>
  <c r="Q74" i="9"/>
  <c r="P74" i="9"/>
  <c r="O74" i="9" s="1"/>
  <c r="Q73" i="9"/>
  <c r="P73" i="9"/>
  <c r="O73" i="9" s="1"/>
  <c r="Q72" i="9"/>
  <c r="P72" i="9"/>
  <c r="O72" i="9" s="1"/>
  <c r="Q71" i="9"/>
  <c r="P71" i="9"/>
  <c r="O71" i="9" s="1"/>
  <c r="Q70" i="9"/>
  <c r="P70" i="9"/>
  <c r="O70" i="9" s="1"/>
  <c r="Q69" i="9"/>
  <c r="P69" i="9"/>
  <c r="O69" i="9" s="1"/>
  <c r="Q68" i="9"/>
  <c r="P68" i="9"/>
  <c r="B68" i="9" s="1"/>
  <c r="Q67" i="9"/>
  <c r="P67" i="9"/>
  <c r="O67" i="9" s="1"/>
  <c r="P41" i="9"/>
  <c r="Q15" i="9"/>
  <c r="P15" i="9"/>
  <c r="Q30" i="9"/>
  <c r="P30" i="9"/>
  <c r="P6" i="9"/>
  <c r="P28" i="9"/>
  <c r="Q20" i="9"/>
  <c r="P20" i="9"/>
  <c r="Q52" i="9"/>
  <c r="P52" i="9"/>
  <c r="Q61" i="9"/>
  <c r="P61" i="9"/>
  <c r="O61" i="9" s="1"/>
  <c r="P23" i="9"/>
  <c r="P4" i="9"/>
  <c r="O4" i="9" s="1"/>
  <c r="P43" i="9"/>
  <c r="P7" i="9"/>
  <c r="Q60" i="9"/>
  <c r="P60" i="9"/>
  <c r="O60" i="9" s="1"/>
  <c r="P18" i="9"/>
  <c r="Q35" i="9"/>
  <c r="P35" i="9"/>
  <c r="Q45" i="9"/>
  <c r="P45" i="9"/>
  <c r="B45" i="9" s="1"/>
  <c r="Q56" i="9"/>
  <c r="P56" i="9"/>
  <c r="O56" i="9" s="1"/>
  <c r="Q65" i="9"/>
  <c r="P65" i="9"/>
  <c r="O65" i="9" s="1"/>
  <c r="Q14" i="9"/>
  <c r="P14" i="9"/>
  <c r="Q36" i="9"/>
  <c r="P36" i="9"/>
  <c r="P40" i="9"/>
  <c r="Q19" i="9"/>
  <c r="P19" i="9"/>
  <c r="P42" i="9"/>
  <c r="Q57" i="9"/>
  <c r="P57" i="9"/>
  <c r="O57" i="9" s="1"/>
  <c r="Q49" i="9"/>
  <c r="P49" i="9"/>
  <c r="Q13" i="9"/>
  <c r="P13" i="9"/>
  <c r="Q54" i="9"/>
  <c r="P54" i="9"/>
  <c r="O54" i="9" s="1"/>
  <c r="Q51" i="9"/>
  <c r="P51" i="9"/>
  <c r="B51" i="9" s="1"/>
  <c r="P38" i="9"/>
  <c r="P16" i="9"/>
  <c r="Q58" i="9"/>
  <c r="P58" i="9"/>
  <c r="O58" i="9" s="1"/>
  <c r="P10" i="9"/>
  <c r="Q64" i="9"/>
  <c r="P64" i="9"/>
  <c r="O64" i="9" s="1"/>
  <c r="Q55" i="9"/>
  <c r="P55" i="9"/>
  <c r="O55" i="9" s="1"/>
  <c r="Q22" i="9"/>
  <c r="P22" i="9"/>
  <c r="Q33" i="9"/>
  <c r="P33" i="9"/>
  <c r="P24" i="9"/>
  <c r="Q50" i="9"/>
  <c r="P50" i="9"/>
  <c r="B50" i="9" s="1"/>
  <c r="Q62" i="9"/>
  <c r="P62" i="9"/>
  <c r="O62" i="9" s="1"/>
  <c r="Q47" i="9"/>
  <c r="P47" i="9"/>
  <c r="P44" i="9"/>
  <c r="Q48" i="9"/>
  <c r="P48" i="9"/>
  <c r="Q21" i="9"/>
  <c r="P21" i="9"/>
  <c r="P9" i="9"/>
  <c r="Q59" i="9"/>
  <c r="P59" i="9"/>
  <c r="O59" i="9" s="1"/>
  <c r="Q66" i="9"/>
  <c r="P66" i="9"/>
  <c r="O66" i="9" s="1"/>
  <c r="Q63" i="9"/>
  <c r="P63" i="9"/>
  <c r="O63" i="9" s="1"/>
  <c r="P37" i="9"/>
  <c r="Q11" i="9"/>
  <c r="P11" i="9"/>
  <c r="P25" i="9"/>
  <c r="P39" i="9"/>
  <c r="P34" i="9"/>
  <c r="Q53" i="9"/>
  <c r="P53" i="9"/>
  <c r="B53" i="9" s="1"/>
  <c r="Q17" i="9"/>
  <c r="P17" i="9"/>
  <c r="Q12" i="9"/>
  <c r="P12" i="9"/>
  <c r="Q26" i="9"/>
  <c r="P26" i="9"/>
  <c r="P27" i="9"/>
  <c r="P8" i="9"/>
  <c r="Q46" i="9"/>
  <c r="P46" i="9"/>
  <c r="B46" i="9" s="1"/>
  <c r="P3" i="9"/>
  <c r="Q31" i="9"/>
  <c r="P31" i="9"/>
  <c r="P29" i="9"/>
  <c r="Q32" i="9"/>
  <c r="P32" i="9"/>
  <c r="P5" i="9"/>
  <c r="O5" i="9" s="1"/>
  <c r="Q50" i="7"/>
  <c r="P50" i="7"/>
  <c r="O50" i="7" s="1"/>
  <c r="Q49" i="7"/>
  <c r="P49" i="7"/>
  <c r="O49" i="7" s="1"/>
  <c r="Q48" i="7"/>
  <c r="P48" i="7"/>
  <c r="O48" i="7" s="1"/>
  <c r="Q47" i="7"/>
  <c r="P47" i="7"/>
  <c r="O47" i="7" s="1"/>
  <c r="Q46" i="7"/>
  <c r="P46" i="7"/>
  <c r="O46" i="7" s="1"/>
  <c r="Q45" i="7"/>
  <c r="P45" i="7"/>
  <c r="O45" i="7" s="1"/>
  <c r="Q44" i="7"/>
  <c r="P44" i="7"/>
  <c r="O44" i="7" s="1"/>
  <c r="Q43" i="7"/>
  <c r="P43" i="7"/>
  <c r="O43" i="7" s="1"/>
  <c r="Q42" i="7"/>
  <c r="P42" i="7"/>
  <c r="O42" i="7" s="1"/>
  <c r="Q41" i="7"/>
  <c r="P41" i="7"/>
  <c r="O41" i="7" s="1"/>
  <c r="Q39" i="7"/>
  <c r="P39" i="7"/>
  <c r="O39" i="7" s="1"/>
  <c r="Q37" i="7"/>
  <c r="P37" i="7"/>
  <c r="O37" i="7" s="1"/>
  <c r="Q32" i="7"/>
  <c r="P32" i="7"/>
  <c r="O32" i="7" s="1"/>
  <c r="Q40" i="7"/>
  <c r="P40" i="7"/>
  <c r="O40" i="7" s="1"/>
  <c r="Q36" i="7"/>
  <c r="P36" i="7"/>
  <c r="O36" i="7" s="1"/>
  <c r="Q35" i="7"/>
  <c r="P35" i="7"/>
  <c r="Q27" i="7"/>
  <c r="P27" i="7"/>
  <c r="O27" i="7" s="1"/>
  <c r="Q3" i="7"/>
  <c r="F23" i="27" s="1"/>
  <c r="P3" i="7"/>
  <c r="O3" i="7" s="1"/>
  <c r="P12" i="7"/>
  <c r="O12" i="7" s="1"/>
  <c r="P9" i="7"/>
  <c r="O9" i="7" s="1"/>
  <c r="Q8" i="7"/>
  <c r="P8" i="7"/>
  <c r="Q17" i="7"/>
  <c r="P17" i="7"/>
  <c r="O17" i="7" s="1"/>
  <c r="P21" i="7"/>
  <c r="Q34" i="7"/>
  <c r="P34" i="7"/>
  <c r="O34" i="7" s="1"/>
  <c r="Q5" i="7"/>
  <c r="F9" i="27" s="1"/>
  <c r="P5" i="7"/>
  <c r="O5" i="7" s="1"/>
  <c r="Q19" i="7"/>
  <c r="P19" i="7"/>
  <c r="O19" i="7" s="1"/>
  <c r="Q38" i="7"/>
  <c r="P38" i="7"/>
  <c r="O38" i="7" s="1"/>
  <c r="Q28" i="7"/>
  <c r="P28" i="7"/>
  <c r="O28" i="7" s="1"/>
  <c r="Q31" i="7"/>
  <c r="P31" i="7"/>
  <c r="O31" i="7" s="1"/>
  <c r="Q23" i="7"/>
  <c r="P23" i="7"/>
  <c r="P15" i="7"/>
  <c r="Q33" i="7"/>
  <c r="P33" i="7"/>
  <c r="O33" i="7" s="1"/>
  <c r="Q25" i="7"/>
  <c r="P25" i="7"/>
  <c r="Q4" i="7"/>
  <c r="F34" i="27" s="1"/>
  <c r="P4" i="7"/>
  <c r="O4" i="7" s="1"/>
  <c r="P14" i="7"/>
  <c r="Q30" i="7"/>
  <c r="P30" i="7"/>
  <c r="P18" i="7"/>
  <c r="Q24" i="7"/>
  <c r="P24" i="7"/>
  <c r="O24" i="7" s="1"/>
  <c r="Q29" i="7"/>
  <c r="P29" i="7"/>
  <c r="Q22" i="7"/>
  <c r="P22" i="7"/>
  <c r="B22" i="7" s="1"/>
  <c r="P13" i="7"/>
  <c r="Q26" i="7"/>
  <c r="P26" i="7"/>
  <c r="O26" i="7" s="1"/>
  <c r="Q16" i="7"/>
  <c r="P16" i="7"/>
  <c r="Q6" i="7"/>
  <c r="P6" i="7"/>
  <c r="Q11" i="7"/>
  <c r="P11" i="7"/>
  <c r="O11" i="7" s="1"/>
  <c r="Q10" i="7"/>
  <c r="P10" i="7"/>
  <c r="P20" i="7"/>
  <c r="Q7" i="7"/>
  <c r="P7" i="7"/>
  <c r="O7" i="7" s="1"/>
  <c r="Q56" i="5"/>
  <c r="Q55" i="5"/>
  <c r="Q54" i="5"/>
  <c r="Q53" i="5"/>
  <c r="Q52" i="5"/>
  <c r="Q51" i="5"/>
  <c r="Q50" i="5"/>
  <c r="Q49" i="5"/>
  <c r="Q48" i="5"/>
  <c r="Q12" i="5"/>
  <c r="E42" i="27" s="1"/>
  <c r="Q38" i="5"/>
  <c r="Q47" i="5"/>
  <c r="Q17" i="5"/>
  <c r="Q11" i="5"/>
  <c r="E8" i="27" s="1"/>
  <c r="Q26" i="5"/>
  <c r="Q36" i="5"/>
  <c r="Q37" i="5"/>
  <c r="Q46" i="5"/>
  <c r="Q41" i="5"/>
  <c r="Q25" i="5"/>
  <c r="E9" i="27" s="1"/>
  <c r="Q7" i="5"/>
  <c r="E10" i="27" s="1"/>
  <c r="Q34" i="5"/>
  <c r="Q40" i="5"/>
  <c r="Q23" i="5"/>
  <c r="Q44" i="5"/>
  <c r="Q45" i="5"/>
  <c r="Q6" i="5"/>
  <c r="Q42" i="5"/>
  <c r="Q43" i="5"/>
  <c r="Q15" i="5"/>
  <c r="Q35" i="5"/>
  <c r="Q39" i="5"/>
  <c r="Q10" i="5"/>
  <c r="Q24" i="5"/>
  <c r="Q8" i="5"/>
  <c r="E41" i="27" s="1"/>
  <c r="Q3" i="5"/>
  <c r="E23" i="27" s="1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1" i="3"/>
  <c r="Q19" i="3"/>
  <c r="Q20" i="3"/>
  <c r="Q15" i="3"/>
  <c r="Q12" i="3"/>
  <c r="Q13" i="3"/>
  <c r="Q8" i="3"/>
  <c r="Q22" i="3"/>
  <c r="Q3" i="3"/>
  <c r="Q17" i="3"/>
  <c r="Q18" i="3"/>
  <c r="Q16" i="3"/>
  <c r="Q5" i="3"/>
  <c r="Q14" i="3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3" i="1"/>
  <c r="Q25" i="1"/>
  <c r="Q18" i="1"/>
  <c r="Q22" i="1"/>
  <c r="Q26" i="1"/>
  <c r="Q21" i="1"/>
  <c r="Q24" i="1"/>
  <c r="Q20" i="1"/>
  <c r="Q27" i="1"/>
  <c r="Q23" i="1"/>
  <c r="Q19" i="1"/>
  <c r="O8" i="9" l="1"/>
  <c r="B8" i="9"/>
  <c r="O25" i="9"/>
  <c r="B25" i="9"/>
  <c r="O27" i="9"/>
  <c r="B27" i="9"/>
  <c r="O11" i="9"/>
  <c r="B11" i="9"/>
  <c r="O22" i="9"/>
  <c r="B22" i="9"/>
  <c r="O20" i="9"/>
  <c r="B20" i="9"/>
  <c r="O7" i="9"/>
  <c r="B7" i="9"/>
  <c r="O28" i="9"/>
  <c r="B28" i="9"/>
  <c r="O14" i="9"/>
  <c r="B14" i="9"/>
  <c r="O29" i="9"/>
  <c r="B29" i="9"/>
  <c r="O17" i="9"/>
  <c r="B17" i="9"/>
  <c r="O18" i="9"/>
  <c r="B18" i="9"/>
  <c r="O10" i="9"/>
  <c r="B10" i="9"/>
  <c r="O15" i="9"/>
  <c r="B15" i="9"/>
  <c r="O23" i="9"/>
  <c r="B23" i="9"/>
  <c r="O26" i="9"/>
  <c r="B26" i="9"/>
  <c r="O13" i="9"/>
  <c r="B13" i="9"/>
  <c r="O6" i="9"/>
  <c r="B6" i="9"/>
  <c r="O9" i="9"/>
  <c r="B9" i="9"/>
  <c r="O24" i="9"/>
  <c r="B24" i="9"/>
  <c r="O16" i="9"/>
  <c r="B16" i="9"/>
  <c r="O12" i="9"/>
  <c r="B12" i="9"/>
  <c r="O21" i="9"/>
  <c r="B21" i="9"/>
  <c r="O19" i="9"/>
  <c r="B19" i="9"/>
  <c r="G71" i="27"/>
  <c r="O37" i="11"/>
  <c r="B37" i="11"/>
  <c r="G49" i="27"/>
  <c r="G67" i="27"/>
  <c r="O36" i="11"/>
  <c r="B36" i="11"/>
  <c r="G47" i="27"/>
  <c r="G72" i="27"/>
  <c r="O38" i="11"/>
  <c r="B38" i="11"/>
  <c r="G63" i="27"/>
  <c r="G58" i="27"/>
  <c r="G56" i="27"/>
  <c r="G55" i="27"/>
  <c r="O41" i="25"/>
  <c r="O49" i="25"/>
  <c r="O40" i="25"/>
  <c r="O47" i="25"/>
  <c r="O15" i="27" s="1"/>
  <c r="O46" i="25"/>
  <c r="O43" i="25"/>
  <c r="O8" i="27" s="1"/>
  <c r="O4" i="25"/>
  <c r="O28" i="27" s="1"/>
  <c r="O42" i="25"/>
  <c r="O39" i="25"/>
  <c r="O45" i="25"/>
  <c r="O34" i="27" s="1"/>
  <c r="O38" i="25"/>
  <c r="O44" i="25"/>
  <c r="O48" i="25"/>
  <c r="N10" i="27"/>
  <c r="M24" i="27"/>
  <c r="L10" i="27"/>
  <c r="K32" i="27"/>
  <c r="I8" i="27"/>
  <c r="O17" i="11"/>
  <c r="O14" i="11"/>
  <c r="O5" i="11"/>
  <c r="O35" i="11"/>
  <c r="O21" i="11"/>
  <c r="O20" i="11"/>
  <c r="O33" i="11"/>
  <c r="O8" i="11"/>
  <c r="O26" i="11"/>
  <c r="O28" i="11"/>
  <c r="O24" i="11"/>
  <c r="O25" i="11"/>
  <c r="O23" i="11"/>
  <c r="O32" i="11"/>
  <c r="O27" i="11"/>
  <c r="O29" i="11"/>
  <c r="O31" i="11"/>
  <c r="O30" i="11"/>
  <c r="O10" i="11"/>
  <c r="O12" i="11"/>
  <c r="E30" i="27"/>
  <c r="E16" i="27"/>
  <c r="O6" i="26"/>
  <c r="P9" i="27" s="1"/>
  <c r="O4" i="26"/>
  <c r="P41" i="27" s="1"/>
  <c r="O3" i="26"/>
  <c r="P6" i="27" s="1"/>
  <c r="O13" i="25"/>
  <c r="O5" i="25"/>
  <c r="O24" i="27" s="1"/>
  <c r="O17" i="25"/>
  <c r="O5" i="27" s="1"/>
  <c r="O15" i="25"/>
  <c r="O33" i="27" s="1"/>
  <c r="O21" i="25"/>
  <c r="O11" i="25"/>
  <c r="O22" i="27" s="1"/>
  <c r="O22" i="25"/>
  <c r="O30" i="27" s="1"/>
  <c r="O3" i="25"/>
  <c r="O25" i="27" s="1"/>
  <c r="O9" i="25"/>
  <c r="O40" i="27" s="1"/>
  <c r="O19" i="25"/>
  <c r="O39" i="27" s="1"/>
  <c r="M42" i="27"/>
  <c r="O9" i="17"/>
  <c r="K15" i="27" s="1"/>
  <c r="O17" i="17"/>
  <c r="K40" i="27" s="1"/>
  <c r="O5" i="17"/>
  <c r="K25" i="27" s="1"/>
  <c r="O33" i="17"/>
  <c r="K10" i="27" s="1"/>
  <c r="O21" i="17"/>
  <c r="K29" i="27" s="1"/>
  <c r="O31" i="17"/>
  <c r="K33" i="27" s="1"/>
  <c r="O11" i="17"/>
  <c r="K39" i="27" s="1"/>
  <c r="O30" i="17"/>
  <c r="K8" i="27" s="1"/>
  <c r="O3" i="17"/>
  <c r="K23" i="27" s="1"/>
  <c r="O13" i="17"/>
  <c r="O25" i="17"/>
  <c r="K24" i="27" s="1"/>
  <c r="O7" i="17"/>
  <c r="K34" i="27" s="1"/>
  <c r="O19" i="17"/>
  <c r="K7" i="27" s="1"/>
  <c r="B31" i="15"/>
  <c r="B13" i="15"/>
  <c r="B10" i="15"/>
  <c r="B30" i="15"/>
  <c r="B23" i="15"/>
  <c r="B32" i="15"/>
  <c r="B28" i="15"/>
  <c r="B16" i="15"/>
  <c r="B11" i="15"/>
  <c r="B27" i="15"/>
  <c r="B25" i="15"/>
  <c r="B15" i="15"/>
  <c r="B17" i="15"/>
  <c r="B12" i="15"/>
  <c r="B29" i="15"/>
  <c r="B24" i="15"/>
  <c r="B22" i="15"/>
  <c r="B20" i="15"/>
  <c r="B18" i="15"/>
  <c r="B19" i="15"/>
  <c r="B26" i="15"/>
  <c r="B14" i="15"/>
  <c r="B21" i="15"/>
  <c r="J15" i="27"/>
  <c r="J33" i="27"/>
  <c r="O15" i="13"/>
  <c r="I38" i="27" s="1"/>
  <c r="O14" i="13"/>
  <c r="I39" i="27" s="1"/>
  <c r="O12" i="13"/>
  <c r="I27" i="27" s="1"/>
  <c r="O7" i="13"/>
  <c r="I19" i="27" s="1"/>
  <c r="O3" i="13"/>
  <c r="I41" i="27" s="1"/>
  <c r="O9" i="13"/>
  <c r="I33" i="27" s="1"/>
  <c r="O17" i="13"/>
  <c r="I26" i="27" s="1"/>
  <c r="O3" i="9"/>
  <c r="O13" i="11"/>
  <c r="O22" i="11"/>
  <c r="O9" i="11"/>
  <c r="O19" i="11"/>
  <c r="O4" i="11"/>
  <c r="O6" i="11"/>
  <c r="O16" i="11"/>
  <c r="O7" i="11"/>
  <c r="O11" i="11"/>
  <c r="O15" i="11"/>
  <c r="G4" i="27" s="1"/>
  <c r="O33" i="9"/>
  <c r="B33" i="9"/>
  <c r="O41" i="9"/>
  <c r="B41" i="9"/>
  <c r="O35" i="9"/>
  <c r="B35" i="9"/>
  <c r="O40" i="9"/>
  <c r="B40" i="9"/>
  <c r="O37" i="9"/>
  <c r="B37" i="9"/>
  <c r="O36" i="9"/>
  <c r="B36" i="9"/>
  <c r="O44" i="9"/>
  <c r="B44" i="9"/>
  <c r="O38" i="9"/>
  <c r="B38" i="9"/>
  <c r="O42" i="9"/>
  <c r="B42" i="9"/>
  <c r="O39" i="9"/>
  <c r="B39" i="9"/>
  <c r="O31" i="9"/>
  <c r="B31" i="9"/>
  <c r="O43" i="9"/>
  <c r="B43" i="9"/>
  <c r="O30" i="9"/>
  <c r="B30" i="9"/>
  <c r="O32" i="9"/>
  <c r="B32" i="9"/>
  <c r="O34" i="9"/>
  <c r="B34" i="9"/>
  <c r="O47" i="13"/>
  <c r="B47" i="13"/>
  <c r="O42" i="13"/>
  <c r="B42" i="13"/>
  <c r="O38" i="13"/>
  <c r="O41" i="13"/>
  <c r="O46" i="13"/>
  <c r="B46" i="13"/>
  <c r="O48" i="13"/>
  <c r="B48" i="13"/>
  <c r="O36" i="13"/>
  <c r="O37" i="13"/>
  <c r="I37" i="27" s="1"/>
  <c r="O45" i="13"/>
  <c r="B45" i="13"/>
  <c r="O44" i="13"/>
  <c r="B44" i="13"/>
  <c r="O39" i="13"/>
  <c r="O43" i="13"/>
  <c r="B43" i="13"/>
  <c r="O40" i="13"/>
  <c r="O40" i="11"/>
  <c r="B40" i="11"/>
  <c r="O42" i="11"/>
  <c r="B42" i="11"/>
  <c r="O41" i="11"/>
  <c r="B41" i="11"/>
  <c r="O53" i="25"/>
  <c r="O55" i="25"/>
  <c r="O58" i="25"/>
  <c r="O51" i="25"/>
  <c r="O52" i="25"/>
  <c r="O10" i="7"/>
  <c r="O22" i="7"/>
  <c r="O23" i="7"/>
  <c r="O21" i="7"/>
  <c r="O50" i="13"/>
  <c r="B50" i="13"/>
  <c r="B41" i="15"/>
  <c r="B45" i="15"/>
  <c r="B48" i="15"/>
  <c r="B43" i="15"/>
  <c r="O47" i="9"/>
  <c r="B47" i="9"/>
  <c r="O49" i="9"/>
  <c r="B49" i="9"/>
  <c r="O52" i="9"/>
  <c r="B52" i="9"/>
  <c r="O48" i="9"/>
  <c r="B48" i="9"/>
  <c r="O8" i="7"/>
  <c r="B54" i="21"/>
  <c r="B58" i="21"/>
  <c r="B47" i="21"/>
  <c r="B55" i="21"/>
  <c r="B57" i="21"/>
  <c r="B46" i="21"/>
  <c r="B50" i="21"/>
  <c r="B62" i="21"/>
  <c r="B60" i="11"/>
  <c r="B56" i="11"/>
  <c r="B52" i="11"/>
  <c r="B49" i="15"/>
  <c r="B62" i="25"/>
  <c r="B60" i="21"/>
  <c r="B56" i="21"/>
  <c r="B52" i="21"/>
  <c r="B48" i="21"/>
  <c r="B56" i="13"/>
  <c r="B52" i="13"/>
  <c r="B74" i="9"/>
  <c r="B70" i="9"/>
  <c r="B59" i="11"/>
  <c r="B55" i="11"/>
  <c r="B51" i="11"/>
  <c r="B61" i="25"/>
  <c r="B59" i="21"/>
  <c r="B51" i="21"/>
  <c r="B55" i="15"/>
  <c r="B51" i="15"/>
  <c r="B55" i="13"/>
  <c r="B51" i="13"/>
  <c r="B77" i="9"/>
  <c r="B73" i="9"/>
  <c r="B69" i="9"/>
  <c r="B58" i="11"/>
  <c r="B54" i="11"/>
  <c r="B58" i="15"/>
  <c r="B50" i="15"/>
  <c r="B76" i="9"/>
  <c r="B72" i="9"/>
  <c r="B61" i="21"/>
  <c r="B53" i="21"/>
  <c r="B49" i="21"/>
  <c r="B62" i="17"/>
  <c r="B57" i="15"/>
  <c r="B53" i="15"/>
  <c r="B57" i="13"/>
  <c r="B75" i="9"/>
  <c r="B71" i="9"/>
  <c r="B67" i="9"/>
  <c r="B47" i="11"/>
  <c r="B43" i="11"/>
  <c r="B48" i="11"/>
  <c r="B44" i="11"/>
  <c r="B49" i="11"/>
  <c r="B45" i="11"/>
  <c r="B46" i="11"/>
  <c r="B54" i="9"/>
  <c r="B61" i="9"/>
  <c r="B55" i="9"/>
  <c r="B62" i="9"/>
  <c r="B58" i="9"/>
  <c r="B63" i="9"/>
  <c r="B64" i="9"/>
  <c r="B59" i="9"/>
  <c r="B66" i="9"/>
  <c r="B65" i="9"/>
  <c r="B60" i="9"/>
  <c r="B56" i="9"/>
  <c r="B57" i="9"/>
  <c r="O57" i="25"/>
  <c r="O56" i="25"/>
  <c r="O54" i="25"/>
  <c r="O49" i="13"/>
  <c r="O54" i="13"/>
  <c r="O53" i="13"/>
  <c r="O50" i="11"/>
  <c r="O39" i="11"/>
  <c r="O53" i="11"/>
  <c r="O57" i="11"/>
  <c r="O68" i="9"/>
  <c r="O46" i="9"/>
  <c r="O53" i="9"/>
  <c r="O50" i="9"/>
  <c r="O51" i="9"/>
  <c r="O45" i="9"/>
  <c r="O35" i="7"/>
  <c r="O20" i="7"/>
  <c r="O16" i="7"/>
  <c r="O13" i="7"/>
  <c r="O29" i="7"/>
  <c r="O18" i="7"/>
  <c r="O14" i="7"/>
  <c r="O25" i="7"/>
  <c r="O15" i="7"/>
  <c r="O6" i="7"/>
  <c r="O30" i="7"/>
  <c r="P22" i="5"/>
  <c r="P27" i="5"/>
  <c r="P38" i="5"/>
  <c r="B38" i="5" s="1"/>
  <c r="U84" i="11" l="1"/>
  <c r="I9" i="27"/>
  <c r="O10" i="27"/>
  <c r="O9" i="27"/>
  <c r="O62" i="17"/>
  <c r="G9" i="27"/>
  <c r="G32" i="27"/>
  <c r="G19" i="27"/>
  <c r="G10" i="27"/>
  <c r="G28" i="27"/>
  <c r="G40" i="27"/>
  <c r="G26" i="27"/>
  <c r="G37" i="27"/>
  <c r="G30" i="27"/>
  <c r="G33" i="27"/>
  <c r="G41" i="27"/>
  <c r="G27" i="27"/>
  <c r="G15" i="27"/>
  <c r="O27" i="5"/>
  <c r="B27" i="5"/>
  <c r="O38" i="5"/>
  <c r="O22" i="5"/>
  <c r="M19" i="27"/>
  <c r="M18" i="27"/>
  <c r="M17" i="27"/>
  <c r="M16" i="27"/>
  <c r="M15" i="27"/>
  <c r="M14" i="27"/>
  <c r="M8" i="27"/>
  <c r="M5" i="27"/>
  <c r="C78" i="9"/>
  <c r="C57" i="5"/>
  <c r="P12" i="5"/>
  <c r="P47" i="5"/>
  <c r="B47" i="5" s="1"/>
  <c r="P17" i="5"/>
  <c r="G8" i="27" l="1"/>
  <c r="O47" i="5"/>
  <c r="O12" i="5"/>
  <c r="O17" i="5"/>
  <c r="M65" i="28"/>
  <c r="P65" i="28"/>
  <c r="N65" i="28"/>
  <c r="L65" i="28"/>
  <c r="K65" i="28"/>
  <c r="J65" i="28"/>
  <c r="H65" i="28"/>
  <c r="D65" i="28"/>
  <c r="D42" i="27"/>
  <c r="D40" i="27"/>
  <c r="D39" i="27"/>
  <c r="D38" i="27"/>
  <c r="D37" i="27"/>
  <c r="D36" i="27"/>
  <c r="D35" i="27"/>
  <c r="D34" i="27"/>
  <c r="D33" i="27"/>
  <c r="D32" i="27"/>
  <c r="D29" i="27"/>
  <c r="D28" i="27"/>
  <c r="D27" i="27"/>
  <c r="D26" i="27"/>
  <c r="D25" i="27"/>
  <c r="D24" i="27"/>
  <c r="D23" i="27"/>
  <c r="D21" i="27"/>
  <c r="D19" i="27"/>
  <c r="D18" i="27"/>
  <c r="D17" i="27"/>
  <c r="D16" i="27"/>
  <c r="D15" i="27"/>
  <c r="D14" i="27"/>
  <c r="D13" i="27"/>
  <c r="D12" i="27"/>
  <c r="D11" i="27"/>
  <c r="D10" i="27"/>
  <c r="D9" i="27"/>
  <c r="D8" i="27"/>
  <c r="D7" i="27"/>
  <c r="W83" i="1"/>
  <c r="C65" i="28" s="1"/>
  <c r="W81" i="1"/>
  <c r="W42" i="1"/>
  <c r="W39" i="1"/>
  <c r="W38" i="1"/>
  <c r="W36" i="1"/>
  <c r="W35" i="1"/>
  <c r="W33" i="1"/>
  <c r="W32" i="1"/>
  <c r="W31" i="1"/>
  <c r="W26" i="1"/>
  <c r="W25" i="1"/>
  <c r="W24" i="1"/>
  <c r="W23" i="1"/>
  <c r="W20" i="1"/>
  <c r="W19" i="1"/>
  <c r="W12" i="1"/>
  <c r="W11" i="1"/>
  <c r="W7" i="1"/>
  <c r="U40" i="1"/>
  <c r="U39" i="1"/>
  <c r="U38" i="1"/>
  <c r="U37" i="1"/>
  <c r="U36" i="1"/>
  <c r="U35" i="1"/>
  <c r="U33" i="1"/>
  <c r="U32" i="1"/>
  <c r="U31" i="1"/>
  <c r="U30" i="1"/>
  <c r="U29" i="1"/>
  <c r="U28" i="1"/>
  <c r="U27" i="1"/>
  <c r="U26" i="1"/>
  <c r="U25" i="1"/>
  <c r="U24" i="1"/>
  <c r="U23" i="1"/>
  <c r="U22" i="1"/>
  <c r="U20" i="1"/>
  <c r="U19" i="1"/>
  <c r="U18" i="1"/>
  <c r="U17" i="1"/>
  <c r="U13" i="1"/>
  <c r="U12" i="1"/>
  <c r="U11" i="1"/>
  <c r="U10" i="1"/>
  <c r="U9" i="1"/>
  <c r="U7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" i="1"/>
  <c r="P31" i="1"/>
  <c r="B31" i="1" s="1"/>
  <c r="P13" i="1"/>
  <c r="P15" i="1"/>
  <c r="P30" i="1"/>
  <c r="B30" i="1" s="1"/>
  <c r="P29" i="1"/>
  <c r="B29" i="1" s="1"/>
  <c r="P28" i="1"/>
  <c r="B28" i="1" s="1"/>
  <c r="P16" i="1"/>
  <c r="P9" i="1"/>
  <c r="P4" i="1"/>
  <c r="P24" i="1"/>
  <c r="B24" i="1" s="1"/>
  <c r="P25" i="1"/>
  <c r="B25" i="1" s="1"/>
  <c r="P5" i="1"/>
  <c r="P18" i="1"/>
  <c r="B17" i="1" s="1"/>
  <c r="P22" i="1"/>
  <c r="B22" i="1" s="1"/>
  <c r="P21" i="1"/>
  <c r="B21" i="1" s="1"/>
  <c r="P17" i="1"/>
  <c r="P26" i="1"/>
  <c r="B26" i="1" s="1"/>
  <c r="P27" i="1"/>
  <c r="B27" i="1" s="1"/>
  <c r="P23" i="1"/>
  <c r="B23" i="1" s="1"/>
  <c r="P14" i="1"/>
  <c r="P19" i="1"/>
  <c r="P20" i="1"/>
  <c r="B20" i="1" s="1"/>
  <c r="P6" i="1"/>
  <c r="P12" i="1"/>
  <c r="P11" i="1"/>
  <c r="P8" i="1"/>
  <c r="P10" i="1"/>
  <c r="W41" i="1"/>
  <c r="B18" i="1" l="1"/>
  <c r="B19" i="1"/>
  <c r="O9" i="1"/>
  <c r="W37" i="1" s="1"/>
  <c r="O17" i="1"/>
  <c r="O21" i="1"/>
  <c r="O32" i="1"/>
  <c r="B32" i="1"/>
  <c r="O40" i="1"/>
  <c r="B40" i="1"/>
  <c r="O48" i="1"/>
  <c r="B48" i="1"/>
  <c r="O27" i="1"/>
  <c r="O22" i="1"/>
  <c r="O24" i="1"/>
  <c r="O28" i="1"/>
  <c r="O33" i="1"/>
  <c r="B33" i="1"/>
  <c r="O37" i="1"/>
  <c r="B37" i="1"/>
  <c r="O41" i="1"/>
  <c r="B41" i="1"/>
  <c r="O45" i="1"/>
  <c r="B45" i="1"/>
  <c r="O49" i="1"/>
  <c r="B49" i="1"/>
  <c r="O53" i="1"/>
  <c r="B53" i="1"/>
  <c r="O20" i="1"/>
  <c r="O19" i="1"/>
  <c r="O26" i="1"/>
  <c r="O29" i="1"/>
  <c r="O31" i="1"/>
  <c r="O34" i="1"/>
  <c r="B34" i="1"/>
  <c r="O38" i="1"/>
  <c r="B38" i="1"/>
  <c r="O42" i="1"/>
  <c r="B42" i="1"/>
  <c r="O46" i="1"/>
  <c r="B46" i="1"/>
  <c r="O50" i="1"/>
  <c r="B50" i="1"/>
  <c r="O54" i="1"/>
  <c r="B54" i="1"/>
  <c r="O23" i="1"/>
  <c r="O25" i="1"/>
  <c r="O36" i="1"/>
  <c r="B36" i="1"/>
  <c r="O44" i="1"/>
  <c r="B44" i="1"/>
  <c r="O52" i="1"/>
  <c r="B52" i="1"/>
  <c r="O30" i="1"/>
  <c r="O35" i="1"/>
  <c r="B35" i="1"/>
  <c r="O39" i="1"/>
  <c r="B39" i="1"/>
  <c r="O43" i="1"/>
  <c r="B43" i="1"/>
  <c r="O47" i="1"/>
  <c r="B47" i="1"/>
  <c r="O51" i="1"/>
  <c r="B51" i="1"/>
  <c r="O11" i="1"/>
  <c r="O18" i="1"/>
  <c r="O4" i="1"/>
  <c r="O8" i="1"/>
  <c r="W13" i="1" s="1"/>
  <c r="O13" i="1"/>
  <c r="O10" i="1"/>
  <c r="O6" i="1"/>
  <c r="O16" i="1"/>
  <c r="W27" i="1" s="1"/>
  <c r="O15" i="1"/>
  <c r="O12" i="1"/>
  <c r="O14" i="1"/>
  <c r="O5" i="1"/>
  <c r="O3" i="1"/>
  <c r="W29" i="1"/>
  <c r="W5" i="1"/>
  <c r="W14" i="1"/>
  <c r="W16" i="1"/>
  <c r="W34" i="1"/>
  <c r="W30" i="1" l="1"/>
  <c r="W82" i="1"/>
  <c r="C64" i="28" s="1"/>
  <c r="W10" i="1"/>
  <c r="C11" i="28" s="1"/>
  <c r="C51" i="28"/>
  <c r="W15" i="1"/>
  <c r="C16" i="28" s="1"/>
  <c r="W28" i="1"/>
  <c r="C29" i="28" s="1"/>
  <c r="W17" i="1"/>
  <c r="C18" i="28" s="1"/>
  <c r="W8" i="1"/>
  <c r="C9" i="28" s="1"/>
  <c r="W6" i="1"/>
  <c r="C47" i="28"/>
  <c r="P64" i="28"/>
  <c r="P63" i="28"/>
  <c r="P59" i="28"/>
  <c r="P58" i="28"/>
  <c r="P57" i="28"/>
  <c r="P56" i="28"/>
  <c r="P55" i="28"/>
  <c r="P54" i="28"/>
  <c r="P53" i="28"/>
  <c r="P51" i="28"/>
  <c r="P50" i="28"/>
  <c r="P49" i="28"/>
  <c r="P48" i="28"/>
  <c r="P47" i="28"/>
  <c r="P46" i="28"/>
  <c r="P45" i="28"/>
  <c r="P44" i="28"/>
  <c r="P43" i="28"/>
  <c r="P41" i="28"/>
  <c r="P40" i="28"/>
  <c r="P39" i="28"/>
  <c r="P38" i="28"/>
  <c r="P36" i="28"/>
  <c r="P34" i="28"/>
  <c r="P33" i="28"/>
  <c r="P32" i="28"/>
  <c r="P31" i="28"/>
  <c r="P30" i="28"/>
  <c r="P29" i="28"/>
  <c r="P28" i="28"/>
  <c r="P27" i="28"/>
  <c r="P26" i="28"/>
  <c r="P25" i="28"/>
  <c r="P24" i="28"/>
  <c r="P23" i="28"/>
  <c r="P22" i="28"/>
  <c r="P20" i="28"/>
  <c r="P19" i="28"/>
  <c r="P18" i="28"/>
  <c r="P17" i="28"/>
  <c r="P16" i="28"/>
  <c r="P15" i="28"/>
  <c r="P14" i="28"/>
  <c r="P13" i="28"/>
  <c r="P12" i="28"/>
  <c r="P10" i="28"/>
  <c r="P8" i="28"/>
  <c r="P6" i="28"/>
  <c r="P5" i="28"/>
  <c r="O64" i="28"/>
  <c r="O63" i="28"/>
  <c r="O59" i="28"/>
  <c r="O58" i="28"/>
  <c r="O57" i="28"/>
  <c r="O56" i="28"/>
  <c r="O55" i="28"/>
  <c r="O54" i="28"/>
  <c r="O53" i="28"/>
  <c r="O52" i="28"/>
  <c r="O51" i="28"/>
  <c r="O50" i="28"/>
  <c r="O49" i="28"/>
  <c r="O48" i="28"/>
  <c r="O46" i="28"/>
  <c r="O45" i="28"/>
  <c r="O44" i="28"/>
  <c r="O43" i="28"/>
  <c r="C63" i="25"/>
  <c r="O41" i="28"/>
  <c r="O40" i="28"/>
  <c r="O39" i="28"/>
  <c r="O38" i="28"/>
  <c r="O36" i="28"/>
  <c r="O34" i="28"/>
  <c r="O33" i="28"/>
  <c r="O32" i="28"/>
  <c r="O31" i="28"/>
  <c r="O30" i="28"/>
  <c r="O29" i="28"/>
  <c r="O28" i="28"/>
  <c r="O27" i="28"/>
  <c r="O26" i="28"/>
  <c r="O25" i="28"/>
  <c r="O24" i="28"/>
  <c r="O23" i="28"/>
  <c r="O22" i="28"/>
  <c r="O21" i="28"/>
  <c r="O19" i="28"/>
  <c r="O18" i="28"/>
  <c r="O16" i="28"/>
  <c r="O15" i="28"/>
  <c r="O14" i="28"/>
  <c r="O13" i="28"/>
  <c r="O12" i="28"/>
  <c r="O11" i="28"/>
  <c r="O10" i="28"/>
  <c r="O9" i="28"/>
  <c r="O6" i="28"/>
  <c r="N64" i="28"/>
  <c r="N61" i="28"/>
  <c r="N60" i="28"/>
  <c r="N59" i="28"/>
  <c r="N58" i="28"/>
  <c r="N56" i="28"/>
  <c r="N55" i="28"/>
  <c r="N54" i="28"/>
  <c r="N53" i="28"/>
  <c r="N50" i="28"/>
  <c r="N49" i="28"/>
  <c r="N48" i="28"/>
  <c r="N47" i="28"/>
  <c r="N46" i="28"/>
  <c r="N45" i="28"/>
  <c r="N44" i="28"/>
  <c r="N43" i="28"/>
  <c r="N41" i="28"/>
  <c r="N40" i="28"/>
  <c r="N39" i="28"/>
  <c r="N38" i="28"/>
  <c r="N37" i="28"/>
  <c r="N36" i="28"/>
  <c r="N34" i="28"/>
  <c r="N33" i="28"/>
  <c r="N32" i="28"/>
  <c r="N30" i="28"/>
  <c r="N29" i="28"/>
  <c r="N28" i="28"/>
  <c r="N27" i="28"/>
  <c r="N26" i="28"/>
  <c r="N25" i="28"/>
  <c r="N24" i="28"/>
  <c r="N19" i="28"/>
  <c r="N18" i="28"/>
  <c r="N17" i="28"/>
  <c r="N16" i="28"/>
  <c r="N14" i="28"/>
  <c r="N13" i="28"/>
  <c r="N10" i="28"/>
  <c r="M64" i="28"/>
  <c r="C63" i="21"/>
  <c r="M59" i="28"/>
  <c r="M58" i="28"/>
  <c r="M57" i="28"/>
  <c r="M55" i="28"/>
  <c r="M54" i="28"/>
  <c r="M53" i="28"/>
  <c r="M52" i="28"/>
  <c r="M51" i="28"/>
  <c r="M50" i="28"/>
  <c r="M46" i="28"/>
  <c r="M45" i="28"/>
  <c r="M44" i="28"/>
  <c r="M43" i="28"/>
  <c r="M41" i="28"/>
  <c r="M39" i="28"/>
  <c r="M38" i="28"/>
  <c r="M37" i="28"/>
  <c r="M36" i="28"/>
  <c r="M35" i="28"/>
  <c r="M34" i="28"/>
  <c r="M33" i="28"/>
  <c r="M32" i="28"/>
  <c r="M30" i="28"/>
  <c r="M29" i="28"/>
  <c r="M28" i="28"/>
  <c r="M27" i="28"/>
  <c r="M26" i="28"/>
  <c r="M25" i="28"/>
  <c r="M24" i="28"/>
  <c r="M23" i="28"/>
  <c r="M19" i="28"/>
  <c r="M18" i="28"/>
  <c r="M17" i="28"/>
  <c r="M16" i="28"/>
  <c r="M15" i="28"/>
  <c r="M14" i="28"/>
  <c r="M8" i="28"/>
  <c r="M5" i="28"/>
  <c r="L64" i="28"/>
  <c r="L60" i="28"/>
  <c r="L58" i="28"/>
  <c r="L57" i="28"/>
  <c r="L55" i="28"/>
  <c r="L54" i="28"/>
  <c r="L53" i="28"/>
  <c r="L52" i="28"/>
  <c r="L51" i="28"/>
  <c r="L50" i="28"/>
  <c r="L49" i="28"/>
  <c r="L48" i="28"/>
  <c r="L47" i="28"/>
  <c r="L46" i="28"/>
  <c r="L45" i="28"/>
  <c r="L44" i="28"/>
  <c r="L43" i="28"/>
  <c r="L41" i="28"/>
  <c r="L40" i="28"/>
  <c r="L39" i="28"/>
  <c r="L38" i="28"/>
  <c r="L36" i="28"/>
  <c r="L33" i="28"/>
  <c r="L32" i="28"/>
  <c r="L31" i="28"/>
  <c r="L30" i="28"/>
  <c r="L29" i="28"/>
  <c r="L28" i="28"/>
  <c r="L27" i="28"/>
  <c r="L26" i="28"/>
  <c r="L25" i="28"/>
  <c r="L24" i="28"/>
  <c r="L19" i="28"/>
  <c r="L18" i="28"/>
  <c r="L16" i="28"/>
  <c r="L15" i="28"/>
  <c r="L14" i="28"/>
  <c r="K64" i="28"/>
  <c r="K63" i="28"/>
  <c r="K60" i="28"/>
  <c r="K59" i="28"/>
  <c r="K57" i="28"/>
  <c r="K56" i="28"/>
  <c r="K55" i="28"/>
  <c r="K54" i="28"/>
  <c r="K50" i="28"/>
  <c r="K48" i="28"/>
  <c r="K46" i="28"/>
  <c r="K45" i="28"/>
  <c r="K44" i="28"/>
  <c r="K43" i="28"/>
  <c r="K41" i="28"/>
  <c r="K39" i="28"/>
  <c r="K38" i="28"/>
  <c r="K36" i="28"/>
  <c r="K34" i="28"/>
  <c r="K33" i="28"/>
  <c r="K32" i="28"/>
  <c r="K30" i="28"/>
  <c r="K29" i="28"/>
  <c r="K28" i="28"/>
  <c r="K27" i="28"/>
  <c r="K26" i="28"/>
  <c r="K25" i="28"/>
  <c r="K24" i="28"/>
  <c r="K19" i="28"/>
  <c r="K18" i="28"/>
  <c r="K17" i="28"/>
  <c r="K14" i="28"/>
  <c r="K10" i="28"/>
  <c r="K8" i="28"/>
  <c r="K5" i="28"/>
  <c r="C59" i="15"/>
  <c r="J64" i="28"/>
  <c r="J60" i="28"/>
  <c r="J59" i="28"/>
  <c r="J57" i="28"/>
  <c r="J55" i="28"/>
  <c r="J54" i="28"/>
  <c r="J53" i="28"/>
  <c r="J50" i="28"/>
  <c r="J49" i="28"/>
  <c r="J48" i="28"/>
  <c r="J46" i="28"/>
  <c r="J45" i="28"/>
  <c r="J44" i="28"/>
  <c r="J43" i="28"/>
  <c r="J41" i="28"/>
  <c r="J40" i="28"/>
  <c r="J39" i="28"/>
  <c r="J38" i="28"/>
  <c r="J36" i="28"/>
  <c r="J34" i="28"/>
  <c r="J33" i="28"/>
  <c r="J32" i="28"/>
  <c r="J30" i="28"/>
  <c r="J28" i="28"/>
  <c r="J27" i="28"/>
  <c r="J26" i="28"/>
  <c r="J25" i="28"/>
  <c r="J24" i="28"/>
  <c r="J23" i="28"/>
  <c r="J19" i="28"/>
  <c r="J18" i="28"/>
  <c r="J17" i="28"/>
  <c r="J16" i="28"/>
  <c r="J14" i="28"/>
  <c r="J10" i="28"/>
  <c r="C58" i="13"/>
  <c r="I63" i="28"/>
  <c r="I59" i="28"/>
  <c r="I57" i="28"/>
  <c r="I55" i="28"/>
  <c r="I54" i="28"/>
  <c r="I53" i="28"/>
  <c r="I51" i="28"/>
  <c r="I50" i="28"/>
  <c r="I48" i="28"/>
  <c r="I46" i="28"/>
  <c r="I45" i="28"/>
  <c r="I44" i="28"/>
  <c r="I41" i="28"/>
  <c r="I40" i="28"/>
  <c r="I38" i="28"/>
  <c r="I37" i="28"/>
  <c r="I36" i="28"/>
  <c r="I34" i="28"/>
  <c r="I33" i="28"/>
  <c r="I32" i="28"/>
  <c r="I30" i="28"/>
  <c r="I28" i="28"/>
  <c r="I27" i="28"/>
  <c r="I26" i="28"/>
  <c r="I25" i="28"/>
  <c r="I24" i="28"/>
  <c r="I23" i="28"/>
  <c r="I19" i="28"/>
  <c r="I14" i="28"/>
  <c r="I12" i="28"/>
  <c r="I11" i="28"/>
  <c r="H64" i="28"/>
  <c r="H63" i="28"/>
  <c r="H62" i="28"/>
  <c r="C61" i="11"/>
  <c r="H60" i="28"/>
  <c r="H59" i="28"/>
  <c r="H57" i="28"/>
  <c r="H55" i="28"/>
  <c r="H54" i="28"/>
  <c r="H53" i="28"/>
  <c r="H52" i="28"/>
  <c r="H46" i="28"/>
  <c r="H45" i="28"/>
  <c r="H44" i="28"/>
  <c r="H41" i="28"/>
  <c r="H40" i="28"/>
  <c r="H38" i="28"/>
  <c r="H37" i="28"/>
  <c r="H36" i="28"/>
  <c r="H35" i="28"/>
  <c r="H34" i="28"/>
  <c r="H33" i="28"/>
  <c r="H32" i="28"/>
  <c r="H30" i="28"/>
  <c r="H27" i="28"/>
  <c r="H26" i="28"/>
  <c r="H25" i="28"/>
  <c r="H24" i="28"/>
  <c r="H23" i="28"/>
  <c r="H19" i="28"/>
  <c r="H18" i="28"/>
  <c r="H15" i="28"/>
  <c r="H14" i="28"/>
  <c r="H11" i="28"/>
  <c r="H9" i="28"/>
  <c r="G63" i="28"/>
  <c r="G62" i="28"/>
  <c r="G61" i="28"/>
  <c r="G60" i="28"/>
  <c r="G59" i="28"/>
  <c r="G57" i="28"/>
  <c r="G55" i="28"/>
  <c r="G54" i="28"/>
  <c r="G53" i="28"/>
  <c r="G39" i="28"/>
  <c r="G48" i="28"/>
  <c r="G46" i="28"/>
  <c r="G45" i="28"/>
  <c r="G41" i="28"/>
  <c r="G40" i="28"/>
  <c r="G38" i="28"/>
  <c r="G37" i="28"/>
  <c r="G36" i="28"/>
  <c r="G34" i="28"/>
  <c r="G33" i="28"/>
  <c r="G32" i="28"/>
  <c r="G30" i="28"/>
  <c r="G28" i="28"/>
  <c r="G27" i="28"/>
  <c r="G26" i="28"/>
  <c r="G25" i="28"/>
  <c r="G24" i="28"/>
  <c r="G20" i="28"/>
  <c r="G19" i="28"/>
  <c r="G18" i="28"/>
  <c r="G16" i="28"/>
  <c r="G14" i="28"/>
  <c r="G12" i="28"/>
  <c r="G11" i="28"/>
  <c r="G9" i="28"/>
  <c r="G8" i="28"/>
  <c r="F64" i="28"/>
  <c r="F63" i="28"/>
  <c r="F62" i="28"/>
  <c r="F61" i="28"/>
  <c r="F60" i="28"/>
  <c r="F59" i="28"/>
  <c r="F58" i="28"/>
  <c r="F57" i="28"/>
  <c r="F55" i="28"/>
  <c r="F54" i="28"/>
  <c r="F53" i="28"/>
  <c r="F52" i="28"/>
  <c r="C51" i="7"/>
  <c r="F49" i="28"/>
  <c r="F48" i="28"/>
  <c r="F46" i="28"/>
  <c r="F45" i="28"/>
  <c r="F41" i="28"/>
  <c r="F40" i="28"/>
  <c r="F39" i="28"/>
  <c r="F43" i="28"/>
  <c r="F38" i="28"/>
  <c r="F37" i="28"/>
  <c r="F36" i="28"/>
  <c r="F35" i="28"/>
  <c r="F34" i="28"/>
  <c r="F33" i="28"/>
  <c r="F32" i="28"/>
  <c r="F17" i="28"/>
  <c r="F31" i="28"/>
  <c r="F30" i="28"/>
  <c r="F29" i="28"/>
  <c r="F28" i="28"/>
  <c r="F27" i="28"/>
  <c r="F51" i="28"/>
  <c r="F26" i="28"/>
  <c r="F7" i="28"/>
  <c r="F25" i="28"/>
  <c r="F24" i="28"/>
  <c r="F23" i="28"/>
  <c r="F21" i="28"/>
  <c r="F20" i="28"/>
  <c r="F19" i="28"/>
  <c r="F18" i="28"/>
  <c r="F14" i="28"/>
  <c r="F12" i="28"/>
  <c r="F11" i="28"/>
  <c r="F10" i="28"/>
  <c r="F9" i="28"/>
  <c r="F8" i="28"/>
  <c r="F6" i="28"/>
  <c r="P56" i="5"/>
  <c r="B56" i="5" s="1"/>
  <c r="P55" i="5"/>
  <c r="B55" i="5" s="1"/>
  <c r="P54" i="5"/>
  <c r="B54" i="5" s="1"/>
  <c r="P4" i="5"/>
  <c r="P26" i="5"/>
  <c r="B26" i="5" s="1"/>
  <c r="P5" i="5"/>
  <c r="E64" i="28"/>
  <c r="E63" i="28"/>
  <c r="E62" i="28"/>
  <c r="E61" i="28"/>
  <c r="E59" i="28"/>
  <c r="P11" i="5"/>
  <c r="E54" i="28"/>
  <c r="P20" i="5"/>
  <c r="P53" i="5"/>
  <c r="B53" i="5" s="1"/>
  <c r="P36" i="5"/>
  <c r="B36" i="5" s="1"/>
  <c r="P52" i="5"/>
  <c r="B52" i="5" s="1"/>
  <c r="P51" i="5"/>
  <c r="B51" i="5" s="1"/>
  <c r="P50" i="5"/>
  <c r="B50" i="5" s="1"/>
  <c r="E46" i="28"/>
  <c r="P49" i="5"/>
  <c r="B49" i="5" s="1"/>
  <c r="P48" i="5"/>
  <c r="B48" i="5" s="1"/>
  <c r="E43" i="28"/>
  <c r="P46" i="5"/>
  <c r="B46" i="5" s="1"/>
  <c r="E40" i="28"/>
  <c r="E39" i="28"/>
  <c r="P37" i="5"/>
  <c r="B37" i="5" s="1"/>
  <c r="E38" i="28"/>
  <c r="P9" i="5"/>
  <c r="P41" i="5"/>
  <c r="B41" i="5" s="1"/>
  <c r="P31" i="5"/>
  <c r="B31" i="5" s="1"/>
  <c r="E33" i="28"/>
  <c r="P30" i="5"/>
  <c r="B30" i="5" s="1"/>
  <c r="P14" i="5"/>
  <c r="P19" i="5"/>
  <c r="P16" i="5"/>
  <c r="P35" i="5"/>
  <c r="B35" i="5" s="1"/>
  <c r="E27" i="28"/>
  <c r="P25" i="5"/>
  <c r="E26" i="28"/>
  <c r="P18" i="5"/>
  <c r="E25" i="28"/>
  <c r="P29" i="5"/>
  <c r="E24" i="28"/>
  <c r="P34" i="5"/>
  <c r="B34" i="5" s="1"/>
  <c r="P7" i="5"/>
  <c r="P45" i="5"/>
  <c r="B45" i="5" s="1"/>
  <c r="P40" i="5"/>
  <c r="B40" i="5" s="1"/>
  <c r="E20" i="28"/>
  <c r="P23" i="5"/>
  <c r="P21" i="5"/>
  <c r="P28" i="5"/>
  <c r="P10" i="5"/>
  <c r="P44" i="5"/>
  <c r="B44" i="5" s="1"/>
  <c r="E14" i="28"/>
  <c r="P6" i="5"/>
  <c r="P43" i="5"/>
  <c r="B43" i="5" s="1"/>
  <c r="E12" i="28"/>
  <c r="P42" i="5"/>
  <c r="B42" i="5" s="1"/>
  <c r="P32" i="5"/>
  <c r="P24" i="5"/>
  <c r="P15" i="5"/>
  <c r="P39" i="5"/>
  <c r="B39" i="5" s="1"/>
  <c r="P8" i="5"/>
  <c r="P3" i="5"/>
  <c r="P33" i="5"/>
  <c r="B33" i="5" s="1"/>
  <c r="D63" i="28"/>
  <c r="D62" i="28"/>
  <c r="D61" i="28"/>
  <c r="D60" i="28"/>
  <c r="D59" i="28"/>
  <c r="D56" i="28"/>
  <c r="D54" i="28"/>
  <c r="D53" i="28"/>
  <c r="D52" i="28"/>
  <c r="C51" i="3"/>
  <c r="P50" i="3"/>
  <c r="D50" i="28"/>
  <c r="P49" i="3"/>
  <c r="D49" i="28"/>
  <c r="P48" i="3"/>
  <c r="D48" i="28"/>
  <c r="P47" i="3"/>
  <c r="P46" i="3"/>
  <c r="D46" i="28"/>
  <c r="P45" i="3"/>
  <c r="P44" i="3"/>
  <c r="D44" i="28"/>
  <c r="P43" i="3"/>
  <c r="D43" i="28"/>
  <c r="P42" i="3"/>
  <c r="D42" i="28"/>
  <c r="P41" i="3"/>
  <c r="P40" i="3"/>
  <c r="D40" i="28"/>
  <c r="P39" i="3"/>
  <c r="D39" i="28"/>
  <c r="P38" i="3"/>
  <c r="D38" i="28"/>
  <c r="P37" i="3"/>
  <c r="D37" i="28"/>
  <c r="P36" i="3"/>
  <c r="D36" i="28"/>
  <c r="P35" i="3"/>
  <c r="P34" i="3"/>
  <c r="D34" i="28"/>
  <c r="P33" i="3"/>
  <c r="D33" i="28"/>
  <c r="P32" i="3"/>
  <c r="D32" i="28"/>
  <c r="P31" i="3"/>
  <c r="P30" i="3"/>
  <c r="P29" i="3"/>
  <c r="P28" i="3"/>
  <c r="D28" i="28"/>
  <c r="P27" i="3"/>
  <c r="D27" i="28"/>
  <c r="P26" i="3"/>
  <c r="D26" i="28"/>
  <c r="P25" i="3"/>
  <c r="D25" i="28"/>
  <c r="P24" i="3"/>
  <c r="D24" i="28"/>
  <c r="P23" i="3"/>
  <c r="P10" i="3"/>
  <c r="P7" i="3"/>
  <c r="D21" i="28"/>
  <c r="P6" i="3"/>
  <c r="P11" i="3"/>
  <c r="P21" i="3"/>
  <c r="P19" i="3"/>
  <c r="D17" i="28"/>
  <c r="P20" i="3"/>
  <c r="P15" i="3"/>
  <c r="D15" i="28"/>
  <c r="P12" i="3"/>
  <c r="B12" i="3" s="1"/>
  <c r="P8" i="3"/>
  <c r="D13" i="28"/>
  <c r="P9" i="3"/>
  <c r="D12" i="28"/>
  <c r="P13" i="3"/>
  <c r="B13" i="3" s="1"/>
  <c r="P22" i="3"/>
  <c r="P18" i="3"/>
  <c r="P3" i="3"/>
  <c r="D8" i="28"/>
  <c r="P14" i="3"/>
  <c r="B14" i="3" s="1"/>
  <c r="P16" i="3"/>
  <c r="P5" i="3"/>
  <c r="P17" i="3"/>
  <c r="P4" i="3"/>
  <c r="C63" i="28"/>
  <c r="C62" i="28"/>
  <c r="C60" i="28"/>
  <c r="C59" i="28"/>
  <c r="C55" i="1"/>
  <c r="C55" i="28"/>
  <c r="C54" i="28"/>
  <c r="C53" i="28"/>
  <c r="C52" i="28"/>
  <c r="C50" i="28"/>
  <c r="C49" i="28"/>
  <c r="C48" i="28"/>
  <c r="C46" i="28"/>
  <c r="C45" i="28"/>
  <c r="C44" i="28"/>
  <c r="C43" i="28"/>
  <c r="C40" i="28"/>
  <c r="C39" i="28"/>
  <c r="C38" i="28"/>
  <c r="C37" i="28"/>
  <c r="C36" i="28"/>
  <c r="C34" i="28"/>
  <c r="C33" i="28"/>
  <c r="C32" i="28"/>
  <c r="C31" i="28"/>
  <c r="C30" i="28"/>
  <c r="C28" i="28"/>
  <c r="C27" i="28"/>
  <c r="C26" i="28"/>
  <c r="C25" i="28"/>
  <c r="C24" i="28"/>
  <c r="C21" i="28"/>
  <c r="C20" i="28"/>
  <c r="C61" i="28"/>
  <c r="C35" i="28"/>
  <c r="C17" i="28"/>
  <c r="C58" i="28"/>
  <c r="C14" i="28"/>
  <c r="C13" i="28"/>
  <c r="C42" i="28"/>
  <c r="C12" i="28"/>
  <c r="C6" i="28"/>
  <c r="C8" i="28"/>
  <c r="P7" i="1"/>
  <c r="O5" i="3" l="1"/>
  <c r="D23" i="28" s="1"/>
  <c r="O32" i="5"/>
  <c r="B32" i="5"/>
  <c r="O28" i="5"/>
  <c r="B28" i="5"/>
  <c r="O10" i="3"/>
  <c r="O9" i="3"/>
  <c r="O29" i="5"/>
  <c r="B29" i="5"/>
  <c r="O11" i="3"/>
  <c r="O17" i="3"/>
  <c r="B17" i="3"/>
  <c r="O15" i="3"/>
  <c r="B15" i="3"/>
  <c r="O24" i="3"/>
  <c r="B24" i="3"/>
  <c r="O28" i="3"/>
  <c r="B28" i="3"/>
  <c r="O30" i="3"/>
  <c r="B30" i="3"/>
  <c r="O32" i="3"/>
  <c r="B32" i="3"/>
  <c r="O36" i="3"/>
  <c r="B36" i="3"/>
  <c r="O40" i="3"/>
  <c r="B40" i="3"/>
  <c r="O44" i="3"/>
  <c r="B44" i="3"/>
  <c r="O49" i="3"/>
  <c r="B49" i="3"/>
  <c r="O50" i="5"/>
  <c r="O53" i="5"/>
  <c r="O54" i="5"/>
  <c r="O22" i="3"/>
  <c r="B22" i="3"/>
  <c r="O19" i="3"/>
  <c r="B19" i="3"/>
  <c r="O23" i="3"/>
  <c r="B23" i="3"/>
  <c r="O27" i="3"/>
  <c r="B27" i="3"/>
  <c r="O31" i="3"/>
  <c r="B31" i="3"/>
  <c r="O35" i="3"/>
  <c r="B35" i="3"/>
  <c r="O39" i="3"/>
  <c r="B39" i="3"/>
  <c r="O43" i="3"/>
  <c r="B43" i="3"/>
  <c r="O46" i="3"/>
  <c r="B46" i="3"/>
  <c r="O48" i="3"/>
  <c r="B48" i="3"/>
  <c r="O49" i="5"/>
  <c r="O51" i="5"/>
  <c r="O55" i="5"/>
  <c r="O16" i="3"/>
  <c r="B16" i="3"/>
  <c r="O18" i="3"/>
  <c r="B18" i="3"/>
  <c r="O20" i="3"/>
  <c r="B20" i="3"/>
  <c r="O26" i="3"/>
  <c r="B26" i="3"/>
  <c r="O34" i="3"/>
  <c r="B34" i="3"/>
  <c r="O38" i="3"/>
  <c r="B38" i="3"/>
  <c r="O42" i="3"/>
  <c r="B42" i="3"/>
  <c r="O45" i="3"/>
  <c r="B45" i="3"/>
  <c r="O47" i="3"/>
  <c r="B47" i="3"/>
  <c r="O52" i="5"/>
  <c r="O56" i="5"/>
  <c r="O21" i="3"/>
  <c r="B21" i="3"/>
  <c r="O25" i="3"/>
  <c r="B25" i="3"/>
  <c r="O29" i="3"/>
  <c r="B29" i="3"/>
  <c r="O33" i="3"/>
  <c r="B33" i="3"/>
  <c r="O37" i="3"/>
  <c r="B37" i="3"/>
  <c r="O41" i="3"/>
  <c r="B41" i="3"/>
  <c r="O50" i="3"/>
  <c r="B50" i="3"/>
  <c r="O48" i="5"/>
  <c r="O7" i="1"/>
  <c r="W40" i="1" s="1"/>
  <c r="C41" i="28" s="1"/>
  <c r="O6" i="3"/>
  <c r="D14" i="28" s="1"/>
  <c r="S14" i="28" s="1"/>
  <c r="C50" i="31" s="1"/>
  <c r="O7" i="3"/>
  <c r="O3" i="3"/>
  <c r="D11" i="28" s="1"/>
  <c r="O4" i="3"/>
  <c r="D10" i="28" s="1"/>
  <c r="O33" i="5"/>
  <c r="O8" i="5"/>
  <c r="E41" i="28" s="1"/>
  <c r="O24" i="5"/>
  <c r="O42" i="5"/>
  <c r="O6" i="5"/>
  <c r="O10" i="5"/>
  <c r="O23" i="5"/>
  <c r="O45" i="5"/>
  <c r="E37" i="28" s="1"/>
  <c r="O34" i="5"/>
  <c r="E28" i="28"/>
  <c r="O31" i="5"/>
  <c r="O9" i="5"/>
  <c r="O20" i="5"/>
  <c r="O26" i="5"/>
  <c r="O3" i="5"/>
  <c r="O15" i="5"/>
  <c r="E30" i="28" s="1"/>
  <c r="O43" i="5"/>
  <c r="O44" i="5"/>
  <c r="O21" i="5"/>
  <c r="O40" i="5"/>
  <c r="O16" i="5"/>
  <c r="O41" i="5"/>
  <c r="O37" i="5"/>
  <c r="O5" i="5"/>
  <c r="O18" i="5"/>
  <c r="O14" i="5"/>
  <c r="O39" i="5"/>
  <c r="O7" i="5"/>
  <c r="O25" i="5"/>
  <c r="E11" i="28" s="1"/>
  <c r="O35" i="5"/>
  <c r="O19" i="5"/>
  <c r="O30" i="5"/>
  <c r="O46" i="5"/>
  <c r="O36" i="5"/>
  <c r="O11" i="5"/>
  <c r="O4" i="5"/>
  <c r="E34" i="28" s="1"/>
  <c r="S34" i="28" s="1"/>
  <c r="C49" i="31" s="1"/>
  <c r="O13" i="3"/>
  <c r="D51" i="28" s="1"/>
  <c r="O14" i="3"/>
  <c r="O12" i="3"/>
  <c r="O8" i="3"/>
  <c r="E45" i="28"/>
  <c r="E52" i="28"/>
  <c r="E36" i="28"/>
  <c r="Q36" i="28" s="1"/>
  <c r="B58" i="31" s="1"/>
  <c r="E49" i="28"/>
  <c r="D45" i="28"/>
  <c r="P4" i="27"/>
  <c r="N23" i="28"/>
  <c r="N57" i="28"/>
  <c r="T57" i="28" s="1"/>
  <c r="D19" i="31" s="1"/>
  <c r="N62" i="28"/>
  <c r="N15" i="28"/>
  <c r="N35" i="28"/>
  <c r="L59" i="28"/>
  <c r="Q59" i="28" s="1"/>
  <c r="B47" i="31" s="1"/>
  <c r="K16" i="28"/>
  <c r="T16" i="28" s="1"/>
  <c r="D10" i="31" s="1"/>
  <c r="K51" i="28"/>
  <c r="K15" i="28"/>
  <c r="I13" i="28"/>
  <c r="I18" i="28"/>
  <c r="I47" i="28"/>
  <c r="I39" i="28"/>
  <c r="I6" i="28"/>
  <c r="I62" i="28"/>
  <c r="I9" i="28"/>
  <c r="I58" i="28"/>
  <c r="I61" i="28"/>
  <c r="I15" i="28"/>
  <c r="I31" i="28"/>
  <c r="I42" i="28"/>
  <c r="I65" i="28"/>
  <c r="I64" i="28"/>
  <c r="J42" i="28"/>
  <c r="J20" i="28"/>
  <c r="J47" i="28"/>
  <c r="J8" i="28"/>
  <c r="J7" i="28"/>
  <c r="J51" i="28"/>
  <c r="J29" i="28"/>
  <c r="H20" i="28"/>
  <c r="H42" i="28"/>
  <c r="H28" i="28"/>
  <c r="H12" i="28"/>
  <c r="H47" i="28"/>
  <c r="D30" i="27"/>
  <c r="U21" i="1"/>
  <c r="F15" i="28"/>
  <c r="F65" i="28"/>
  <c r="H10" i="28"/>
  <c r="S25" i="28"/>
  <c r="C53" i="31" s="1"/>
  <c r="S33" i="28"/>
  <c r="C57" i="31" s="1"/>
  <c r="S26" i="28"/>
  <c r="C54" i="31" s="1"/>
  <c r="S27" i="28"/>
  <c r="C55" i="31" s="1"/>
  <c r="S38" i="28"/>
  <c r="C59" i="31" s="1"/>
  <c r="S40" i="28"/>
  <c r="C48" i="31" s="1"/>
  <c r="O4" i="28"/>
  <c r="N20" i="28"/>
  <c r="N8" i="28"/>
  <c r="N63" i="28"/>
  <c r="N31" i="28"/>
  <c r="N42" i="28"/>
  <c r="N6" i="28"/>
  <c r="N11" i="28"/>
  <c r="N5" i="28"/>
  <c r="M63" i="28"/>
  <c r="M40" i="28"/>
  <c r="M10" i="28"/>
  <c r="M62" i="28"/>
  <c r="M22" i="28"/>
  <c r="M47" i="28"/>
  <c r="M9" i="28"/>
  <c r="M13" i="28"/>
  <c r="M21" i="28"/>
  <c r="M11" i="28"/>
  <c r="K35" i="28"/>
  <c r="K23" i="28"/>
  <c r="K52" i="28"/>
  <c r="K58" i="28"/>
  <c r="T58" i="28" s="1"/>
  <c r="D18" i="31" s="1"/>
  <c r="K53" i="28"/>
  <c r="T53" i="28" s="1"/>
  <c r="D33" i="31" s="1"/>
  <c r="K40" i="28"/>
  <c r="K49" i="28"/>
  <c r="K42" i="28"/>
  <c r="K22" i="28"/>
  <c r="K4" i="28"/>
  <c r="K9" i="28"/>
  <c r="K47" i="28"/>
  <c r="L56" i="28"/>
  <c r="L63" i="28"/>
  <c r="L17" i="28"/>
  <c r="L61" i="28"/>
  <c r="L23" i="28"/>
  <c r="L4" i="27"/>
  <c r="L4" i="28"/>
  <c r="L12" i="28"/>
  <c r="L62" i="28"/>
  <c r="L22" i="28"/>
  <c r="L9" i="28"/>
  <c r="L42" i="28"/>
  <c r="L20" i="28"/>
  <c r="L11" i="28"/>
  <c r="L34" i="28"/>
  <c r="T34" i="28" s="1"/>
  <c r="D49" i="31" s="1"/>
  <c r="L8" i="28"/>
  <c r="T55" i="28"/>
  <c r="D43" i="31" s="1"/>
  <c r="T64" i="28"/>
  <c r="D46" i="31" s="1"/>
  <c r="T29" i="28"/>
  <c r="D36" i="31" s="1"/>
  <c r="T30" i="28"/>
  <c r="D34" i="31" s="1"/>
  <c r="T46" i="28"/>
  <c r="D62" i="31" s="1"/>
  <c r="T18" i="28"/>
  <c r="D41" i="31" s="1"/>
  <c r="T19" i="28"/>
  <c r="D51" i="31" s="1"/>
  <c r="T28" i="28"/>
  <c r="D42" i="31" s="1"/>
  <c r="T45" i="28"/>
  <c r="D61" i="31" s="1"/>
  <c r="T32" i="28"/>
  <c r="D56" i="31" s="1"/>
  <c r="T33" i="28"/>
  <c r="D57" i="31" s="1"/>
  <c r="T38" i="28"/>
  <c r="D59" i="31" s="1"/>
  <c r="T39" i="28"/>
  <c r="D31" i="31" s="1"/>
  <c r="T41" i="28"/>
  <c r="D60" i="31" s="1"/>
  <c r="S24" i="28"/>
  <c r="C52" i="31" s="1"/>
  <c r="S46" i="28"/>
  <c r="C62" i="31" s="1"/>
  <c r="S54" i="28"/>
  <c r="C63" i="31" s="1"/>
  <c r="T24" i="28"/>
  <c r="D52" i="31" s="1"/>
  <c r="T25" i="28"/>
  <c r="D53" i="31" s="1"/>
  <c r="T26" i="28"/>
  <c r="D54" i="31" s="1"/>
  <c r="T43" i="28"/>
  <c r="D14" i="31" s="1"/>
  <c r="T44" i="28"/>
  <c r="D26" i="31" s="1"/>
  <c r="T50" i="28"/>
  <c r="D23" i="31" s="1"/>
  <c r="S59" i="28"/>
  <c r="C47" i="31" s="1"/>
  <c r="T14" i="28"/>
  <c r="D50" i="31" s="1"/>
  <c r="T27" i="28"/>
  <c r="D55" i="31" s="1"/>
  <c r="T36" i="28"/>
  <c r="D58" i="31" s="1"/>
  <c r="T54" i="28"/>
  <c r="D63" i="31" s="1"/>
  <c r="J12" i="28"/>
  <c r="J52" i="28"/>
  <c r="E65" i="28"/>
  <c r="M10" i="27"/>
  <c r="H5" i="28"/>
  <c r="G51" i="28"/>
  <c r="G58" i="28"/>
  <c r="F13" i="28"/>
  <c r="F47" i="28"/>
  <c r="F42" i="28"/>
  <c r="F44" i="28"/>
  <c r="F5" i="28"/>
  <c r="F16" i="28"/>
  <c r="I17" i="28"/>
  <c r="I10" i="28"/>
  <c r="I29" i="28"/>
  <c r="I5" i="28"/>
  <c r="I60" i="28"/>
  <c r="I7" i="28"/>
  <c r="I52" i="28"/>
  <c r="H22" i="28"/>
  <c r="H13" i="28"/>
  <c r="H49" i="28"/>
  <c r="H21" i="28"/>
  <c r="H58" i="28"/>
  <c r="H43" i="28"/>
  <c r="H29" i="28"/>
  <c r="H8" i="28"/>
  <c r="H50" i="28"/>
  <c r="H31" i="28"/>
  <c r="H6" i="28"/>
  <c r="G64" i="28"/>
  <c r="G65" i="28"/>
  <c r="Q27" i="28"/>
  <c r="B55" i="31" s="1"/>
  <c r="Q26" i="28"/>
  <c r="B54" i="31" s="1"/>
  <c r="Q54" i="28"/>
  <c r="B63" i="31" s="1"/>
  <c r="E42" i="28"/>
  <c r="D30" i="28"/>
  <c r="Q25" i="28"/>
  <c r="B53" i="31" s="1"/>
  <c r="Q38" i="28"/>
  <c r="B59" i="31" s="1"/>
  <c r="Q46" i="28"/>
  <c r="B62" i="31" s="1"/>
  <c r="Q24" i="28"/>
  <c r="B52" i="31" s="1"/>
  <c r="Q33" i="28"/>
  <c r="B57" i="31" s="1"/>
  <c r="M7" i="27"/>
  <c r="C7" i="28"/>
  <c r="U15" i="1"/>
  <c r="U16" i="1"/>
  <c r="C57" i="28"/>
  <c r="C56" i="28"/>
  <c r="Q14" i="28" l="1"/>
  <c r="B50" i="31" s="1"/>
  <c r="P4" i="28"/>
  <c r="P62" i="28"/>
  <c r="P7" i="28"/>
  <c r="P35" i="28"/>
  <c r="P21" i="28"/>
  <c r="P52" i="28"/>
  <c r="P60" i="28"/>
  <c r="P61" i="28"/>
  <c r="P37" i="28"/>
  <c r="O47" i="28"/>
  <c r="T47" i="28" s="1"/>
  <c r="D12" i="31" s="1"/>
  <c r="O61" i="28"/>
  <c r="O65" i="28"/>
  <c r="T65" i="28" s="1"/>
  <c r="D37" i="31" s="1"/>
  <c r="O60" i="28"/>
  <c r="O20" i="28"/>
  <c r="O17" i="28"/>
  <c r="T17" i="28" s="1"/>
  <c r="D32" i="31" s="1"/>
  <c r="O8" i="28"/>
  <c r="T8" i="28" s="1"/>
  <c r="D30" i="31" s="1"/>
  <c r="O7" i="28"/>
  <c r="O42" i="28"/>
  <c r="O5" i="28"/>
  <c r="O37" i="28"/>
  <c r="D41" i="28"/>
  <c r="D64" i="28"/>
  <c r="Q64" i="28" s="1"/>
  <c r="B46" i="31" s="1"/>
  <c r="W22" i="1"/>
  <c r="C23" i="28" s="1"/>
  <c r="W9" i="1"/>
  <c r="C10" i="28" s="1"/>
  <c r="D19" i="28"/>
  <c r="D55" i="28"/>
  <c r="D35" i="28"/>
  <c r="W4" i="1"/>
  <c r="C5" i="28" s="1"/>
  <c r="W18" i="1"/>
  <c r="C19" i="28" s="1"/>
  <c r="D7" i="28"/>
  <c r="D29" i="28"/>
  <c r="E60" i="28"/>
  <c r="S60" i="28" s="1"/>
  <c r="C38" i="31" s="1"/>
  <c r="D18" i="28"/>
  <c r="D4" i="28"/>
  <c r="E51" i="28"/>
  <c r="Q30" i="28"/>
  <c r="B34" i="31" s="1"/>
  <c r="D16" i="28"/>
  <c r="E16" i="28"/>
  <c r="S36" i="28"/>
  <c r="C58" i="31" s="1"/>
  <c r="S45" i="28"/>
  <c r="C61" i="31" s="1"/>
  <c r="Q45" i="28"/>
  <c r="B61" i="31" s="1"/>
  <c r="D47" i="28"/>
  <c r="D6" i="28"/>
  <c r="E18" i="28"/>
  <c r="E31" i="28"/>
  <c r="T15" i="28"/>
  <c r="D25" i="31" s="1"/>
  <c r="S12" i="28"/>
  <c r="C20" i="31" s="1"/>
  <c r="E6" i="28"/>
  <c r="T59" i="28"/>
  <c r="D47" i="31" s="1"/>
  <c r="E9" i="28"/>
  <c r="D9" i="28"/>
  <c r="W21" i="1"/>
  <c r="W3" i="1"/>
  <c r="C4" i="28" s="1"/>
  <c r="U3" i="1"/>
  <c r="M61" i="28"/>
  <c r="M31" i="28"/>
  <c r="M42" i="28"/>
  <c r="M13" i="27"/>
  <c r="T63" i="28"/>
  <c r="D45" i="31" s="1"/>
  <c r="N21" i="28"/>
  <c r="N9" i="28"/>
  <c r="K12" i="28"/>
  <c r="T23" i="28"/>
  <c r="D29" i="31" s="1"/>
  <c r="I16" i="28"/>
  <c r="I8" i="28"/>
  <c r="I4" i="28"/>
  <c r="J31" i="28"/>
  <c r="J6" i="28"/>
  <c r="H7" i="28"/>
  <c r="H51" i="28"/>
  <c r="H17" i="28"/>
  <c r="H61" i="28"/>
  <c r="H48" i="28"/>
  <c r="S30" i="28"/>
  <c r="C34" i="31" s="1"/>
  <c r="F50" i="28"/>
  <c r="F22" i="28"/>
  <c r="F56" i="28"/>
  <c r="J56" i="28"/>
  <c r="J13" i="28"/>
  <c r="J4" i="27"/>
  <c r="J15" i="28"/>
  <c r="S65" i="28"/>
  <c r="C37" i="31" s="1"/>
  <c r="E8" i="28"/>
  <c r="E10" i="28"/>
  <c r="E22" i="28"/>
  <c r="E15" i="28"/>
  <c r="Q28" i="28"/>
  <c r="B42" i="31" s="1"/>
  <c r="S28" i="28"/>
  <c r="C42" i="31" s="1"/>
  <c r="O4" i="27"/>
  <c r="O63" i="25"/>
  <c r="B63" i="25"/>
  <c r="N7" i="28"/>
  <c r="N12" i="28"/>
  <c r="N52" i="28"/>
  <c r="N22" i="28"/>
  <c r="M49" i="28"/>
  <c r="T49" i="28" s="1"/>
  <c r="D27" i="31" s="1"/>
  <c r="M11" i="27"/>
  <c r="M6" i="28"/>
  <c r="M7" i="28"/>
  <c r="M21" i="27"/>
  <c r="M20" i="28"/>
  <c r="M56" i="28"/>
  <c r="T56" i="28" s="1"/>
  <c r="D7" i="31" s="1"/>
  <c r="M6" i="27"/>
  <c r="M60" i="28"/>
  <c r="M48" i="28"/>
  <c r="T48" i="28" s="1"/>
  <c r="D40" i="31" s="1"/>
  <c r="M9" i="27"/>
  <c r="M4" i="27"/>
  <c r="M12" i="28"/>
  <c r="M20" i="27"/>
  <c r="M12" i="27"/>
  <c r="O63" i="21"/>
  <c r="Q40" i="28"/>
  <c r="B48" i="31" s="1"/>
  <c r="T40" i="28"/>
  <c r="D48" i="31" s="1"/>
  <c r="K21" i="28"/>
  <c r="K13" i="28"/>
  <c r="K20" i="28"/>
  <c r="K31" i="28"/>
  <c r="K61" i="28"/>
  <c r="K6" i="28"/>
  <c r="K62" i="28"/>
  <c r="K37" i="28"/>
  <c r="K7" i="28"/>
  <c r="K11" i="28"/>
  <c r="K4" i="27"/>
  <c r="L35" i="28"/>
  <c r="L37" i="28"/>
  <c r="L6" i="28"/>
  <c r="L21" i="28"/>
  <c r="L7" i="28"/>
  <c r="Q34" i="28"/>
  <c r="B49" i="31" s="1"/>
  <c r="L13" i="28"/>
  <c r="L5" i="28"/>
  <c r="L10" i="28"/>
  <c r="T10" i="28" s="1"/>
  <c r="D24" i="31" s="1"/>
  <c r="J37" i="28"/>
  <c r="J61" i="28"/>
  <c r="J63" i="28"/>
  <c r="J58" i="28"/>
  <c r="J62" i="28"/>
  <c r="S62" i="28" s="1"/>
  <c r="C39" i="31" s="1"/>
  <c r="J5" i="28"/>
  <c r="J21" i="28"/>
  <c r="J9" i="28"/>
  <c r="J35" i="28"/>
  <c r="J22" i="28"/>
  <c r="J11" i="28"/>
  <c r="I22" i="28"/>
  <c r="I4" i="27"/>
  <c r="I56" i="28"/>
  <c r="G21" i="28"/>
  <c r="G13" i="28"/>
  <c r="G10" i="28"/>
  <c r="G4" i="28"/>
  <c r="G7" i="28"/>
  <c r="G6" i="28"/>
  <c r="O78" i="9"/>
  <c r="B78" i="9"/>
  <c r="O51" i="7"/>
  <c r="U14" i="1"/>
  <c r="E17" i="28"/>
  <c r="E57" i="28"/>
  <c r="E5" i="28"/>
  <c r="B57" i="5"/>
  <c r="E58" i="28"/>
  <c r="E21" i="28"/>
  <c r="E48" i="28"/>
  <c r="E7" i="28"/>
  <c r="E47" i="28"/>
  <c r="E13" i="28"/>
  <c r="E56" i="28"/>
  <c r="E55" i="28"/>
  <c r="E4" i="28"/>
  <c r="B51" i="3"/>
  <c r="B63" i="21"/>
  <c r="M4" i="28"/>
  <c r="I49" i="28"/>
  <c r="I21" i="28"/>
  <c r="B58" i="13"/>
  <c r="H4" i="28"/>
  <c r="H56" i="28"/>
  <c r="O61" i="11"/>
  <c r="H39" i="28"/>
  <c r="G15" i="28"/>
  <c r="G44" i="28"/>
  <c r="G22" i="28"/>
  <c r="G31" i="28"/>
  <c r="G43" i="28"/>
  <c r="G35" i="28"/>
  <c r="G29" i="28"/>
  <c r="G50" i="28"/>
  <c r="G56" i="28"/>
  <c r="G49" i="28"/>
  <c r="G52" i="28"/>
  <c r="G5" i="28"/>
  <c r="G17" i="28"/>
  <c r="G42" i="28"/>
  <c r="G47" i="28"/>
  <c r="G23" i="28"/>
  <c r="F4" i="28"/>
  <c r="E53" i="28"/>
  <c r="E35" i="28"/>
  <c r="E44" i="28"/>
  <c r="E50" i="28"/>
  <c r="D31" i="28"/>
  <c r="D22" i="28"/>
  <c r="D6" i="27"/>
  <c r="D20" i="28"/>
  <c r="D31" i="27"/>
  <c r="D4" i="27"/>
  <c r="D57" i="28"/>
  <c r="D58" i="28"/>
  <c r="U6" i="1"/>
  <c r="U5" i="1"/>
  <c r="U4" i="1"/>
  <c r="U34" i="1"/>
  <c r="U41" i="1"/>
  <c r="U8" i="1"/>
  <c r="B59" i="15"/>
  <c r="I35" i="28"/>
  <c r="I20" i="28"/>
  <c r="O58" i="13"/>
  <c r="I43" i="28"/>
  <c r="H16" i="28"/>
  <c r="B61" i="11"/>
  <c r="B51" i="7"/>
  <c r="O51" i="3"/>
  <c r="D22" i="27"/>
  <c r="B55" i="1"/>
  <c r="Q58" i="13"/>
  <c r="Q55" i="1"/>
  <c r="C15" i="28"/>
  <c r="O55" i="1"/>
  <c r="T5" i="28" l="1"/>
  <c r="D4" i="31" s="1"/>
  <c r="T52" i="28"/>
  <c r="D35" i="31" s="1"/>
  <c r="T60" i="28"/>
  <c r="D38" i="31" s="1"/>
  <c r="P9" i="28"/>
  <c r="T9" i="28" s="1"/>
  <c r="D5" i="31" s="1"/>
  <c r="R85" i="27"/>
  <c r="P11" i="28"/>
  <c r="T11" i="28" s="1"/>
  <c r="D28" i="31" s="1"/>
  <c r="P42" i="28"/>
  <c r="T42" i="28" s="1"/>
  <c r="D9" i="31" s="1"/>
  <c r="O35" i="28"/>
  <c r="Q35" i="28" s="1"/>
  <c r="B13" i="31" s="1"/>
  <c r="O62" i="28"/>
  <c r="T62" i="28" s="1"/>
  <c r="D39" i="31" s="1"/>
  <c r="Q85" i="27"/>
  <c r="S41" i="28"/>
  <c r="C60" i="31" s="1"/>
  <c r="Q41" i="28"/>
  <c r="B60" i="31" s="1"/>
  <c r="S64" i="28"/>
  <c r="C46" i="31" s="1"/>
  <c r="N51" i="28"/>
  <c r="T51" i="28" s="1"/>
  <c r="D16" i="31" s="1"/>
  <c r="N4" i="28"/>
  <c r="T4" i="28" s="1"/>
  <c r="S18" i="28"/>
  <c r="C41" i="31" s="1"/>
  <c r="S51" i="28"/>
  <c r="C16" i="31" s="1"/>
  <c r="Q18" i="28"/>
  <c r="B41" i="31" s="1"/>
  <c r="S16" i="28"/>
  <c r="C10" i="31" s="1"/>
  <c r="Q52" i="28"/>
  <c r="B35" i="31" s="1"/>
  <c r="T61" i="28"/>
  <c r="D21" i="31" s="1"/>
  <c r="T31" i="28"/>
  <c r="D22" i="31" s="1"/>
  <c r="W84" i="1"/>
  <c r="C22" i="28"/>
  <c r="S22" i="28" s="1"/>
  <c r="C2" i="31" s="1"/>
  <c r="T20" i="28"/>
  <c r="D17" i="31" s="1"/>
  <c r="Q12" i="28"/>
  <c r="B20" i="31" s="1"/>
  <c r="K66" i="28"/>
  <c r="T13" i="28"/>
  <c r="D6" i="31" s="1"/>
  <c r="F66" i="28"/>
  <c r="S9" i="28"/>
  <c r="C5" i="31" s="1"/>
  <c r="S6" i="28"/>
  <c r="C8" i="31" s="1"/>
  <c r="S44" i="28"/>
  <c r="C26" i="31" s="1"/>
  <c r="S7" i="28"/>
  <c r="C11" i="31" s="1"/>
  <c r="S31" i="28"/>
  <c r="C22" i="31" s="1"/>
  <c r="S47" i="28"/>
  <c r="C12" i="31" s="1"/>
  <c r="S52" i="28"/>
  <c r="C35" i="31" s="1"/>
  <c r="S58" i="28"/>
  <c r="C18" i="31" s="1"/>
  <c r="S57" i="28"/>
  <c r="C19" i="31" s="1"/>
  <c r="S20" i="28"/>
  <c r="C17" i="31" s="1"/>
  <c r="S56" i="28"/>
  <c r="C7" i="31" s="1"/>
  <c r="Q63" i="25"/>
  <c r="T22" i="28"/>
  <c r="D2" i="31" s="1"/>
  <c r="Q60" i="28"/>
  <c r="B38" i="31" s="1"/>
  <c r="T12" i="28"/>
  <c r="D20" i="31" s="1"/>
  <c r="Q63" i="21"/>
  <c r="T6" i="28"/>
  <c r="D8" i="31" s="1"/>
  <c r="T37" i="28"/>
  <c r="D44" i="31" s="1"/>
  <c r="Q61" i="28"/>
  <c r="B21" i="31" s="1"/>
  <c r="T21" i="28"/>
  <c r="D15" i="31" s="1"/>
  <c r="T7" i="28"/>
  <c r="D11" i="31" s="1"/>
  <c r="Q62" i="17"/>
  <c r="L66" i="28"/>
  <c r="S15" i="28"/>
  <c r="C25" i="31" s="1"/>
  <c r="Q8" i="28"/>
  <c r="B30" i="31" s="1"/>
  <c r="S8" i="28"/>
  <c r="C30" i="31" s="1"/>
  <c r="Q55" i="28"/>
  <c r="B43" i="31" s="1"/>
  <c r="S55" i="28"/>
  <c r="C43" i="31" s="1"/>
  <c r="Q48" i="28"/>
  <c r="B40" i="31" s="1"/>
  <c r="S48" i="28"/>
  <c r="C40" i="31" s="1"/>
  <c r="S21" i="28"/>
  <c r="C15" i="31" s="1"/>
  <c r="S35" i="28"/>
  <c r="C13" i="31" s="1"/>
  <c r="M66" i="28"/>
  <c r="Q63" i="28"/>
  <c r="B45" i="31" s="1"/>
  <c r="S63" i="28"/>
  <c r="C45" i="31" s="1"/>
  <c r="S61" i="28"/>
  <c r="C21" i="31" s="1"/>
  <c r="S42" i="28"/>
  <c r="C9" i="31" s="1"/>
  <c r="S50" i="28"/>
  <c r="C23" i="31" s="1"/>
  <c r="Q53" i="28"/>
  <c r="B33" i="31" s="1"/>
  <c r="S53" i="28"/>
  <c r="C33" i="31" s="1"/>
  <c r="S49" i="28"/>
  <c r="C27" i="31" s="1"/>
  <c r="Q39" i="28"/>
  <c r="B31" i="31" s="1"/>
  <c r="S39" i="28"/>
  <c r="C31" i="31" s="1"/>
  <c r="S17" i="28"/>
  <c r="C32" i="31" s="1"/>
  <c r="S11" i="28"/>
  <c r="C28" i="31" s="1"/>
  <c r="S13" i="28"/>
  <c r="C6" i="31" s="1"/>
  <c r="S10" i="28"/>
  <c r="C24" i="31" s="1"/>
  <c r="S43" i="28"/>
  <c r="C14" i="31" s="1"/>
  <c r="Q37" i="28"/>
  <c r="B44" i="31" s="1"/>
  <c r="S37" i="28"/>
  <c r="C44" i="31" s="1"/>
  <c r="Q20" i="28"/>
  <c r="B17" i="31" s="1"/>
  <c r="I66" i="28"/>
  <c r="Q61" i="11"/>
  <c r="H66" i="28"/>
  <c r="Q78" i="9"/>
  <c r="G66" i="28"/>
  <c r="Q7" i="28"/>
  <c r="B11" i="31" s="1"/>
  <c r="Q6" i="28"/>
  <c r="B8" i="31" s="1"/>
  <c r="Q51" i="7"/>
  <c r="F85" i="27"/>
  <c r="Q57" i="28"/>
  <c r="B19" i="31" s="1"/>
  <c r="Q17" i="28"/>
  <c r="B32" i="31" s="1"/>
  <c r="U84" i="1"/>
  <c r="D5" i="28"/>
  <c r="Q65" i="28"/>
  <c r="B37" i="31" s="1"/>
  <c r="M85" i="27"/>
  <c r="J4" i="28"/>
  <c r="J66" i="28" s="1"/>
  <c r="Q49" i="28"/>
  <c r="B27" i="31" s="1"/>
  <c r="Q47" i="28"/>
  <c r="B12" i="31" s="1"/>
  <c r="Q10" i="28"/>
  <c r="B24" i="31" s="1"/>
  <c r="Q56" i="28"/>
  <c r="B7" i="31" s="1"/>
  <c r="Q13" i="28"/>
  <c r="B6" i="31" s="1"/>
  <c r="Q44" i="28"/>
  <c r="B26" i="31" s="1"/>
  <c r="Q21" i="28"/>
  <c r="B15" i="31" s="1"/>
  <c r="Q31" i="28"/>
  <c r="B22" i="31" s="1"/>
  <c r="Q50" i="28"/>
  <c r="B23" i="31" s="1"/>
  <c r="D5" i="27"/>
  <c r="D20" i="27"/>
  <c r="Q43" i="28"/>
  <c r="B14" i="31" s="1"/>
  <c r="Q16" i="28"/>
  <c r="B10" i="31" s="1"/>
  <c r="Q58" i="28"/>
  <c r="B18" i="31" s="1"/>
  <c r="Q15" i="28"/>
  <c r="B25" i="31" s="1"/>
  <c r="Q51" i="3"/>
  <c r="G85" i="27"/>
  <c r="Q9" i="28" l="1"/>
  <c r="B5" i="31" s="1"/>
  <c r="Q11" i="28"/>
  <c r="B28" i="31" s="1"/>
  <c r="P66" i="28"/>
  <c r="T35" i="28"/>
  <c r="D13" i="31" s="1"/>
  <c r="O66" i="28"/>
  <c r="Q62" i="28"/>
  <c r="B39" i="31" s="1"/>
  <c r="Q42" i="28"/>
  <c r="B9" i="31" s="1"/>
  <c r="N66" i="28"/>
  <c r="Q51" i="28"/>
  <c r="B16" i="31" s="1"/>
  <c r="N4" i="27"/>
  <c r="I66" i="27"/>
  <c r="Q22" i="28"/>
  <c r="B2" i="31" s="1"/>
  <c r="C66" i="28"/>
  <c r="O66" i="27"/>
  <c r="S4" i="28"/>
  <c r="C3" i="31" s="1"/>
  <c r="P66" i="27"/>
  <c r="P85" i="27"/>
  <c r="O85" i="27"/>
  <c r="K85" i="27"/>
  <c r="L66" i="27"/>
  <c r="L85" i="27" s="1"/>
  <c r="D66" i="28"/>
  <c r="S5" i="28"/>
  <c r="C4" i="31" s="1"/>
  <c r="D3" i="31"/>
  <c r="Q4" i="28"/>
  <c r="Q5" i="28"/>
  <c r="B4" i="31" s="1"/>
  <c r="J66" i="27"/>
  <c r="T66" i="28" l="1"/>
  <c r="D85" i="27"/>
  <c r="N66" i="27"/>
  <c r="J85" i="27"/>
  <c r="I85" i="27"/>
  <c r="B3" i="31"/>
  <c r="H85" i="27"/>
  <c r="N85" i="27" l="1"/>
  <c r="Y85" i="27"/>
  <c r="D55" i="32"/>
  <c r="D31" i="32"/>
  <c r="D38" i="32"/>
  <c r="D5" i="32"/>
  <c r="D33" i="32"/>
  <c r="D62" i="32"/>
  <c r="P13" i="5"/>
  <c r="O13" i="5" s="1"/>
  <c r="E32" i="28" s="1"/>
  <c r="Q32" i="28" l="1"/>
  <c r="B56" i="31" s="1"/>
  <c r="S32" i="28"/>
  <c r="C56" i="31" s="1"/>
  <c r="D52" i="32"/>
  <c r="D49" i="32"/>
  <c r="D61" i="32"/>
  <c r="D51" i="32"/>
  <c r="D20" i="32"/>
  <c r="D36" i="32"/>
  <c r="D22" i="32"/>
  <c r="D41" i="32"/>
  <c r="D19" i="32"/>
  <c r="D27" i="32"/>
  <c r="D50" i="32"/>
  <c r="D42" i="32"/>
  <c r="D35" i="32"/>
  <c r="D10" i="32"/>
  <c r="D29" i="32"/>
  <c r="D75" i="32"/>
  <c r="D2" i="32"/>
  <c r="D66" i="32"/>
  <c r="D15" i="32"/>
  <c r="D18" i="32"/>
  <c r="D34" i="32"/>
  <c r="C85" i="27"/>
  <c r="E29" i="28"/>
  <c r="Q29" i="28" s="1"/>
  <c r="B36" i="31" s="1"/>
  <c r="E23" i="28"/>
  <c r="Q57" i="5"/>
  <c r="D28" i="32"/>
  <c r="O57" i="5"/>
  <c r="D9" i="32" l="1"/>
  <c r="D4" i="32"/>
  <c r="D40" i="32"/>
  <c r="D11" i="32"/>
  <c r="D6" i="32"/>
  <c r="D43" i="32"/>
  <c r="D16" i="32"/>
  <c r="D44" i="32"/>
  <c r="S29" i="28"/>
  <c r="C36" i="31" s="1"/>
  <c r="S23" i="28"/>
  <c r="C29" i="31" s="1"/>
  <c r="Q23" i="28"/>
  <c r="B29" i="31" s="1"/>
  <c r="D23" i="32"/>
  <c r="E19" i="28"/>
  <c r="E85" i="27" l="1"/>
  <c r="D8" i="32"/>
  <c r="Q19" i="28"/>
  <c r="E66" i="28"/>
  <c r="Q67" i="28" s="1"/>
  <c r="S19" i="28"/>
  <c r="D7" i="32" l="1"/>
  <c r="D80" i="32" s="1"/>
  <c r="C51" i="31"/>
  <c r="S66" i="28"/>
  <c r="Q66" i="28"/>
  <c r="B51" i="31"/>
</calcChain>
</file>

<file path=xl/sharedStrings.xml><?xml version="1.0" encoding="utf-8"?>
<sst xmlns="http://schemas.openxmlformats.org/spreadsheetml/2006/main" count="3699" uniqueCount="609">
  <si>
    <t>MINICUCCIOLI M.</t>
  </si>
  <si>
    <t>atleta</t>
  </si>
  <si>
    <t>Cod.soc.</t>
  </si>
  <si>
    <t>squadra</t>
  </si>
  <si>
    <t>PUNTI</t>
  </si>
  <si>
    <t>GARE</t>
  </si>
  <si>
    <t>punti squadra</t>
  </si>
  <si>
    <t>cod</t>
  </si>
  <si>
    <t>punti</t>
  </si>
  <si>
    <t>punt.provvisorio</t>
  </si>
  <si>
    <t>PRATOGRANDE SPORT</t>
  </si>
  <si>
    <t>FRESIAN TEAM</t>
  </si>
  <si>
    <t>A.S.D. VIRTUS</t>
  </si>
  <si>
    <t>A.S.D. CNM TRIATHLON</t>
  </si>
  <si>
    <t>PRO PATRIA MILANO</t>
  </si>
  <si>
    <t>TRIATHLON CREMONA STRADIVARI</t>
  </si>
  <si>
    <t>TRIATHLON TEAM BRIANZA</t>
  </si>
  <si>
    <t>GRANBIKE TRIATHLON</t>
  </si>
  <si>
    <t>JUNIOR CLUB A.S.D.</t>
  </si>
  <si>
    <t>AZZURRA TRIATHLON</t>
  </si>
  <si>
    <t>SKY LINE NUOTO</t>
  </si>
  <si>
    <t>PIANETA ACQUA</t>
  </si>
  <si>
    <t>PIACENZA TRIATHLON VIVO</t>
  </si>
  <si>
    <t>A.S.D. TORINO TRIATHLON</t>
  </si>
  <si>
    <t>CUNEO 1198</t>
  </si>
  <si>
    <t>A.S.D. SPEZIA TRIATHLON</t>
  </si>
  <si>
    <t>HYDRO SPORT</t>
  </si>
  <si>
    <t>A.S.D. PRO PATRIA ARC BUSTO</t>
  </si>
  <si>
    <t>A.S.D. TRIATHLON PAVESE</t>
  </si>
  <si>
    <t>VALLE D'AOSTA TRIATHLON A.S.D.</t>
  </si>
  <si>
    <t>K3</t>
  </si>
  <si>
    <t>707 S.S.D. A.R.L.</t>
  </si>
  <si>
    <t>RIVIERA TRIATHLON</t>
  </si>
  <si>
    <t>ZENA TRI TEAM</t>
  </si>
  <si>
    <t>AQUATICA TORINO</t>
  </si>
  <si>
    <t>SOCIETA' SPORTIVA DDS</t>
  </si>
  <si>
    <t>SAI FRECCE BIANCHE A.S.D.</t>
  </si>
  <si>
    <t>SOCIETA' NUOTO CASTIGLIONE</t>
  </si>
  <si>
    <t>TRIATHLON LECCO A.S.D.</t>
  </si>
  <si>
    <t>G.S. MANERBA A.S.D.</t>
  </si>
  <si>
    <t>3 LIFE A.S.D.</t>
  </si>
  <si>
    <t>NOLIMITSFRIENDS</t>
  </si>
  <si>
    <t>CUS TORINO</t>
  </si>
  <si>
    <t>CANOTRIATHLON MINCIO</t>
  </si>
  <si>
    <t>OXIGEN TRIATHLON</t>
  </si>
  <si>
    <t>TRIATHLON BERGAMO</t>
  </si>
  <si>
    <t>HARBOUR CLUB ASD</t>
  </si>
  <si>
    <t>LOS TIGRES</t>
  </si>
  <si>
    <t>APD ANDREANA SACRA FAMIGLIA</t>
  </si>
  <si>
    <t>DORIA NUOTO LOANO</t>
  </si>
  <si>
    <t>ALBA TRIATHLON</t>
  </si>
  <si>
    <t>IRONBIELLA</t>
  </si>
  <si>
    <t>BULLRING TRIATHLON</t>
  </si>
  <si>
    <t>VALLE GESSO SPORT</t>
  </si>
  <si>
    <t>AIRONE TRIATHLON</t>
  </si>
  <si>
    <t>SOGEIS SRL</t>
  </si>
  <si>
    <t>K3 SSDARL</t>
  </si>
  <si>
    <t>AQUATIC CENTER</t>
  </si>
  <si>
    <t>IVREA TRIATHLON</t>
  </si>
  <si>
    <t>IN SPORT</t>
  </si>
  <si>
    <t>TRYLOGY</t>
  </si>
  <si>
    <t>ROAD RUNNERS MILANO</t>
  </si>
  <si>
    <t>ASD VARESE TRIATHLON</t>
  </si>
  <si>
    <t>AQUARIUM VALLESCRIVIA</t>
  </si>
  <si>
    <t>PPR TEAM</t>
  </si>
  <si>
    <t>FIAMME ORO</t>
  </si>
  <si>
    <t>IDEASPORT</t>
  </si>
  <si>
    <t>NINETEEN HUNDRED</t>
  </si>
  <si>
    <t>MINICUCCIOLI F.</t>
  </si>
  <si>
    <t>cat.</t>
  </si>
  <si>
    <t>cod.</t>
  </si>
  <si>
    <t>OXYGEN TRIATHLON</t>
  </si>
  <si>
    <t>CUCCIOLI M.</t>
  </si>
  <si>
    <t>TRI TEAM SAVIGLIANO</t>
  </si>
  <si>
    <t>CUCCIOLI F.</t>
  </si>
  <si>
    <t>ESORDIENTI M.</t>
  </si>
  <si>
    <t>ESORDIENTI F.</t>
  </si>
  <si>
    <t>RAGAZZI M.</t>
  </si>
  <si>
    <t>RAGAZZI F.</t>
  </si>
  <si>
    <t>YOUTH A M.</t>
  </si>
  <si>
    <t>YOUTH A F.</t>
  </si>
  <si>
    <t>YOUTH B M.</t>
  </si>
  <si>
    <t>YOUTH B F.</t>
  </si>
  <si>
    <t>JUNIOR M.</t>
  </si>
  <si>
    <t>JUNIOR F.</t>
  </si>
  <si>
    <t>MC M</t>
  </si>
  <si>
    <t>MC F</t>
  </si>
  <si>
    <t>CU M</t>
  </si>
  <si>
    <t>CU F</t>
  </si>
  <si>
    <t>ES M</t>
  </si>
  <si>
    <t>ES F</t>
  </si>
  <si>
    <t>RA M</t>
  </si>
  <si>
    <t>RA F</t>
  </si>
  <si>
    <t>YA M</t>
  </si>
  <si>
    <t>YA F</t>
  </si>
  <si>
    <t>YB M</t>
  </si>
  <si>
    <t>YB F</t>
  </si>
  <si>
    <t>JU M</t>
  </si>
  <si>
    <t>JU F</t>
  </si>
  <si>
    <t>Totale</t>
  </si>
  <si>
    <t>Giovanissimi</t>
  </si>
  <si>
    <t>Giovani</t>
  </si>
  <si>
    <t>TRITEAM SPEZIA ASD</t>
  </si>
  <si>
    <t>Squadre</t>
  </si>
  <si>
    <t>Punti Prov Tot</t>
  </si>
  <si>
    <t>T.N.G. TRIATHLON GENERATION</t>
  </si>
  <si>
    <t>A.S.D. NPV</t>
  </si>
  <si>
    <t>ONDAVERDE TRIATHLON A.S.D.</t>
  </si>
  <si>
    <t>SI</t>
  </si>
  <si>
    <t>OSTINI RICCARDO</t>
  </si>
  <si>
    <t>NO</t>
  </si>
  <si>
    <t>INVICTUS TEAM</t>
  </si>
  <si>
    <t>tess</t>
  </si>
  <si>
    <t>Tess</t>
  </si>
  <si>
    <t>ASD SPORT CLUB BRESCIA</t>
  </si>
  <si>
    <t>CLASSIFICA</t>
  </si>
  <si>
    <t>PARISI SVEVA</t>
  </si>
  <si>
    <t xml:space="preserve">TOT PUNTI </t>
  </si>
  <si>
    <t>S1 M</t>
  </si>
  <si>
    <t>S1 F</t>
  </si>
  <si>
    <t>S2 M</t>
  </si>
  <si>
    <t>S2 F</t>
  </si>
  <si>
    <t>S3 M</t>
  </si>
  <si>
    <t>S3 F</t>
  </si>
  <si>
    <t>S4 M</t>
  </si>
  <si>
    <t>S4 F</t>
  </si>
  <si>
    <t>M1 M</t>
  </si>
  <si>
    <t>M1 F</t>
  </si>
  <si>
    <t>M2 M</t>
  </si>
  <si>
    <t>M2 F</t>
  </si>
  <si>
    <t>M3 M</t>
  </si>
  <si>
    <t>M3 F</t>
  </si>
  <si>
    <t>M4 M</t>
  </si>
  <si>
    <t>M4 F</t>
  </si>
  <si>
    <t>gara1  Dua Barzanò</t>
  </si>
  <si>
    <t>gara2  Oli Segrate</t>
  </si>
  <si>
    <t xml:space="preserve">gara3   Tri   DJ </t>
  </si>
  <si>
    <t>gara4 Med  Lovere</t>
  </si>
  <si>
    <t>gara5 Aqu     Mandello</t>
  </si>
  <si>
    <t>gara6   D.Cr Paullo</t>
  </si>
  <si>
    <t xml:space="preserve">POL. TEAM BRIANZA </t>
  </si>
  <si>
    <t xml:space="preserve">TRIO EVENTI </t>
  </si>
  <si>
    <t>ROAD RUNNERS TRI</t>
  </si>
  <si>
    <t xml:space="preserve">ASD IRONLARIO </t>
  </si>
  <si>
    <t xml:space="preserve">RHO TRIATHLON CLUB  </t>
  </si>
  <si>
    <t xml:space="preserve">CNM TRIATHLON  </t>
  </si>
  <si>
    <t xml:space="preserve">CUS PRO PATRIA MILANO  </t>
  </si>
  <si>
    <t xml:space="preserve">DDS SRL  </t>
  </si>
  <si>
    <t xml:space="preserve"> TRIATHLON PAVESE</t>
  </si>
  <si>
    <t xml:space="preserve">FREEZONE </t>
  </si>
  <si>
    <t xml:space="preserve">3 LIFE </t>
  </si>
  <si>
    <t xml:space="preserve"> PRO PATRIA A.R.C. BUSTO ARSIZIO</t>
  </si>
  <si>
    <t>VARESE TRIATHLON S.B.R.</t>
  </si>
  <si>
    <t>ZEROTRENTA TRIATHLON</t>
  </si>
  <si>
    <t>VALXER TRIATHLON TEAM</t>
  </si>
  <si>
    <t xml:space="preserve">SPARTACUS TRIATHLONLECCO </t>
  </si>
  <si>
    <t>MONZA MARATHON TEAM</t>
  </si>
  <si>
    <t xml:space="preserve">K3 </t>
  </si>
  <si>
    <t>DE RAN CLAB</t>
  </si>
  <si>
    <t>NUOVA ATLETICA SAMVERGA</t>
  </si>
  <si>
    <t xml:space="preserve">SPORT 64 </t>
  </si>
  <si>
    <t>NP VAREDO</t>
  </si>
  <si>
    <t>ZEROTRIUNO TRI TEAM COMO</t>
  </si>
  <si>
    <t xml:space="preserve">VALCAVALLINA </t>
  </si>
  <si>
    <t xml:space="preserve">TRIATHLON ALTO LARIO </t>
  </si>
  <si>
    <t xml:space="preserve">BIKE3LANDS </t>
  </si>
  <si>
    <t>ASD SWATT CLUB</t>
  </si>
  <si>
    <t>VENUS TRI</t>
  </si>
  <si>
    <t>ATLETICA TREVIGLIO</t>
  </si>
  <si>
    <t>MILANO TRIATHLON TEAM</t>
  </si>
  <si>
    <t>LYKOS TRIATHLON TEAM ASD</t>
  </si>
  <si>
    <t>POL MOVING S.S.D. A R.L.</t>
  </si>
  <si>
    <t>PT RUN ASD</t>
  </si>
  <si>
    <t>FENIKS TEAM SEAVIM</t>
  </si>
  <si>
    <t>ASD ALFA TEAM</t>
  </si>
  <si>
    <t>M5 M</t>
  </si>
  <si>
    <t>M5 F</t>
  </si>
  <si>
    <t>M6 M</t>
  </si>
  <si>
    <t>ULIANO LORENZO</t>
  </si>
  <si>
    <t>BRUSCHI FABIO</t>
  </si>
  <si>
    <t>TOMASONI ANDREA PAOLO</t>
  </si>
  <si>
    <t>ZANELLI PIERPAOLO</t>
  </si>
  <si>
    <t>RAGGI PATRICK IRINIO</t>
  </si>
  <si>
    <t>ROCCASALVA GIULIA</t>
  </si>
  <si>
    <t>MICHELI GIULIA</t>
  </si>
  <si>
    <t>GHIDINI MICHELE</t>
  </si>
  <si>
    <t>SALINA MATTEO</t>
  </si>
  <si>
    <t>BALDO ANDREA</t>
  </si>
  <si>
    <t>ARNABOLDI EMANUELE</t>
  </si>
  <si>
    <t>VOMERI STEFANO</t>
  </si>
  <si>
    <t>BASSO ALESSIA</t>
  </si>
  <si>
    <t>CASPANI LORENZO</t>
  </si>
  <si>
    <t>GERVASONI MICHELE</t>
  </si>
  <si>
    <t>BASTONERO GIACOMO</t>
  </si>
  <si>
    <t>BORBONI LORIS</t>
  </si>
  <si>
    <t>IOVACCHINI PAOLO</t>
  </si>
  <si>
    <t>RUGNA MATTEO</t>
  </si>
  <si>
    <t>MORRA FRANCESCO CARLO</t>
  </si>
  <si>
    <t>ARDONE MATTEO</t>
  </si>
  <si>
    <t>SCANAGATTA RICCARDO</t>
  </si>
  <si>
    <t>CAMERAN NICOLO'</t>
  </si>
  <si>
    <t>TOPPI JUAN FELIPE</t>
  </si>
  <si>
    <t>CORONA SIMONE</t>
  </si>
  <si>
    <t>TRACCONAGLIA FILIPPO</t>
  </si>
  <si>
    <t>DELLA CAGNOLETTA VITTORIA</t>
  </si>
  <si>
    <t>CORTI MARCO</t>
  </si>
  <si>
    <t>TRUSSARDI SIMONE</t>
  </si>
  <si>
    <t>MONDONI LUCA</t>
  </si>
  <si>
    <t>FRIGERIO ALESSIO</t>
  </si>
  <si>
    <t>MORI ANDREA</t>
  </si>
  <si>
    <t>SAVINI ANDREA</t>
  </si>
  <si>
    <t>MARIANI MATTEO</t>
  </si>
  <si>
    <t>PERLETTI MARCO</t>
  </si>
  <si>
    <t>BEGHI MIRIAM</t>
  </si>
  <si>
    <t>GIARDINI VALENTINA</t>
  </si>
  <si>
    <t>AMATO SABRINA</t>
  </si>
  <si>
    <t>LODI GUSTAVO</t>
  </si>
  <si>
    <t>CATTANEO RICCARDO</t>
  </si>
  <si>
    <t>COLALILLO LEO</t>
  </si>
  <si>
    <t>MAZZEI GIOVANNI</t>
  </si>
  <si>
    <t>MAFFEIS ANDREA</t>
  </si>
  <si>
    <t>MAFFUCCI MARCO GIUSEPPE</t>
  </si>
  <si>
    <t>MARZOLI NICHOLAS</t>
  </si>
  <si>
    <t>GUSMINI DANIELE</t>
  </si>
  <si>
    <t>CANCELLIERI STEFANO</t>
  </si>
  <si>
    <t>PROPERSI STERBIATI ERNESTO</t>
  </si>
  <si>
    <t>CANGELOSI MICHELANGELO</t>
  </si>
  <si>
    <t>BRAMBILLA PAOLO</t>
  </si>
  <si>
    <t>PIGA CRISTIAN</t>
  </si>
  <si>
    <t>IORIO VINCENZO</t>
  </si>
  <si>
    <t>GALLINA ALESSANDRO</t>
  </si>
  <si>
    <t>BOTTINI ANDREA</t>
  </si>
  <si>
    <t>BARGNESI DANIELE</t>
  </si>
  <si>
    <t>ROSSI HUBER</t>
  </si>
  <si>
    <t>SALMOIRAGHI MICHELE</t>
  </si>
  <si>
    <t>ALEGI ORESTE</t>
  </si>
  <si>
    <t>DONINELLI DANIELE</t>
  </si>
  <si>
    <t>GELOSA GIORGIO</t>
  </si>
  <si>
    <t>GIRANI DAVIDE</t>
  </si>
  <si>
    <t>CASIRAGHI ALESSANDRO</t>
  </si>
  <si>
    <t>BALATTI ENRICO MARIA</t>
  </si>
  <si>
    <t>GAMBARINI FABIO</t>
  </si>
  <si>
    <t>PINOTTI MICHELE</t>
  </si>
  <si>
    <t>DAINA MICHELE</t>
  </si>
  <si>
    <t>FORMILLO PAOLO</t>
  </si>
  <si>
    <t>MAZZUCCHI ALESSIO</t>
  </si>
  <si>
    <t>ZURRA STEFANO</t>
  </si>
  <si>
    <t>SCHEMBRI FABIO</t>
  </si>
  <si>
    <t>INDRACCOLO GABRIELE GIUSEPPE</t>
  </si>
  <si>
    <t xml:space="preserve">NO </t>
  </si>
  <si>
    <t>MARIANI LUCA</t>
  </si>
  <si>
    <t>MOIOLI MATTEO</t>
  </si>
  <si>
    <t>MINOLA SIMONE</t>
  </si>
  <si>
    <t>CENTEMERO SIMONE</t>
  </si>
  <si>
    <t>BORNATICI EDOARDO</t>
  </si>
  <si>
    <t>BELOTTI MASSIMO</t>
  </si>
  <si>
    <t>GLISENTI LUCA</t>
  </si>
  <si>
    <t>DI MARCO MIRCO</t>
  </si>
  <si>
    <t>GANDIOLI ALESSIO</t>
  </si>
  <si>
    <t>MURA GIANLUCA</t>
  </si>
  <si>
    <t>GAVAZZI MARCO</t>
  </si>
  <si>
    <t>CORGHI LISA</t>
  </si>
  <si>
    <t>MAZZUCCHELLI FEDERICA</t>
  </si>
  <si>
    <t>LIMAURO BARBARA</t>
  </si>
  <si>
    <t>ATZORI GIANLUCA</t>
  </si>
  <si>
    <t>CORTI GIUSEPPE</t>
  </si>
  <si>
    <t>ARCARI MIRCO</t>
  </si>
  <si>
    <t>BACCINELLI BRUNO</t>
  </si>
  <si>
    <t>VIGANO' ANDREA</t>
  </si>
  <si>
    <t>DE FRANCO ANTONELLO</t>
  </si>
  <si>
    <t>CELLERINO MICHEL</t>
  </si>
  <si>
    <t>GENNARO MASSIMILIANO</t>
  </si>
  <si>
    <t>DE NICOLA ROBERTO</t>
  </si>
  <si>
    <t>ARMELLONI ALBERTO</t>
  </si>
  <si>
    <t>GETTI PIERGIORGIO</t>
  </si>
  <si>
    <t>BONFANTI STEFANO</t>
  </si>
  <si>
    <t>SPADA MARINA</t>
  </si>
  <si>
    <t>CREMONESE GABRIELLA</t>
  </si>
  <si>
    <t>CACCAMO GIORGIA MARINA</t>
  </si>
  <si>
    <t>BRAU STEFANIA GIUSEPPINA</t>
  </si>
  <si>
    <t>RUGEN MARCO AMEDEO</t>
  </si>
  <si>
    <t>FRIGERIO MAURO</t>
  </si>
  <si>
    <t>OLMI MAURIZIO</t>
  </si>
  <si>
    <t>VERGANI GIUSEPPE</t>
  </si>
  <si>
    <t>CALO' COSIMO</t>
  </si>
  <si>
    <t>VISCARDI MARCO</t>
  </si>
  <si>
    <t>LANFRANCHI ORIANA</t>
  </si>
  <si>
    <t>PORTA ELENA</t>
  </si>
  <si>
    <t>PILOTTI EUGENIO</t>
  </si>
  <si>
    <t>MARTINELLI FULVIO</t>
  </si>
  <si>
    <t>TRIATHLON PAVESE</t>
  </si>
  <si>
    <t>COPPA CRONO</t>
  </si>
  <si>
    <t>REIF IRIS</t>
  </si>
  <si>
    <t>SPORT&amp; FITNESS MILLENIUM</t>
  </si>
  <si>
    <t>110787</t>
  </si>
  <si>
    <t>MENICHELLI DAVIDE</t>
  </si>
  <si>
    <t>MURERO FEDERICO</t>
  </si>
  <si>
    <t>VERGANI ANDREA</t>
  </si>
  <si>
    <t>FINAZZO ELIA</t>
  </si>
  <si>
    <t>BESIA DIEGO</t>
  </si>
  <si>
    <t>BARBORINI ANDREA</t>
  </si>
  <si>
    <t>BERTOLOTTI LORENZO</t>
  </si>
  <si>
    <t>CAVAGNOLI LORENZO</t>
  </si>
  <si>
    <t>K3 CREMONA</t>
  </si>
  <si>
    <t>SPORTS CLUB MELEGNANO</t>
  </si>
  <si>
    <t xml:space="preserve">CNM TRIATHLON </t>
  </si>
  <si>
    <t>WESSLING MATTIA HUGO</t>
  </si>
  <si>
    <t>GIANATTI GABRIELE</t>
  </si>
  <si>
    <t>MARIANI ALESSANDRO</t>
  </si>
  <si>
    <t>SALAMON NICCOLO'</t>
  </si>
  <si>
    <t>CANOTTIERI TICINO PAVIA</t>
  </si>
  <si>
    <t>BATTAGLIARIN RUGGERO</t>
  </si>
  <si>
    <t>SALI MATTEO</t>
  </si>
  <si>
    <t>SALOMONI TOMMASO</t>
  </si>
  <si>
    <t>ALMAGIONI SAMUELE</t>
  </si>
  <si>
    <t>MONTI SIMONE</t>
  </si>
  <si>
    <t>GIALLONGO FEDERICO</t>
  </si>
  <si>
    <t>IANNACCONE MARCO</t>
  </si>
  <si>
    <t>PISATI JULIUS JAVIER</t>
  </si>
  <si>
    <t>SCIANGULA LORENZO</t>
  </si>
  <si>
    <t xml:space="preserve">FTM A.S.  </t>
  </si>
  <si>
    <t>BERTOVIC LUCA</t>
  </si>
  <si>
    <t>200BPM A.S.D.</t>
  </si>
  <si>
    <t>MOLINARI TOMMASO</t>
  </si>
  <si>
    <t xml:space="preserve">TRYLOGY ASSOCIAZIONE SPORTIVA  </t>
  </si>
  <si>
    <t>BATTISTEL MATTEO</t>
  </si>
  <si>
    <t>CORDONI MARCO</t>
  </si>
  <si>
    <t>ESC SOCIETA' SPORTIVA SRL</t>
  </si>
  <si>
    <t>CISLAGHI FILIPPO PIETRO ALESSANDRO</t>
  </si>
  <si>
    <t>STRADIVARI CREMONA</t>
  </si>
  <si>
    <t>GORILLAZ TRI</t>
  </si>
  <si>
    <t xml:space="preserve">OXYGEN TRIATHLON </t>
  </si>
  <si>
    <t xml:space="preserve">RHO TRIATHLON  </t>
  </si>
  <si>
    <t>ACCORIGI ILARIA</t>
  </si>
  <si>
    <t>PAULINO ARAUJO ALCANTARA MARIA NATALIA</t>
  </si>
  <si>
    <t>ORLANDI ALICE</t>
  </si>
  <si>
    <t xml:space="preserve">VENUS  </t>
  </si>
  <si>
    <t>MOLTENI MELISSA</t>
  </si>
  <si>
    <t xml:space="preserve">MILANO TRIATHLON TEAM </t>
  </si>
  <si>
    <t>RUINI ANDREA</t>
  </si>
  <si>
    <t>MARTINELLI STEFANO ANTONIO</t>
  </si>
  <si>
    <t>MENDITTO ANDREA</t>
  </si>
  <si>
    <t>ASD TAPASCIONE TEAM</t>
  </si>
  <si>
    <t>BELARDO LUIGI</t>
  </si>
  <si>
    <t>MANTOVA TRIATHLON A.S.D.</t>
  </si>
  <si>
    <t>FRANCESCHI FILIPPO</t>
  </si>
  <si>
    <t>PONTI MARCO</t>
  </si>
  <si>
    <t>CASTAGNA MARCO</t>
  </si>
  <si>
    <t>BADINI FEDERICO</t>
  </si>
  <si>
    <t xml:space="preserve">IN SPORT SRL SOCIETA' SPORTIVA  </t>
  </si>
  <si>
    <t>MUSSI MARCO</t>
  </si>
  <si>
    <t>ALLEGRETTI EDOARDO</t>
  </si>
  <si>
    <t>CMTRI A.S.D.</t>
  </si>
  <si>
    <t>SABBIO ANDREA</t>
  </si>
  <si>
    <t>RICCHI GIANLUCA</t>
  </si>
  <si>
    <t>VIGNATI DAVIDE</t>
  </si>
  <si>
    <t>UNIONE SPORTIVA LEGNANESE 1913 ASD</t>
  </si>
  <si>
    <t>BERTOGLI STEFANO</t>
  </si>
  <si>
    <t>GOTTARDELLO LUCA</t>
  </si>
  <si>
    <t>MANNARINI GIACOMO</t>
  </si>
  <si>
    <t xml:space="preserve">ZEROTRIUNO COMO </t>
  </si>
  <si>
    <t>OLIVA GIULIO</t>
  </si>
  <si>
    <t>VALENTE SAMUELE</t>
  </si>
  <si>
    <t>CASSINIS CYCLING TEAM</t>
  </si>
  <si>
    <t>OSMILLO RAY MARK</t>
  </si>
  <si>
    <t>HAY CALLUM ALEXANDER</t>
  </si>
  <si>
    <t>BRUGHERIO TRIATHLON A.S.D.</t>
  </si>
  <si>
    <t>SECCHIERO ANDREA GIACOMO</t>
  </si>
  <si>
    <t>GUZZI MICHAEL</t>
  </si>
  <si>
    <t>PAGANI STEFANO</t>
  </si>
  <si>
    <t>A.S.D. FENIKS SEAVIM TEAM</t>
  </si>
  <si>
    <t>QUARANTA MARCO</t>
  </si>
  <si>
    <t>GIORGI MATTEO</t>
  </si>
  <si>
    <t>FAVA NICCOLO'</t>
  </si>
  <si>
    <t>GHIDONI FILIPPO LAPO MARIA</t>
  </si>
  <si>
    <t>MELLI VITTORIO</t>
  </si>
  <si>
    <t>MONTEMURRO FABIO</t>
  </si>
  <si>
    <t>TAWFEK AHMED EL SAYED OMAR</t>
  </si>
  <si>
    <t>LEVATI STEFANO</t>
  </si>
  <si>
    <t>GARBI STEFANO</t>
  </si>
  <si>
    <t>VETERE ANDREA</t>
  </si>
  <si>
    <t>PRATI GIORGIO</t>
  </si>
  <si>
    <t>POLESEL MARCO</t>
  </si>
  <si>
    <t>BETTINI LUCA</t>
  </si>
  <si>
    <t>MASSAFRA VINCENZO</t>
  </si>
  <si>
    <t xml:space="preserve">SCHIANTARELLI ASOLA  </t>
  </si>
  <si>
    <t>PARATORE LUCA</t>
  </si>
  <si>
    <t>BODINI MATTEO</t>
  </si>
  <si>
    <t>DELMENICO EFREM</t>
  </si>
  <si>
    <t>RUBAGA SAMUELE</t>
  </si>
  <si>
    <t>FUMAGALLI CARLO ALBERTO</t>
  </si>
  <si>
    <t xml:space="preserve">POL. TEAM BRIANZA A.S.  </t>
  </si>
  <si>
    <t>LEANZA CHRISTIAN</t>
  </si>
  <si>
    <t>NP VAREDO S</t>
  </si>
  <si>
    <t>BIZZONI ERIK</t>
  </si>
  <si>
    <t>RAZZINI DAVIDE</t>
  </si>
  <si>
    <t>RUGGIERO COSTANTINO</t>
  </si>
  <si>
    <t xml:space="preserve">VIRTUS GROANE Associazione Sportiva  </t>
  </si>
  <si>
    <t>BOSIO ALBERTO</t>
  </si>
  <si>
    <t>SILVA MATTEO</t>
  </si>
  <si>
    <t>BOLZONI ALESSANDRO REMIGIO</t>
  </si>
  <si>
    <t>G.A.P. SARONNO ASD</t>
  </si>
  <si>
    <t>FIUMARA MAXIMILIANO</t>
  </si>
  <si>
    <t>SAVELLI ENZO MARIA</t>
  </si>
  <si>
    <t>GORILLAZ IRONTEAM</t>
  </si>
  <si>
    <t>VALLECAMONICA TRIATHLON 2.0</t>
  </si>
  <si>
    <t>MERIO GABRIELE</t>
  </si>
  <si>
    <t>FINAZZI GIUSEPPE</t>
  </si>
  <si>
    <t>CESARI DAVIDE</t>
  </si>
  <si>
    <t>PETRILLO ANTONIO ANDREA</t>
  </si>
  <si>
    <t xml:space="preserve">BIKE3LANDS A.S.  </t>
  </si>
  <si>
    <t>RIGANTI GIORGIO LUIGI</t>
  </si>
  <si>
    <t>COSENTINO PASQUALE</t>
  </si>
  <si>
    <t>POLISPORTIVA MOVING S.S.D. A R.L.</t>
  </si>
  <si>
    <t>ORIANI ALDO</t>
  </si>
  <si>
    <t xml:space="preserve">TRISESSANTA A.S.  </t>
  </si>
  <si>
    <t>BIANCONI LORENZO</t>
  </si>
  <si>
    <t>BIANCO ANDREA</t>
  </si>
  <si>
    <t>OMATI LUCA</t>
  </si>
  <si>
    <t>MATRICARDI FRANCESCO</t>
  </si>
  <si>
    <t>GATTI MARCO</t>
  </si>
  <si>
    <t>PISCIONE MATTEO</t>
  </si>
  <si>
    <t>VEGRO EMANUEL</t>
  </si>
  <si>
    <t>RUNNERS LEGNANO SSD SRL.</t>
  </si>
  <si>
    <t>BUFFETTA BRUNO</t>
  </si>
  <si>
    <t>GUZZI DIEGO ANDREA</t>
  </si>
  <si>
    <t>VACCARIELLO LUIGI</t>
  </si>
  <si>
    <t xml:space="preserve">N.C. MILANO SRL  S.S.  </t>
  </si>
  <si>
    <t>PAGNINI FRANCESCO</t>
  </si>
  <si>
    <t>LENZI RAFFAELE</t>
  </si>
  <si>
    <t>MICCI ROBERTO</t>
  </si>
  <si>
    <t>CIANCI IVAN</t>
  </si>
  <si>
    <t>MONTRASIO MATTEO</t>
  </si>
  <si>
    <t>MATTIOLI MASSIMILIANO</t>
  </si>
  <si>
    <t>POLISPORTIVA SAN GIULIANO</t>
  </si>
  <si>
    <t>LASTILLA FRANCESCO</t>
  </si>
  <si>
    <t>RAGUSO LUIGI</t>
  </si>
  <si>
    <t>MICHELL HUGH MACFARLANE</t>
  </si>
  <si>
    <t>VASSALLI MICHELE</t>
  </si>
  <si>
    <t>PANSINI ALBERTO GIOVANNI</t>
  </si>
  <si>
    <t>ROAD RUNNERS TRIATHLON</t>
  </si>
  <si>
    <t>SESSA FABRIZIA</t>
  </si>
  <si>
    <t>FABBIANI LAURA</t>
  </si>
  <si>
    <t>SILVANO NICOLETTA</t>
  </si>
  <si>
    <t>IANNONE GIANLUCA</t>
  </si>
  <si>
    <t>BRESSANI MARCO</t>
  </si>
  <si>
    <t>DIOGUARDI BURGIO MASSIMO</t>
  </si>
  <si>
    <t>JRC TRIATHLON ASD</t>
  </si>
  <si>
    <t>VALLIN MATTEO</t>
  </si>
  <si>
    <t>BERTO STEFANO</t>
  </si>
  <si>
    <t>GIANFELICE DONATO</t>
  </si>
  <si>
    <t>SPORT 67</t>
  </si>
  <si>
    <t>POGGIO ALBERTO</t>
  </si>
  <si>
    <t xml:space="preserve">UNA TRIATHLON TEAM  A.S.  </t>
  </si>
  <si>
    <t>BELTRAMI FAUSTO</t>
  </si>
  <si>
    <t>CONTARDI ANDREA</t>
  </si>
  <si>
    <t xml:space="preserve">NJOY TRIATHLON VARESE A.S. </t>
  </si>
  <si>
    <t>BATISTI RICCARDO</t>
  </si>
  <si>
    <t>DONZELLI LUCIO BRUNO</t>
  </si>
  <si>
    <t>A.S.D ORTICA TRIATHLON TEAM</t>
  </si>
  <si>
    <t>VACCARO GIANFRANCO</t>
  </si>
  <si>
    <t>DELL'ORCO FRANCESCO</t>
  </si>
  <si>
    <t>SPORT 68</t>
  </si>
  <si>
    <t>MARAZZINI CARLO</t>
  </si>
  <si>
    <t>MURATORE ROBERTO</t>
  </si>
  <si>
    <t>AMERUSO FABIO</t>
  </si>
  <si>
    <t>CORETTO FRANCESCO</t>
  </si>
  <si>
    <t xml:space="preserve">TRITALY  </t>
  </si>
  <si>
    <t>FAIS MIRKO GIOVANNI</t>
  </si>
  <si>
    <t>SAITA MASSIMO</t>
  </si>
  <si>
    <t>LECCHI NICOLA</t>
  </si>
  <si>
    <t>QUARTA FRANCESCO</t>
  </si>
  <si>
    <t>BIANCHI DANIELE</t>
  </si>
  <si>
    <t>MANFRINATO FABIO</t>
  </si>
  <si>
    <t>CASERO LORENZO</t>
  </si>
  <si>
    <t>LULY TOMASELLI GIUSEPPE</t>
  </si>
  <si>
    <t>DICHIO ANDREA</t>
  </si>
  <si>
    <t xml:space="preserve">TRYLOGY  </t>
  </si>
  <si>
    <t>COMPARELLI DAVIDE</t>
  </si>
  <si>
    <t>ZAMBONI MICHELA</t>
  </si>
  <si>
    <t>TOSI GABRIELLA</t>
  </si>
  <si>
    <t>DAVI' IRENE</t>
  </si>
  <si>
    <t>MANZONI BARBARA</t>
  </si>
  <si>
    <t>ANGUSTI SARA</t>
  </si>
  <si>
    <t>GAFFURI IGOR</t>
  </si>
  <si>
    <t>GIORGINI LUCA</t>
  </si>
  <si>
    <t>BRUNI CLAUDIO</t>
  </si>
  <si>
    <t>MACCHI CHRISTIAN</t>
  </si>
  <si>
    <t xml:space="preserve"> PRO PATRIA BUSTO ARSIZIO</t>
  </si>
  <si>
    <t>CONCER PAOLO</t>
  </si>
  <si>
    <t>GUARNIERI ALBERTO</t>
  </si>
  <si>
    <t>SKOIEN JON OLAV</t>
  </si>
  <si>
    <t>MERALDI ANDREA</t>
  </si>
  <si>
    <t xml:space="preserve">SPORT 64  </t>
  </si>
  <si>
    <t>FAZZOLARI ANDREA</t>
  </si>
  <si>
    <t>SORESI FABIO</t>
  </si>
  <si>
    <t>DE MARCHI CLAUDIO</t>
  </si>
  <si>
    <t>OGGIONI STEFANO</t>
  </si>
  <si>
    <t>BORGHESI DIEGO</t>
  </si>
  <si>
    <t>GAGLIARDI LUCA</t>
  </si>
  <si>
    <t>NLF ASD</t>
  </si>
  <si>
    <t>GUIDA LORIS</t>
  </si>
  <si>
    <t>MELEGONI DAVIDE</t>
  </si>
  <si>
    <t xml:space="preserve"> SPARTACUS TRIATHLONLECCO </t>
  </si>
  <si>
    <t>FIORELLA SIMONE</t>
  </si>
  <si>
    <t>TULLI EMANUELE</t>
  </si>
  <si>
    <t>LOSA GRAZIANO</t>
  </si>
  <si>
    <t>TEAM ONDAVERDE ASD</t>
  </si>
  <si>
    <t>BARRAJA WALTHER</t>
  </si>
  <si>
    <t>SPORT 70</t>
  </si>
  <si>
    <t>GIANI WALTER</t>
  </si>
  <si>
    <t>GIACOMELLI ROBERTO EUGENIO</t>
  </si>
  <si>
    <t>MACAGNANO ANDREA</t>
  </si>
  <si>
    <t>ASD IRONLARIO TRIATHLON CLUB</t>
  </si>
  <si>
    <t>RAMPULLA PAOLO</t>
  </si>
  <si>
    <t>BARDON PAOLO</t>
  </si>
  <si>
    <t xml:space="preserve">TRIATHLON CREMA  </t>
  </si>
  <si>
    <t>RUGGERI CRISTIAN</t>
  </si>
  <si>
    <t>MANCUSO LUCA</t>
  </si>
  <si>
    <t>BELLONI ALESSIO</t>
  </si>
  <si>
    <t>BONISSI DAVIDE</t>
  </si>
  <si>
    <t>SOZZI DARIO</t>
  </si>
  <si>
    <t>FACCETTI YURI</t>
  </si>
  <si>
    <t>GIULIANI DOMENICO</t>
  </si>
  <si>
    <t>BOCCALON GIAMPIETRO</t>
  </si>
  <si>
    <t>CAPONE FABIO</t>
  </si>
  <si>
    <t xml:space="preserve">3 LIFE ASSOCIAZIONE SPORTIVA  </t>
  </si>
  <si>
    <t>DE ZAN LUCA GIOVANNI</t>
  </si>
  <si>
    <t>PANIZZARI MARCO</t>
  </si>
  <si>
    <t>FABBRI ANSELMO</t>
  </si>
  <si>
    <t>CARLETTIN LUCA</t>
  </si>
  <si>
    <t>ACQUAVIVA PIETRO</t>
  </si>
  <si>
    <t>SOLONI PAOLO</t>
  </si>
  <si>
    <t>VODINI MARCO</t>
  </si>
  <si>
    <t>BARBERIO PIERFRANCESCO</t>
  </si>
  <si>
    <t>D'ONOFRIO SALVATORE</t>
  </si>
  <si>
    <t>GRANDIZIO MICHELE</t>
  </si>
  <si>
    <t>BRIOSCHI DAVIDE GIORGIO</t>
  </si>
  <si>
    <t>VILLOVICH GIANLUCA</t>
  </si>
  <si>
    <t>GRIFFINI GIANFRANCO CELESTINO</t>
  </si>
  <si>
    <t>LEONE SIMONA</t>
  </si>
  <si>
    <t>TONELLO FANNY</t>
  </si>
  <si>
    <t>RADICE ELISABETTA</t>
  </si>
  <si>
    <t>PASOLINI CLAUDIA</t>
  </si>
  <si>
    <t>WOLFART ERIK</t>
  </si>
  <si>
    <t>CROSTA STEFANO</t>
  </si>
  <si>
    <t>PAGGIARO MARCO</t>
  </si>
  <si>
    <t>D'AMMORA LUCA</t>
  </si>
  <si>
    <t>COLELLA ANTONIO</t>
  </si>
  <si>
    <t>POTENZA GIANCARLO</t>
  </si>
  <si>
    <t>MANZI ALESSANDRO MATTEO</t>
  </si>
  <si>
    <t>SEMERARO MICHELANGELO</t>
  </si>
  <si>
    <t>MERA EMILIO</t>
  </si>
  <si>
    <t>SILVA ANDREA</t>
  </si>
  <si>
    <t>SPORT 65</t>
  </si>
  <si>
    <t>FOGLIAMANZILLO MAURO</t>
  </si>
  <si>
    <t xml:space="preserve">WHITEWOLVES  TEAM  </t>
  </si>
  <si>
    <t>ZANOLI FRANCESCO</t>
  </si>
  <si>
    <t>POZZI STEFANO</t>
  </si>
  <si>
    <t>QUAGLIA MARCO FRANCESCO</t>
  </si>
  <si>
    <t>PAGANI MASSIMO</t>
  </si>
  <si>
    <t>RIGAMONTI MAURIZIO</t>
  </si>
  <si>
    <t>BUCCERI MICHELE</t>
  </si>
  <si>
    <t>IEZZI MANFREDI</t>
  </si>
  <si>
    <t>LIVRIERI ARMANDO</t>
  </si>
  <si>
    <t>DELLA TORRE STEFANO</t>
  </si>
  <si>
    <t>PANACEA LUCA</t>
  </si>
  <si>
    <t>LIGORIO LUIGI</t>
  </si>
  <si>
    <t>ZONTA DARIO</t>
  </si>
  <si>
    <t>CARNAZZOLA CHERUBINO</t>
  </si>
  <si>
    <t>SPORT 66</t>
  </si>
  <si>
    <t>POLLINI EUGENIO</t>
  </si>
  <si>
    <t>SANGALLI PAOLO</t>
  </si>
  <si>
    <t>PAPETTI GIANCARLO</t>
  </si>
  <si>
    <t xml:space="preserve">DOCTORBIKE TEAM A.S.  </t>
  </si>
  <si>
    <t>FERRANTE ANGELO MICHELE</t>
  </si>
  <si>
    <t>GRANDE GIANLUCA</t>
  </si>
  <si>
    <t>VERDE PISELLO GROUP</t>
  </si>
  <si>
    <t>DE CARLO EZIO GIOVANNI</t>
  </si>
  <si>
    <t>PROTTO LAURA</t>
  </si>
  <si>
    <t>MAROCCI ELENA EMILIA</t>
  </si>
  <si>
    <t>GALASSO PAOLA</t>
  </si>
  <si>
    <t>LONATI ROBERTA</t>
  </si>
  <si>
    <t>VICENTINI CLAUDIA</t>
  </si>
  <si>
    <t>ZANGA DANIELA</t>
  </si>
  <si>
    <t xml:space="preserve">VALCAVALLINA SPORT A.S.  </t>
  </si>
  <si>
    <t>LAZZARIN FABIO</t>
  </si>
  <si>
    <t>PUTAUD JEAN-PHILIPPE</t>
  </si>
  <si>
    <t>TZOREFF MISHAEL</t>
  </si>
  <si>
    <t>VISNADI GIANNI</t>
  </si>
  <si>
    <t>CAPODAGLIO ITALO</t>
  </si>
  <si>
    <t>BADA' PAOLO</t>
  </si>
  <si>
    <t>SAJEVA MAURIZIO</t>
  </si>
  <si>
    <t>ZANDERMANN MARCO</t>
  </si>
  <si>
    <t>CAMBARERI GIUSEPPE</t>
  </si>
  <si>
    <t>SCAGLIONI MARCO LUCA</t>
  </si>
  <si>
    <t>SANTALUCIA LIVIO</t>
  </si>
  <si>
    <t>PITTONI GIANCARLO</t>
  </si>
  <si>
    <t>RE ITALO LOREDANO</t>
  </si>
  <si>
    <t>IABICHELLA LUISELLA</t>
  </si>
  <si>
    <t>MERCATI GHERARDO</t>
  </si>
  <si>
    <t>M7 M</t>
  </si>
  <si>
    <t>M7 F</t>
  </si>
  <si>
    <t>M10 M</t>
  </si>
  <si>
    <t xml:space="preserve">SCHIANTARELLI ASOLA </t>
  </si>
  <si>
    <t xml:space="preserve">VIRTUS GROANE </t>
  </si>
  <si>
    <t xml:space="preserve">TAPASCIONE RUNNING TEAM </t>
  </si>
  <si>
    <t>U.S. LEGNANESE 1913 ASD</t>
  </si>
  <si>
    <t>WHITEWOLVES  TEAM ASD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</si>
</sst>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indexed="8"/>
      <name val="Helvetica"/>
    </font>
    <font>
      <sz val="12"/>
      <color indexed="8"/>
      <name val="Verdana"/>
      <family val="2"/>
    </font>
    <font>
      <b/>
      <sz val="20"/>
      <color indexed="8"/>
      <name val="Arial"/>
      <family val="2"/>
    </font>
    <font>
      <sz val="20"/>
      <color indexed="8"/>
      <name val="Arial"/>
      <family val="2"/>
    </font>
    <font>
      <sz val="10"/>
      <color indexed="8"/>
      <name val="Arial"/>
      <family val="2"/>
    </font>
    <font>
      <i/>
      <sz val="20"/>
      <color indexed="8"/>
      <name val="Arial"/>
      <family val="2"/>
    </font>
    <font>
      <b/>
      <i/>
      <sz val="20"/>
      <color indexed="8"/>
      <name val="Arial"/>
      <family val="2"/>
    </font>
    <font>
      <b/>
      <sz val="10"/>
      <color indexed="8"/>
      <name val="Arial"/>
      <family val="2"/>
    </font>
    <font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20"/>
      <color indexed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16"/>
      <name val="Tahoma"/>
      <family val="2"/>
    </font>
    <font>
      <sz val="16"/>
      <name val="Calibri"/>
      <family val="2"/>
    </font>
    <font>
      <sz val="20"/>
      <name val="Tahoma"/>
      <family val="2"/>
    </font>
    <font>
      <sz val="8"/>
      <name val="Helvetica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74">
    <border>
      <left/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9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9"/>
      </top>
      <bottom style="thin">
        <color indexed="9"/>
      </bottom>
      <diagonal/>
    </border>
    <border>
      <left/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68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/>
    <xf numFmtId="1" fontId="4" fillId="0" borderId="6" xfId="0" applyNumberFormat="1" applyFont="1" applyBorder="1" applyAlignment="1"/>
    <xf numFmtId="1" fontId="4" fillId="0" borderId="7" xfId="0" applyNumberFormat="1" applyFont="1" applyBorder="1" applyAlignment="1"/>
    <xf numFmtId="1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49" fontId="2" fillId="4" borderId="12" xfId="0" applyNumberFormat="1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/>
    </xf>
    <xf numFmtId="49" fontId="2" fillId="4" borderId="14" xfId="0" applyNumberFormat="1" applyFont="1" applyFill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1" fontId="4" fillId="0" borderId="16" xfId="0" applyNumberFormat="1" applyFont="1" applyBorder="1" applyAlignment="1"/>
    <xf numFmtId="49" fontId="3" fillId="0" borderId="8" xfId="0" applyNumberFormat="1" applyFont="1" applyBorder="1" applyAlignment="1"/>
    <xf numFmtId="1" fontId="3" fillId="0" borderId="8" xfId="0" applyNumberFormat="1" applyFont="1" applyBorder="1" applyAlignment="1"/>
    <xf numFmtId="49" fontId="3" fillId="0" borderId="8" xfId="0" applyNumberFormat="1" applyFont="1" applyBorder="1" applyAlignment="1">
      <alignment horizontal="left"/>
    </xf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6" fillId="3" borderId="10" xfId="0" applyNumberFormat="1" applyFont="1" applyFill="1" applyBorder="1" applyAlignment="1">
      <alignment horizontal="center"/>
    </xf>
    <xf numFmtId="1" fontId="4" fillId="0" borderId="11" xfId="0" applyNumberFormat="1" applyFont="1" applyBorder="1" applyAlignment="1"/>
    <xf numFmtId="0" fontId="3" fillId="4" borderId="12" xfId="0" applyNumberFormat="1" applyFont="1" applyFill="1" applyBorder="1" applyAlignment="1"/>
    <xf numFmtId="49" fontId="3" fillId="4" borderId="13" xfId="0" applyNumberFormat="1" applyFont="1" applyFill="1" applyBorder="1" applyAlignment="1"/>
    <xf numFmtId="0" fontId="3" fillId="4" borderId="14" xfId="0" applyNumberFormat="1" applyFont="1" applyFill="1" applyBorder="1" applyAlignment="1"/>
    <xf numFmtId="1" fontId="4" fillId="0" borderId="15" xfId="0" applyNumberFormat="1" applyFont="1" applyBorder="1" applyAlignment="1"/>
    <xf numFmtId="0" fontId="3" fillId="2" borderId="14" xfId="0" applyNumberFormat="1" applyFont="1" applyFill="1" applyBorder="1" applyAlignment="1"/>
    <xf numFmtId="1" fontId="8" fillId="0" borderId="7" xfId="0" applyNumberFormat="1" applyFont="1" applyBorder="1" applyAlignment="1"/>
    <xf numFmtId="1" fontId="3" fillId="0" borderId="8" xfId="0" applyNumberFormat="1" applyFont="1" applyBorder="1" applyAlignment="1">
      <alignment horizontal="left"/>
    </xf>
    <xf numFmtId="1" fontId="4" fillId="0" borderId="17" xfId="0" applyNumberFormat="1" applyFont="1" applyBorder="1" applyAlignment="1"/>
    <xf numFmtId="1" fontId="4" fillId="0" borderId="18" xfId="0" applyNumberFormat="1" applyFont="1" applyBorder="1" applyAlignment="1"/>
    <xf numFmtId="1" fontId="4" fillId="0" borderId="19" xfId="0" applyNumberFormat="1" applyFont="1" applyBorder="1" applyAlignment="1"/>
    <xf numFmtId="1" fontId="4" fillId="0" borderId="20" xfId="0" applyNumberFormat="1" applyFont="1" applyBorder="1" applyAlignment="1"/>
    <xf numFmtId="1" fontId="4" fillId="0" borderId="21" xfId="0" applyNumberFormat="1" applyFont="1" applyBorder="1" applyAlignment="1"/>
    <xf numFmtId="1" fontId="3" fillId="0" borderId="22" xfId="0" applyNumberFormat="1" applyFont="1" applyBorder="1" applyAlignment="1"/>
    <xf numFmtId="1" fontId="3" fillId="0" borderId="22" xfId="0" applyNumberFormat="1" applyFont="1" applyBorder="1" applyAlignment="1">
      <alignment horizontal="left"/>
    </xf>
    <xf numFmtId="1" fontId="3" fillId="0" borderId="22" xfId="0" applyNumberFormat="1" applyFont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1" fontId="4" fillId="0" borderId="23" xfId="0" applyNumberFormat="1" applyFont="1" applyBorder="1" applyAlignment="1"/>
    <xf numFmtId="1" fontId="4" fillId="0" borderId="24" xfId="0" applyNumberFormat="1" applyFont="1" applyBorder="1" applyAlignment="1"/>
    <xf numFmtId="0" fontId="1" fillId="0" borderId="25" xfId="0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30" xfId="0" applyFont="1" applyBorder="1" applyAlignment="1"/>
    <xf numFmtId="0" fontId="1" fillId="0" borderId="31" xfId="0" applyFont="1" applyBorder="1" applyAlignment="1"/>
    <xf numFmtId="0" fontId="1" fillId="0" borderId="32" xfId="0" applyFont="1" applyBorder="1" applyAlignment="1"/>
    <xf numFmtId="0" fontId="1" fillId="0" borderId="33" xfId="0" applyFont="1" applyBorder="1" applyAlignment="1"/>
    <xf numFmtId="1" fontId="4" fillId="0" borderId="4" xfId="0" applyNumberFormat="1" applyFont="1" applyBorder="1" applyAlignment="1"/>
    <xf numFmtId="1" fontId="4" fillId="0" borderId="5" xfId="0" applyNumberFormat="1" applyFont="1" applyBorder="1" applyAlignment="1"/>
    <xf numFmtId="1" fontId="6" fillId="0" borderId="6" xfId="0" applyNumberFormat="1" applyFont="1" applyBorder="1" applyAlignment="1"/>
    <xf numFmtId="0" fontId="3" fillId="0" borderId="8" xfId="0" applyFont="1" applyBorder="1" applyAlignment="1"/>
    <xf numFmtId="0" fontId="3" fillId="0" borderId="8" xfId="0" applyFont="1" applyBorder="1" applyAlignment="1">
      <alignment horizontal="left"/>
    </xf>
    <xf numFmtId="0" fontId="3" fillId="2" borderId="34" xfId="0" applyNumberFormat="1" applyFont="1" applyFill="1" applyBorder="1" applyAlignment="1">
      <alignment horizontal="center"/>
    </xf>
    <xf numFmtId="0" fontId="6" fillId="3" borderId="34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/>
    <xf numFmtId="1" fontId="3" fillId="0" borderId="7" xfId="0" applyNumberFormat="1" applyFont="1" applyBorder="1" applyAlignment="1">
      <alignment horizontal="center"/>
    </xf>
    <xf numFmtId="1" fontId="3" fillId="0" borderId="35" xfId="0" applyNumberFormat="1" applyFont="1" applyBorder="1" applyAlignment="1"/>
    <xf numFmtId="1" fontId="4" fillId="0" borderId="35" xfId="0" applyNumberFormat="1" applyFont="1" applyBorder="1" applyAlignment="1"/>
    <xf numFmtId="0" fontId="1" fillId="0" borderId="36" xfId="0" applyFont="1" applyBorder="1" applyAlignment="1"/>
    <xf numFmtId="0" fontId="1" fillId="0" borderId="37" xfId="0" applyFont="1" applyBorder="1" applyAlignment="1"/>
    <xf numFmtId="0" fontId="1" fillId="0" borderId="38" xfId="0" applyFont="1" applyBorder="1" applyAlignment="1"/>
    <xf numFmtId="1" fontId="7" fillId="0" borderId="11" xfId="0" applyNumberFormat="1" applyFont="1" applyBorder="1" applyAlignment="1">
      <alignment horizontal="center" vertical="center"/>
    </xf>
    <xf numFmtId="0" fontId="3" fillId="2" borderId="10" xfId="0" applyNumberFormat="1" applyFont="1" applyFill="1" applyBorder="1" applyAlignment="1"/>
    <xf numFmtId="1" fontId="3" fillId="0" borderId="23" xfId="0" applyNumberFormat="1" applyFont="1" applyBorder="1" applyAlignment="1"/>
    <xf numFmtId="0" fontId="6" fillId="3" borderId="10" xfId="0" applyNumberFormat="1" applyFont="1" applyFill="1" applyBorder="1" applyAlignment="1"/>
    <xf numFmtId="1" fontId="3" fillId="0" borderId="24" xfId="0" applyNumberFormat="1" applyFont="1" applyBorder="1" applyAlignment="1"/>
    <xf numFmtId="1" fontId="6" fillId="0" borderId="24" xfId="0" applyNumberFormat="1" applyFont="1" applyBorder="1" applyAlignment="1"/>
    <xf numFmtId="0" fontId="3" fillId="0" borderId="22" xfId="0" applyNumberFormat="1" applyFont="1" applyBorder="1" applyAlignment="1"/>
    <xf numFmtId="1" fontId="4" fillId="0" borderId="22" xfId="0" applyNumberFormat="1" applyFont="1" applyBorder="1" applyAlignment="1"/>
    <xf numFmtId="1" fontId="3" fillId="0" borderId="4" xfId="0" applyNumberFormat="1" applyFont="1" applyBorder="1" applyAlignment="1"/>
    <xf numFmtId="1" fontId="3" fillId="0" borderId="8" xfId="0" applyNumberFormat="1" applyFont="1" applyBorder="1" applyAlignment="1">
      <alignment vertical="center"/>
    </xf>
    <xf numFmtId="1" fontId="4" fillId="0" borderId="22" xfId="0" applyNumberFormat="1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1" fontId="4" fillId="0" borderId="39" xfId="0" applyNumberFormat="1" applyFont="1" applyBorder="1" applyAlignment="1"/>
    <xf numFmtId="1" fontId="9" fillId="4" borderId="12" xfId="0" applyNumberFormat="1" applyFont="1" applyFill="1" applyBorder="1" applyAlignment="1"/>
    <xf numFmtId="49" fontId="9" fillId="4" borderId="13" xfId="0" applyNumberFormat="1" applyFont="1" applyFill="1" applyBorder="1" applyAlignment="1">
      <alignment horizontal="center"/>
    </xf>
    <xf numFmtId="49" fontId="9" fillId="4" borderId="14" xfId="0" applyNumberFormat="1" applyFont="1" applyFill="1" applyBorder="1" applyAlignment="1">
      <alignment horizontal="center"/>
    </xf>
    <xf numFmtId="49" fontId="9" fillId="4" borderId="10" xfId="0" applyNumberFormat="1" applyFont="1" applyFill="1" applyBorder="1" applyAlignment="1">
      <alignment horizontal="center"/>
    </xf>
    <xf numFmtId="1" fontId="4" fillId="0" borderId="40" xfId="0" applyNumberFormat="1" applyFont="1" applyBorder="1" applyAlignment="1"/>
    <xf numFmtId="49" fontId="9" fillId="5" borderId="10" xfId="0" applyNumberFormat="1" applyFont="1" applyFill="1" applyBorder="1" applyAlignment="1">
      <alignment horizontal="center" wrapText="1"/>
    </xf>
    <xf numFmtId="0" fontId="9" fillId="4" borderId="12" xfId="0" applyNumberFormat="1" applyFont="1" applyFill="1" applyBorder="1" applyAlignment="1"/>
    <xf numFmtId="49" fontId="9" fillId="4" borderId="13" xfId="0" applyNumberFormat="1" applyFont="1" applyFill="1" applyBorder="1" applyAlignment="1"/>
    <xf numFmtId="0" fontId="10" fillId="4" borderId="13" xfId="0" applyNumberFormat="1" applyFont="1" applyFill="1" applyBorder="1" applyAlignment="1"/>
    <xf numFmtId="0" fontId="10" fillId="4" borderId="14" xfId="0" applyNumberFormat="1" applyFont="1" applyFill="1" applyBorder="1" applyAlignment="1"/>
    <xf numFmtId="0" fontId="10" fillId="4" borderId="10" xfId="0" applyNumberFormat="1" applyFont="1" applyFill="1" applyBorder="1" applyAlignment="1"/>
    <xf numFmtId="0" fontId="9" fillId="4" borderId="10" xfId="0" applyNumberFormat="1" applyFont="1" applyFill="1" applyBorder="1" applyAlignment="1"/>
    <xf numFmtId="49" fontId="10" fillId="4" borderId="10" xfId="0" applyNumberFormat="1" applyFont="1" applyFill="1" applyBorder="1" applyAlignment="1"/>
    <xf numFmtId="1" fontId="9" fillId="5" borderId="10" xfId="0" applyNumberFormat="1" applyFont="1" applyFill="1" applyBorder="1" applyAlignment="1"/>
    <xf numFmtId="1" fontId="4" fillId="0" borderId="41" xfId="0" applyNumberFormat="1" applyFont="1" applyBorder="1" applyAlignment="1"/>
    <xf numFmtId="0" fontId="10" fillId="4" borderId="34" xfId="0" applyNumberFormat="1" applyFont="1" applyFill="1" applyBorder="1" applyAlignment="1">
      <alignment horizontal="right"/>
    </xf>
    <xf numFmtId="1" fontId="4" fillId="0" borderId="42" xfId="0" applyNumberFormat="1" applyFont="1" applyBorder="1" applyAlignment="1"/>
    <xf numFmtId="0" fontId="10" fillId="0" borderId="16" xfId="0" applyNumberFormat="1" applyFont="1" applyBorder="1" applyAlignment="1"/>
    <xf numFmtId="0" fontId="1" fillId="0" borderId="44" xfId="0" applyFont="1" applyBorder="1" applyAlignment="1"/>
    <xf numFmtId="0" fontId="1" fillId="0" borderId="45" xfId="0" applyFont="1" applyBorder="1" applyAlignment="1"/>
    <xf numFmtId="0" fontId="1" fillId="0" borderId="46" xfId="0" applyFont="1" applyBorder="1" applyAlignment="1"/>
    <xf numFmtId="0" fontId="1" fillId="0" borderId="47" xfId="0" applyFont="1" applyBorder="1" applyAlignment="1"/>
    <xf numFmtId="1" fontId="4" fillId="0" borderId="48" xfId="0" applyNumberFormat="1" applyFont="1" applyBorder="1" applyAlignment="1"/>
    <xf numFmtId="1" fontId="9" fillId="2" borderId="12" xfId="0" applyNumberFormat="1" applyFont="1" applyFill="1" applyBorder="1" applyAlignment="1"/>
    <xf numFmtId="49" fontId="9" fillId="2" borderId="13" xfId="0" applyNumberFormat="1" applyFont="1" applyFill="1" applyBorder="1" applyAlignment="1">
      <alignment horizontal="center"/>
    </xf>
    <xf numFmtId="49" fontId="9" fillId="2" borderId="14" xfId="0" applyNumberFormat="1" applyFont="1" applyFill="1" applyBorder="1" applyAlignment="1">
      <alignment horizontal="center"/>
    </xf>
    <xf numFmtId="49" fontId="9" fillId="2" borderId="10" xfId="0" applyNumberFormat="1" applyFont="1" applyFill="1" applyBorder="1" applyAlignment="1">
      <alignment horizontal="center"/>
    </xf>
    <xf numFmtId="1" fontId="10" fillId="2" borderId="49" xfId="0" applyNumberFormat="1" applyFont="1" applyFill="1" applyBorder="1" applyAlignment="1"/>
    <xf numFmtId="0" fontId="9" fillId="2" borderId="12" xfId="0" applyNumberFormat="1" applyFont="1" applyFill="1" applyBorder="1" applyAlignment="1"/>
    <xf numFmtId="49" fontId="9" fillId="2" borderId="13" xfId="0" applyNumberFormat="1" applyFont="1" applyFill="1" applyBorder="1" applyAlignment="1"/>
    <xf numFmtId="0" fontId="10" fillId="2" borderId="13" xfId="0" applyNumberFormat="1" applyFont="1" applyFill="1" applyBorder="1" applyAlignment="1"/>
    <xf numFmtId="0" fontId="10" fillId="2" borderId="14" xfId="0" applyNumberFormat="1" applyFont="1" applyFill="1" applyBorder="1" applyAlignment="1"/>
    <xf numFmtId="0" fontId="10" fillId="2" borderId="10" xfId="0" applyNumberFormat="1" applyFont="1" applyFill="1" applyBorder="1" applyAlignment="1"/>
    <xf numFmtId="0" fontId="9" fillId="2" borderId="10" xfId="0" applyNumberFormat="1" applyFont="1" applyFill="1" applyBorder="1" applyAlignment="1"/>
    <xf numFmtId="49" fontId="10" fillId="2" borderId="12" xfId="0" applyNumberFormat="1" applyFont="1" applyFill="1" applyBorder="1" applyAlignment="1"/>
    <xf numFmtId="49" fontId="10" fillId="2" borderId="13" xfId="0" applyNumberFormat="1" applyFont="1" applyFill="1" applyBorder="1" applyAlignment="1"/>
    <xf numFmtId="0" fontId="9" fillId="2" borderId="34" xfId="0" applyNumberFormat="1" applyFont="1" applyFill="1" applyBorder="1" applyAlignment="1">
      <alignment horizontal="right"/>
    </xf>
    <xf numFmtId="1" fontId="10" fillId="0" borderId="24" xfId="0" applyNumberFormat="1" applyFont="1" applyBorder="1" applyAlignment="1">
      <alignment horizontal="left"/>
    </xf>
    <xf numFmtId="49" fontId="9" fillId="2" borderId="43" xfId="0" applyNumberFormat="1" applyFont="1" applyFill="1" applyBorder="1" applyAlignment="1">
      <alignment horizontal="right"/>
    </xf>
    <xf numFmtId="49" fontId="11" fillId="2" borderId="50" xfId="0" applyNumberFormat="1" applyFont="1" applyFill="1" applyBorder="1" applyAlignment="1"/>
    <xf numFmtId="1" fontId="12" fillId="2" borderId="43" xfId="0" applyNumberFormat="1" applyFont="1" applyFill="1" applyBorder="1" applyAlignment="1">
      <alignment horizontal="right"/>
    </xf>
    <xf numFmtId="49" fontId="12" fillId="4" borderId="10" xfId="0" applyNumberFormat="1" applyFont="1" applyFill="1" applyBorder="1" applyAlignment="1"/>
    <xf numFmtId="0" fontId="0" fillId="0" borderId="0" xfId="0" applyAlignment="1">
      <alignment horizontal="center" vertical="top" wrapText="1"/>
    </xf>
    <xf numFmtId="0" fontId="13" fillId="0" borderId="8" xfId="0" applyFont="1" applyBorder="1" applyAlignment="1"/>
    <xf numFmtId="1" fontId="13" fillId="0" borderId="8" xfId="0" applyNumberFormat="1" applyFont="1" applyBorder="1" applyAlignment="1"/>
    <xf numFmtId="1" fontId="4" fillId="0" borderId="8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9" fontId="13" fillId="0" borderId="8" xfId="0" applyNumberFormat="1" applyFont="1" applyBorder="1" applyAlignment="1"/>
    <xf numFmtId="1" fontId="3" fillId="0" borderId="51" xfId="0" applyNumberFormat="1" applyFont="1" applyBorder="1" applyAlignment="1">
      <alignment horizontal="center"/>
    </xf>
    <xf numFmtId="49" fontId="13" fillId="4" borderId="13" xfId="0" applyNumberFormat="1" applyFont="1" applyFill="1" applyBorder="1" applyAlignment="1"/>
    <xf numFmtId="1" fontId="4" fillId="0" borderId="51" xfId="0" applyNumberFormat="1" applyFont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" fontId="4" fillId="0" borderId="52" xfId="0" applyNumberFormat="1" applyFont="1" applyBorder="1" applyAlignment="1"/>
    <xf numFmtId="1" fontId="3" fillId="0" borderId="52" xfId="0" applyNumberFormat="1" applyFont="1" applyBorder="1" applyAlignment="1"/>
    <xf numFmtId="0" fontId="9" fillId="4" borderId="53" xfId="0" applyNumberFormat="1" applyFont="1" applyFill="1" applyBorder="1" applyAlignment="1"/>
    <xf numFmtId="0" fontId="14" fillId="0" borderId="51" xfId="0" applyFont="1" applyFill="1" applyBorder="1" applyAlignment="1"/>
    <xf numFmtId="1" fontId="3" fillId="0" borderId="55" xfId="0" applyNumberFormat="1" applyFont="1" applyBorder="1" applyAlignment="1">
      <alignment horizontal="center"/>
    </xf>
    <xf numFmtId="0" fontId="3" fillId="0" borderId="54" xfId="0" applyNumberFormat="1" applyFont="1" applyFill="1" applyBorder="1" applyAlignment="1"/>
    <xf numFmtId="1" fontId="15" fillId="0" borderId="8" xfId="0" applyNumberFormat="1" applyFont="1" applyFill="1" applyBorder="1" applyAlignment="1">
      <alignment horizontal="center"/>
    </xf>
    <xf numFmtId="1" fontId="15" fillId="0" borderId="9" xfId="0" applyNumberFormat="1" applyFont="1" applyFill="1" applyBorder="1" applyAlignment="1">
      <alignment horizontal="center"/>
    </xf>
    <xf numFmtId="1" fontId="15" fillId="0" borderId="8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0" fontId="16" fillId="2" borderId="10" xfId="0" applyNumberFormat="1" applyFont="1" applyFill="1" applyBorder="1" applyAlignment="1">
      <alignment horizontal="center"/>
    </xf>
    <xf numFmtId="49" fontId="5" fillId="0" borderId="56" xfId="0" applyNumberFormat="1" applyFont="1" applyBorder="1" applyAlignment="1">
      <alignment horizontal="center" vertical="center"/>
    </xf>
    <xf numFmtId="0" fontId="18" fillId="0" borderId="54" xfId="0" applyFont="1" applyBorder="1" applyAlignment="1"/>
    <xf numFmtId="1" fontId="14" fillId="0" borderId="55" xfId="0" applyNumberFormat="1" applyFont="1" applyBorder="1" applyAlignment="1">
      <alignment horizontal="center"/>
    </xf>
    <xf numFmtId="0" fontId="17" fillId="0" borderId="54" xfId="0" applyFont="1" applyBorder="1" applyAlignment="1"/>
    <xf numFmtId="0" fontId="17" fillId="0" borderId="54" xfId="0" applyFont="1" applyBorder="1" applyAlignment="1">
      <alignment horizontal="left"/>
    </xf>
    <xf numFmtId="1" fontId="14" fillId="0" borderId="8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" fillId="0" borderId="0" xfId="0" applyNumberFormat="1" applyFont="1" applyAlignment="1">
      <alignment horizontal="left" vertical="top" wrapText="1"/>
    </xf>
    <xf numFmtId="1" fontId="14" fillId="0" borderId="8" xfId="0" applyNumberFormat="1" applyFont="1" applyFill="1" applyBorder="1" applyAlignment="1">
      <alignment horizontal="center"/>
    </xf>
    <xf numFmtId="0" fontId="14" fillId="0" borderId="54" xfId="0" applyFont="1" applyBorder="1" applyAlignment="1"/>
    <xf numFmtId="1" fontId="14" fillId="0" borderId="55" xfId="0" applyNumberFormat="1" applyFont="1" applyFill="1" applyBorder="1" applyAlignment="1">
      <alignment horizontal="center"/>
    </xf>
    <xf numFmtId="0" fontId="19" fillId="0" borderId="54" xfId="0" applyFont="1" applyBorder="1" applyAlignment="1"/>
    <xf numFmtId="1" fontId="3" fillId="0" borderId="57" xfId="0" applyNumberFormat="1" applyFont="1" applyBorder="1" applyAlignment="1">
      <alignment horizontal="center"/>
    </xf>
    <xf numFmtId="49" fontId="5" fillId="0" borderId="56" xfId="0" applyNumberFormat="1" applyFont="1" applyBorder="1" applyAlignment="1">
      <alignment horizontal="left" vertical="center"/>
    </xf>
    <xf numFmtId="1" fontId="3" fillId="0" borderId="58" xfId="0" applyNumberFormat="1" applyFont="1" applyBorder="1" applyAlignment="1">
      <alignment horizontal="center"/>
    </xf>
    <xf numFmtId="1" fontId="3" fillId="0" borderId="54" xfId="0" applyNumberFormat="1" applyFont="1" applyBorder="1" applyAlignment="1">
      <alignment horizontal="center"/>
    </xf>
    <xf numFmtId="1" fontId="14" fillId="0" borderId="54" xfId="0" applyNumberFormat="1" applyFont="1" applyBorder="1" applyAlignment="1">
      <alignment horizontal="center"/>
    </xf>
    <xf numFmtId="0" fontId="19" fillId="0" borderId="54" xfId="0" applyFont="1" applyBorder="1" applyAlignment="1">
      <alignment horizontal="left"/>
    </xf>
    <xf numFmtId="1" fontId="4" fillId="0" borderId="25" xfId="0" applyNumberFormat="1" applyFont="1" applyBorder="1" applyAlignment="1"/>
    <xf numFmtId="1" fontId="4" fillId="0" borderId="31" xfId="0" applyNumberFormat="1" applyFont="1" applyBorder="1" applyAlignment="1"/>
    <xf numFmtId="0" fontId="14" fillId="0" borderId="54" xfId="0" applyFont="1" applyFill="1" applyBorder="1" applyAlignment="1"/>
    <xf numFmtId="0" fontId="3" fillId="0" borderId="35" xfId="0" applyNumberFormat="1" applyFont="1" applyBorder="1" applyAlignment="1"/>
    <xf numFmtId="1" fontId="4" fillId="0" borderId="28" xfId="0" applyNumberFormat="1" applyFont="1" applyBorder="1" applyAlignment="1"/>
    <xf numFmtId="1" fontId="4" fillId="0" borderId="36" xfId="0" applyNumberFormat="1" applyFont="1" applyBorder="1" applyAlignment="1"/>
    <xf numFmtId="1" fontId="3" fillId="0" borderId="25" xfId="0" applyNumberFormat="1" applyFont="1" applyBorder="1" applyAlignment="1"/>
    <xf numFmtId="1" fontId="3" fillId="0" borderId="28" xfId="0" applyNumberFormat="1" applyFont="1" applyBorder="1" applyAlignment="1"/>
    <xf numFmtId="1" fontId="3" fillId="0" borderId="31" xfId="0" applyNumberFormat="1" applyFont="1" applyBorder="1" applyAlignment="1"/>
    <xf numFmtId="1" fontId="5" fillId="0" borderId="56" xfId="0" applyNumberFormat="1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/>
    </xf>
    <xf numFmtId="1" fontId="14" fillId="0" borderId="51" xfId="0" applyNumberFormat="1" applyFont="1" applyBorder="1" applyAlignment="1">
      <alignment horizontal="center"/>
    </xf>
    <xf numFmtId="1" fontId="14" fillId="0" borderId="51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14" fillId="0" borderId="59" xfId="0" applyFont="1" applyFill="1" applyBorder="1" applyAlignment="1"/>
    <xf numFmtId="0" fontId="14" fillId="0" borderId="60" xfId="0" applyFont="1" applyFill="1" applyBorder="1" applyAlignment="1"/>
    <xf numFmtId="0" fontId="19" fillId="0" borderId="59" xfId="0" applyFont="1" applyBorder="1" applyAlignment="1"/>
    <xf numFmtId="0" fontId="19" fillId="0" borderId="59" xfId="0" applyFont="1" applyBorder="1" applyAlignment="1">
      <alignment horizontal="left"/>
    </xf>
    <xf numFmtId="1" fontId="3" fillId="0" borderId="61" xfId="0" applyNumberFormat="1" applyFont="1" applyBorder="1" applyAlignment="1">
      <alignment horizontal="center"/>
    </xf>
    <xf numFmtId="0" fontId="14" fillId="0" borderId="62" xfId="0" applyFont="1" applyFill="1" applyBorder="1" applyAlignment="1"/>
    <xf numFmtId="0" fontId="14" fillId="0" borderId="63" xfId="0" applyFont="1" applyFill="1" applyBorder="1" applyAlignment="1"/>
    <xf numFmtId="0" fontId="19" fillId="0" borderId="62" xfId="0" applyFont="1" applyBorder="1" applyAlignment="1"/>
    <xf numFmtId="0" fontId="19" fillId="0" borderId="62" xfId="0" applyFont="1" applyBorder="1" applyAlignment="1">
      <alignment horizontal="left"/>
    </xf>
    <xf numFmtId="1" fontId="3" fillId="0" borderId="64" xfId="0" applyNumberFormat="1" applyFont="1" applyBorder="1" applyAlignment="1">
      <alignment horizontal="center"/>
    </xf>
    <xf numFmtId="1" fontId="3" fillId="0" borderId="65" xfId="0" applyNumberFormat="1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1" fontId="14" fillId="0" borderId="61" xfId="0" applyNumberFormat="1" applyFont="1" applyBorder="1" applyAlignment="1">
      <alignment horizontal="center"/>
    </xf>
    <xf numFmtId="0" fontId="14" fillId="0" borderId="59" xfId="0" applyFont="1" applyBorder="1" applyAlignment="1"/>
    <xf numFmtId="1" fontId="4" fillId="0" borderId="38" xfId="0" applyNumberFormat="1" applyFont="1" applyBorder="1" applyAlignment="1"/>
    <xf numFmtId="1" fontId="15" fillId="0" borderId="54" xfId="0" applyNumberFormat="1" applyFont="1" applyBorder="1" applyAlignment="1">
      <alignment horizontal="center"/>
    </xf>
    <xf numFmtId="1" fontId="4" fillId="0" borderId="66" xfId="0" applyNumberFormat="1" applyFont="1" applyBorder="1" applyAlignment="1"/>
    <xf numFmtId="1" fontId="4" fillId="0" borderId="67" xfId="0" applyNumberFormat="1" applyFont="1" applyBorder="1" applyAlignment="1"/>
    <xf numFmtId="0" fontId="14" fillId="0" borderId="68" xfId="0" applyFont="1" applyFill="1" applyBorder="1" applyAlignment="1"/>
    <xf numFmtId="0" fontId="19" fillId="0" borderId="69" xfId="0" applyFont="1" applyBorder="1" applyAlignment="1"/>
    <xf numFmtId="1" fontId="3" fillId="0" borderId="70" xfId="0" applyNumberFormat="1" applyFont="1" applyBorder="1" applyAlignment="1">
      <alignment horizontal="center"/>
    </xf>
    <xf numFmtId="1" fontId="14" fillId="0" borderId="70" xfId="0" applyNumberFormat="1" applyFont="1" applyBorder="1" applyAlignment="1">
      <alignment horizontal="center"/>
    </xf>
    <xf numFmtId="1" fontId="14" fillId="0" borderId="56" xfId="0" applyNumberFormat="1" applyFont="1" applyBorder="1" applyAlignment="1">
      <alignment horizontal="center"/>
    </xf>
    <xf numFmtId="1" fontId="3" fillId="0" borderId="56" xfId="0" applyNumberFormat="1" applyFont="1" applyBorder="1" applyAlignment="1">
      <alignment horizontal="center"/>
    </xf>
    <xf numFmtId="0" fontId="6" fillId="2" borderId="54" xfId="0" applyNumberFormat="1" applyFont="1" applyFill="1" applyBorder="1" applyAlignment="1">
      <alignment horizontal="center"/>
    </xf>
    <xf numFmtId="0" fontId="6" fillId="3" borderId="54" xfId="0" applyNumberFormat="1" applyFont="1" applyFill="1" applyBorder="1" applyAlignment="1">
      <alignment horizontal="center"/>
    </xf>
    <xf numFmtId="1" fontId="6" fillId="3" borderId="54" xfId="0" applyNumberFormat="1" applyFont="1" applyFill="1" applyBorder="1" applyAlignment="1">
      <alignment horizontal="center"/>
    </xf>
    <xf numFmtId="1" fontId="3" fillId="0" borderId="71" xfId="0" applyNumberFormat="1" applyFont="1" applyBorder="1" applyAlignment="1">
      <alignment horizontal="center"/>
    </xf>
    <xf numFmtId="0" fontId="14" fillId="0" borderId="58" xfId="0" applyFont="1" applyFill="1" applyBorder="1" applyAlignment="1"/>
    <xf numFmtId="0" fontId="14" fillId="0" borderId="72" xfId="0" applyFont="1" applyBorder="1" applyAlignment="1">
      <alignment horizontal="center"/>
    </xf>
    <xf numFmtId="1" fontId="3" fillId="0" borderId="72" xfId="0" applyNumberFormat="1" applyFont="1" applyBorder="1" applyAlignment="1">
      <alignment horizontal="center"/>
    </xf>
    <xf numFmtId="49" fontId="14" fillId="0" borderId="54" xfId="0" applyNumberFormat="1" applyFont="1" applyBorder="1" applyAlignment="1"/>
    <xf numFmtId="49" fontId="19" fillId="0" borderId="54" xfId="0" applyNumberFormat="1" applyFont="1" applyBorder="1" applyAlignment="1"/>
    <xf numFmtId="0" fontId="14" fillId="0" borderId="54" xfId="0" applyFont="1" applyBorder="1" applyAlignment="1">
      <alignment horizontal="left"/>
    </xf>
    <xf numFmtId="0" fontId="14" fillId="0" borderId="51" xfId="0" applyFont="1" applyBorder="1" applyAlignment="1"/>
    <xf numFmtId="0" fontId="19" fillId="0" borderId="54" xfId="0" applyFont="1" applyBorder="1" applyAlignment="1">
      <alignment horizontal="right"/>
    </xf>
    <xf numFmtId="49" fontId="5" fillId="0" borderId="56" xfId="0" applyNumberFormat="1" applyFont="1" applyBorder="1" applyAlignment="1">
      <alignment horizontal="right" vertical="center"/>
    </xf>
    <xf numFmtId="0" fontId="18" fillId="0" borderId="54" xfId="0" applyFont="1" applyBorder="1" applyAlignment="1">
      <alignment horizontal="right"/>
    </xf>
    <xf numFmtId="1" fontId="3" fillId="0" borderId="8" xfId="0" applyNumberFormat="1" applyFont="1" applyBorder="1" applyAlignment="1">
      <alignment horizontal="right"/>
    </xf>
    <xf numFmtId="1" fontId="3" fillId="0" borderId="22" xfId="0" applyNumberFormat="1" applyFont="1" applyBorder="1" applyAlignment="1">
      <alignment horizontal="right"/>
    </xf>
    <xf numFmtId="1" fontId="3" fillId="0" borderId="7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0" fontId="1" fillId="0" borderId="26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2" xfId="0" applyFont="1" applyBorder="1" applyAlignment="1">
      <alignment horizontal="right"/>
    </xf>
    <xf numFmtId="0" fontId="1" fillId="0" borderId="0" xfId="0" applyNumberFormat="1" applyFont="1" applyAlignment="1">
      <alignment horizontal="right" vertical="top" wrapText="1"/>
    </xf>
    <xf numFmtId="0" fontId="1" fillId="0" borderId="37" xfId="0" applyFont="1" applyBorder="1" applyAlignment="1">
      <alignment horizontal="right"/>
    </xf>
    <xf numFmtId="49" fontId="9" fillId="6" borderId="10" xfId="0" applyNumberFormat="1" applyFont="1" applyFill="1" applyBorder="1" applyAlignment="1">
      <alignment horizontal="center" wrapText="1"/>
    </xf>
    <xf numFmtId="1" fontId="9" fillId="6" borderId="10" xfId="0" applyNumberFormat="1" applyFont="1" applyFill="1" applyBorder="1" applyAlignment="1"/>
    <xf numFmtId="0" fontId="17" fillId="0" borderId="54" xfId="0" applyFont="1" applyBorder="1" applyAlignment="1">
      <alignment horizontal="right"/>
    </xf>
    <xf numFmtId="0" fontId="3" fillId="0" borderId="60" xfId="0" applyNumberFormat="1" applyFont="1" applyFill="1" applyBorder="1" applyAlignment="1"/>
    <xf numFmtId="0" fontId="19" fillId="0" borderId="54" xfId="0" applyFont="1" applyBorder="1" applyAlignment="1">
      <alignment horizontal="center"/>
    </xf>
    <xf numFmtId="0" fontId="1" fillId="0" borderId="54" xfId="0" applyNumberFormat="1" applyFont="1" applyBorder="1" applyAlignment="1">
      <alignment horizontal="center" vertical="top" wrapText="1"/>
    </xf>
    <xf numFmtId="0" fontId="1" fillId="0" borderId="58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1" fontId="16" fillId="2" borderId="10" xfId="0" applyNumberFormat="1" applyFont="1" applyFill="1" applyBorder="1" applyAlignment="1">
      <alignment horizontal="center"/>
    </xf>
    <xf numFmtId="1" fontId="3" fillId="0" borderId="73" xfId="0" applyNumberFormat="1" applyFont="1" applyBorder="1" applyAlignment="1">
      <alignment horizontal="center"/>
    </xf>
    <xf numFmtId="1" fontId="3" fillId="0" borderId="29" xfId="0" applyNumberFormat="1" applyFont="1" applyBorder="1" applyAlignment="1">
      <alignment horizontal="center"/>
    </xf>
    <xf numFmtId="1" fontId="3" fillId="0" borderId="29" xfId="0" applyNumberFormat="1" applyFont="1" applyBorder="1" applyAlignment="1"/>
    <xf numFmtId="1" fontId="4" fillId="0" borderId="73" xfId="0" applyNumberFormat="1" applyFont="1" applyBorder="1" applyAlignment="1"/>
    <xf numFmtId="0" fontId="3" fillId="0" borderId="73" xfId="0" applyFont="1" applyBorder="1" applyAlignment="1">
      <alignment horizontal="center"/>
    </xf>
    <xf numFmtId="1" fontId="6" fillId="2" borderId="10" xfId="0" applyNumberFormat="1" applyFont="1" applyFill="1" applyBorder="1" applyAlignment="1">
      <alignment horizontal="center"/>
    </xf>
    <xf numFmtId="0" fontId="14" fillId="0" borderId="60" xfId="0" applyFont="1" applyBorder="1" applyAlignment="1"/>
    <xf numFmtId="0" fontId="14" fillId="7" borderId="51" xfId="0" applyFont="1" applyFill="1" applyBorder="1" applyAlignment="1"/>
    <xf numFmtId="49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4" fillId="0" borderId="7" xfId="0" applyFont="1" applyBorder="1" applyAlignment="1"/>
    <xf numFmtId="0" fontId="1" fillId="0" borderId="7" xfId="0" applyNumberFormat="1" applyFont="1" applyBorder="1" applyAlignment="1"/>
    <xf numFmtId="0" fontId="14" fillId="0" borderId="51" xfId="0" applyFont="1" applyFill="1" applyBorder="1" applyAlignment="1">
      <alignment horizontal="right"/>
    </xf>
    <xf numFmtId="49" fontId="14" fillId="0" borderId="51" xfId="0" applyNumberFormat="1" applyFont="1" applyFill="1" applyBorder="1" applyAlignment="1">
      <alignment horizontal="right"/>
    </xf>
    <xf numFmtId="0" fontId="19" fillId="0" borderId="51" xfId="0" applyFont="1" applyBorder="1" applyAlignment="1"/>
    <xf numFmtId="1" fontId="15" fillId="0" borderId="51" xfId="0" applyNumberFormat="1" applyFont="1" applyFill="1" applyBorder="1" applyAlignment="1">
      <alignment horizontal="center"/>
    </xf>
    <xf numFmtId="1" fontId="14" fillId="0" borderId="54" xfId="0" applyNumberFormat="1" applyFont="1" applyFill="1" applyBorder="1" applyAlignment="1">
      <alignment horizontal="center"/>
    </xf>
    <xf numFmtId="0" fontId="19" fillId="0" borderId="55" xfId="0" applyFont="1" applyBorder="1" applyAlignment="1"/>
    <xf numFmtId="0" fontId="19" fillId="0" borderId="58" xfId="0" applyFont="1" applyBorder="1" applyAlignment="1">
      <alignment horizontal="center"/>
    </xf>
    <xf numFmtId="1" fontId="15" fillId="0" borderId="61" xfId="0" applyNumberFormat="1" applyFont="1" applyBorder="1" applyAlignment="1">
      <alignment horizontal="center"/>
    </xf>
    <xf numFmtId="0" fontId="3" fillId="0" borderId="51" xfId="0" applyNumberFormat="1" applyFont="1" applyFill="1" applyBorder="1" applyAlignment="1"/>
    <xf numFmtId="1" fontId="6" fillId="2" borderId="54" xfId="0" applyNumberFormat="1" applyFont="1" applyFill="1" applyBorder="1" applyAlignment="1">
      <alignment horizontal="center"/>
    </xf>
  </cellXfs>
  <cellStyles count="1">
    <cellStyle name="Normale" xfId="0" builtinId="0"/>
  </cellStyles>
  <dxfs count="4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FFFF"/>
      <rgbColor rgb="FFFFFF00"/>
      <rgbColor rgb="FFCCFFCC"/>
      <rgbColor rgb="FF515151"/>
      <rgbColor rgb="FFFF0000"/>
      <rgbColor rgb="FFFEFEFE"/>
      <rgbColor rgb="FF9CE159"/>
      <rgbColor rgb="FF6DC037"/>
      <rgbColor rgb="FFFEFEFE"/>
      <rgbColor rgb="FF63B2DE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Oriano\Z-Varie\tri\TRI%2025\GARE\age\export_olimpico.xls" TargetMode="External"/><Relationship Id="rId1" Type="http://schemas.openxmlformats.org/officeDocument/2006/relationships/externalLinkPath" Target="export_olimp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stom"/>
      <sheetName val="NEW SOCIETA"/>
    </sheetNames>
    <sheetDataSet>
      <sheetData sheetId="0">
        <row r="5">
          <cell r="A5">
            <v>135145</v>
          </cell>
          <cell r="B5" t="str">
            <v>MERIO GABRIELE</v>
          </cell>
          <cell r="C5">
            <v>2397</v>
          </cell>
          <cell r="D5" t="str">
            <v>ASD SWATT CLUB</v>
          </cell>
          <cell r="E5">
            <v>0</v>
          </cell>
          <cell r="F5" t="str">
            <v>00:00:00</v>
          </cell>
          <cell r="G5" t="str">
            <v>M</v>
          </cell>
          <cell r="H5" t="str">
            <v>M1</v>
          </cell>
          <cell r="I5">
            <v>2</v>
          </cell>
          <cell r="K5">
            <v>2</v>
          </cell>
        </row>
        <row r="6">
          <cell r="A6">
            <v>66798</v>
          </cell>
          <cell r="B6" t="str">
            <v>FINAZZI GIUSEPPE</v>
          </cell>
          <cell r="C6">
            <v>2612</v>
          </cell>
          <cell r="D6" t="str">
            <v>A.S.D. FENIKS SEAVIM TEAM</v>
          </cell>
          <cell r="E6">
            <v>1</v>
          </cell>
          <cell r="F6" t="str">
            <v>02:01:04</v>
          </cell>
          <cell r="G6" t="str">
            <v>M</v>
          </cell>
          <cell r="H6" t="str">
            <v>M1</v>
          </cell>
          <cell r="I6">
            <v>100</v>
          </cell>
          <cell r="K6">
            <v>100</v>
          </cell>
        </row>
        <row r="7">
          <cell r="A7">
            <v>93645</v>
          </cell>
          <cell r="B7" t="str">
            <v>CESARI DAVIDE</v>
          </cell>
          <cell r="C7">
            <v>10</v>
          </cell>
          <cell r="D7" t="str">
            <v xml:space="preserve">POL. TEAM BRIANZA A.S.  </v>
          </cell>
          <cell r="E7">
            <v>2</v>
          </cell>
          <cell r="F7" t="str">
            <v>02:02:50</v>
          </cell>
          <cell r="G7" t="str">
            <v>M</v>
          </cell>
          <cell r="H7" t="str">
            <v>M1</v>
          </cell>
          <cell r="I7">
            <v>90</v>
          </cell>
          <cell r="K7">
            <v>90</v>
          </cell>
        </row>
        <row r="8">
          <cell r="A8">
            <v>88085</v>
          </cell>
          <cell r="B8" t="str">
            <v>PETRILLO ANTONIO ANDREA</v>
          </cell>
          <cell r="C8">
            <v>2362</v>
          </cell>
          <cell r="D8" t="str">
            <v xml:space="preserve">BIKE3LANDS A.S.  </v>
          </cell>
          <cell r="E8">
            <v>6</v>
          </cell>
          <cell r="F8" t="str">
            <v>02:14:01</v>
          </cell>
          <cell r="G8" t="str">
            <v>M</v>
          </cell>
          <cell r="H8" t="str">
            <v>M1</v>
          </cell>
          <cell r="I8">
            <v>80</v>
          </cell>
          <cell r="K8">
            <v>80</v>
          </cell>
        </row>
        <row r="9">
          <cell r="A9">
            <v>129863</v>
          </cell>
          <cell r="B9" t="str">
            <v>RIGANTI GIORGIO LUIGI</v>
          </cell>
          <cell r="C9">
            <v>2415</v>
          </cell>
          <cell r="D9" t="str">
            <v>ATLETICA TREVIGLIO</v>
          </cell>
          <cell r="E9">
            <v>7</v>
          </cell>
          <cell r="F9" t="str">
            <v>02:15:41</v>
          </cell>
          <cell r="G9" t="str">
            <v>M</v>
          </cell>
          <cell r="H9" t="str">
            <v>M1</v>
          </cell>
          <cell r="I9">
            <v>60</v>
          </cell>
          <cell r="K9">
            <v>60</v>
          </cell>
        </row>
        <row r="10">
          <cell r="A10">
            <v>117413</v>
          </cell>
          <cell r="B10" t="str">
            <v>COSENTINO PASQUALE</v>
          </cell>
          <cell r="C10">
            <v>2526</v>
          </cell>
          <cell r="D10" t="str">
            <v>POLISPORTIVA MOVING S.S.D. A R.L.</v>
          </cell>
          <cell r="E10">
            <v>8</v>
          </cell>
          <cell r="F10" t="str">
            <v>02:16:12</v>
          </cell>
          <cell r="G10" t="str">
            <v>M</v>
          </cell>
          <cell r="H10" t="str">
            <v>M1</v>
          </cell>
          <cell r="I10">
            <v>50</v>
          </cell>
          <cell r="K10">
            <v>50</v>
          </cell>
        </row>
        <row r="11">
          <cell r="A11">
            <v>76353</v>
          </cell>
          <cell r="B11" t="str">
            <v>ORIANI ALDO</v>
          </cell>
          <cell r="C11">
            <v>2453</v>
          </cell>
          <cell r="D11" t="str">
            <v xml:space="preserve">TRISESSANTA A.S.  </v>
          </cell>
          <cell r="E11">
            <v>9</v>
          </cell>
          <cell r="F11" t="str">
            <v>02:17:09</v>
          </cell>
          <cell r="G11" t="str">
            <v>M</v>
          </cell>
          <cell r="H11" t="str">
            <v>M1</v>
          </cell>
          <cell r="I11">
            <v>40</v>
          </cell>
          <cell r="K11">
            <v>40</v>
          </cell>
        </row>
        <row r="12">
          <cell r="A12">
            <v>136007</v>
          </cell>
          <cell r="B12" t="str">
            <v>BIANCONI LORENZO</v>
          </cell>
          <cell r="C12">
            <v>2478</v>
          </cell>
          <cell r="D12" t="str">
            <v>200BPM A.S.D.</v>
          </cell>
          <cell r="E12">
            <v>10</v>
          </cell>
          <cell r="F12" t="str">
            <v>02:18:13</v>
          </cell>
          <cell r="G12" t="str">
            <v>M</v>
          </cell>
          <cell r="H12" t="str">
            <v>M1</v>
          </cell>
          <cell r="I12">
            <v>30</v>
          </cell>
          <cell r="K12">
            <v>30</v>
          </cell>
        </row>
        <row r="13">
          <cell r="A13">
            <v>129944</v>
          </cell>
          <cell r="B13" t="str">
            <v>BIANCO ANDREA</v>
          </cell>
          <cell r="C13">
            <v>1988</v>
          </cell>
          <cell r="D13" t="str">
            <v>VARESE TRIATHLON S.B.R.</v>
          </cell>
          <cell r="E13">
            <v>12</v>
          </cell>
          <cell r="F13" t="str">
            <v>02:20:04</v>
          </cell>
          <cell r="G13" t="str">
            <v>M</v>
          </cell>
          <cell r="H13" t="str">
            <v>M1</v>
          </cell>
          <cell r="I13">
            <v>20</v>
          </cell>
          <cell r="K13">
            <v>20</v>
          </cell>
        </row>
        <row r="14">
          <cell r="A14">
            <v>130988</v>
          </cell>
          <cell r="B14" t="str">
            <v>OMATI LUCA</v>
          </cell>
          <cell r="C14">
            <v>2478</v>
          </cell>
          <cell r="D14" t="str">
            <v>200BPM A.S.D.</v>
          </cell>
          <cell r="E14">
            <v>13</v>
          </cell>
          <cell r="F14" t="str">
            <v>02:20:18</v>
          </cell>
          <cell r="G14" t="str">
            <v>M</v>
          </cell>
          <cell r="H14" t="str">
            <v>M1</v>
          </cell>
          <cell r="I14">
            <v>15</v>
          </cell>
          <cell r="K14">
            <v>15</v>
          </cell>
        </row>
        <row r="15">
          <cell r="A15">
            <v>138869</v>
          </cell>
          <cell r="B15" t="str">
            <v>MATRICARDI FRANCESCO</v>
          </cell>
          <cell r="C15">
            <v>2403</v>
          </cell>
          <cell r="D15" t="str">
            <v xml:space="preserve">VENUS  </v>
          </cell>
          <cell r="E15">
            <v>14</v>
          </cell>
          <cell r="F15" t="str">
            <v>02:21:07</v>
          </cell>
          <cell r="G15" t="str">
            <v>M</v>
          </cell>
          <cell r="H15" t="str">
            <v>M1</v>
          </cell>
          <cell r="I15">
            <v>12</v>
          </cell>
          <cell r="K15">
            <v>12</v>
          </cell>
        </row>
        <row r="16">
          <cell r="A16">
            <v>85275</v>
          </cell>
          <cell r="B16" t="str">
            <v>GATTI MARCO</v>
          </cell>
          <cell r="C16">
            <v>2186</v>
          </cell>
          <cell r="D16" t="str">
            <v xml:space="preserve">ZEROTRIUNO COMO </v>
          </cell>
          <cell r="E16">
            <v>15</v>
          </cell>
          <cell r="F16" t="str">
            <v>02:21:37</v>
          </cell>
          <cell r="G16" t="str">
            <v>M</v>
          </cell>
          <cell r="H16" t="str">
            <v>M1</v>
          </cell>
          <cell r="I16">
            <v>9</v>
          </cell>
          <cell r="K16">
            <v>9</v>
          </cell>
        </row>
        <row r="17">
          <cell r="A17">
            <v>112675</v>
          </cell>
          <cell r="B17" t="str">
            <v>PISCIONE MATTEO</v>
          </cell>
          <cell r="C17">
            <v>10</v>
          </cell>
          <cell r="D17" t="str">
            <v xml:space="preserve">POL. TEAM BRIANZA A.S.  </v>
          </cell>
          <cell r="E17">
            <v>16</v>
          </cell>
          <cell r="F17" t="str">
            <v>02:21:42</v>
          </cell>
          <cell r="G17" t="str">
            <v>M</v>
          </cell>
          <cell r="H17" t="str">
            <v>M1</v>
          </cell>
          <cell r="I17">
            <v>8</v>
          </cell>
          <cell r="K17">
            <v>8</v>
          </cell>
        </row>
        <row r="18">
          <cell r="A18">
            <v>127164</v>
          </cell>
          <cell r="B18" t="str">
            <v>VEGRO EMANUEL</v>
          </cell>
          <cell r="C18">
            <v>2496</v>
          </cell>
          <cell r="D18" t="str">
            <v>RUNNERS LEGNANO SSD SRL.</v>
          </cell>
          <cell r="E18">
            <v>17</v>
          </cell>
          <cell r="F18" t="str">
            <v>02:23:19</v>
          </cell>
          <cell r="G18" t="str">
            <v>M</v>
          </cell>
          <cell r="H18" t="str">
            <v>M1</v>
          </cell>
          <cell r="I18">
            <v>7</v>
          </cell>
          <cell r="K18">
            <v>7</v>
          </cell>
        </row>
        <row r="19">
          <cell r="A19">
            <v>130609</v>
          </cell>
          <cell r="B19" t="str">
            <v>BUFFETTA BRUNO</v>
          </cell>
          <cell r="C19">
            <v>1172</v>
          </cell>
          <cell r="D19" t="str">
            <v xml:space="preserve">RHO TRIATHLON  </v>
          </cell>
          <cell r="E19">
            <v>18</v>
          </cell>
          <cell r="F19" t="str">
            <v>02:25:22</v>
          </cell>
          <cell r="G19" t="str">
            <v>M</v>
          </cell>
          <cell r="H19" t="str">
            <v>M1</v>
          </cell>
          <cell r="I19">
            <v>6</v>
          </cell>
          <cell r="K19">
            <v>6</v>
          </cell>
        </row>
        <row r="20">
          <cell r="A20">
            <v>93887</v>
          </cell>
          <cell r="B20" t="str">
            <v>GUZZI DIEGO ANDREA</v>
          </cell>
          <cell r="C20">
            <v>2599</v>
          </cell>
          <cell r="D20" t="str">
            <v>BRUGHERIO TRIATHLON A.S.D.</v>
          </cell>
          <cell r="E20">
            <v>19</v>
          </cell>
          <cell r="F20" t="str">
            <v>02:26:06</v>
          </cell>
          <cell r="G20" t="str">
            <v>M</v>
          </cell>
          <cell r="H20" t="str">
            <v>M1</v>
          </cell>
          <cell r="I20">
            <v>5</v>
          </cell>
          <cell r="K20">
            <v>5</v>
          </cell>
        </row>
        <row r="21">
          <cell r="A21">
            <v>114907</v>
          </cell>
          <cell r="B21" t="str">
            <v>VACCARIELLO LUIGI</v>
          </cell>
          <cell r="C21">
            <v>2334</v>
          </cell>
          <cell r="D21" t="str">
            <v xml:space="preserve">N.C. MILANO SRL  S.S.  </v>
          </cell>
          <cell r="E21">
            <v>21</v>
          </cell>
          <cell r="F21" t="str">
            <v>02:28:17</v>
          </cell>
          <cell r="G21" t="str">
            <v>M</v>
          </cell>
          <cell r="H21" t="str">
            <v>M1</v>
          </cell>
          <cell r="I21">
            <v>5</v>
          </cell>
          <cell r="K21">
            <v>5</v>
          </cell>
        </row>
        <row r="22">
          <cell r="A22">
            <v>101665</v>
          </cell>
          <cell r="B22" t="str">
            <v>PAGNINI FRANCESCO</v>
          </cell>
          <cell r="C22">
            <v>10</v>
          </cell>
          <cell r="D22" t="str">
            <v xml:space="preserve">POL. TEAM BRIANZA A.S.  </v>
          </cell>
          <cell r="E22">
            <v>23</v>
          </cell>
          <cell r="F22" t="str">
            <v>02:30:54</v>
          </cell>
          <cell r="G22" t="str">
            <v>M</v>
          </cell>
          <cell r="H22" t="str">
            <v>M1</v>
          </cell>
          <cell r="I22">
            <v>5</v>
          </cell>
          <cell r="K22">
            <v>5</v>
          </cell>
        </row>
        <row r="23">
          <cell r="A23">
            <v>132431</v>
          </cell>
          <cell r="B23" t="str">
            <v>LENZI RAFFAELE</v>
          </cell>
          <cell r="C23">
            <v>2397</v>
          </cell>
          <cell r="D23" t="str">
            <v>ASD SWATT CLUB</v>
          </cell>
          <cell r="E23">
            <v>24</v>
          </cell>
          <cell r="F23" t="str">
            <v>02:32:03</v>
          </cell>
          <cell r="G23" t="str">
            <v>M</v>
          </cell>
          <cell r="H23" t="str">
            <v>M1</v>
          </cell>
          <cell r="I23">
            <v>5</v>
          </cell>
          <cell r="K23">
            <v>5</v>
          </cell>
        </row>
        <row r="24">
          <cell r="A24">
            <v>49030</v>
          </cell>
          <cell r="B24" t="str">
            <v>MICCI ROBERTO</v>
          </cell>
          <cell r="C24">
            <v>2334</v>
          </cell>
          <cell r="D24" t="str">
            <v xml:space="preserve">N.C. MILANO SRL  S.S.  </v>
          </cell>
          <cell r="E24">
            <v>25</v>
          </cell>
          <cell r="F24" t="str">
            <v>02:32:15</v>
          </cell>
          <cell r="G24" t="str">
            <v>M</v>
          </cell>
          <cell r="H24" t="str">
            <v>M1</v>
          </cell>
          <cell r="I24">
            <v>5</v>
          </cell>
          <cell r="K24">
            <v>5</v>
          </cell>
        </row>
        <row r="25">
          <cell r="A25">
            <v>132497</v>
          </cell>
          <cell r="B25" t="str">
            <v>CIANCI IVAN</v>
          </cell>
          <cell r="C25">
            <v>10</v>
          </cell>
          <cell r="D25" t="str">
            <v xml:space="preserve">POL. TEAM BRIANZA A.S.  </v>
          </cell>
          <cell r="E25">
            <v>26</v>
          </cell>
          <cell r="F25" t="str">
            <v>02:33:07</v>
          </cell>
          <cell r="G25" t="str">
            <v>M</v>
          </cell>
          <cell r="H25" t="str">
            <v>M1</v>
          </cell>
          <cell r="I25">
            <v>5</v>
          </cell>
          <cell r="K25">
            <v>5</v>
          </cell>
        </row>
        <row r="26">
          <cell r="A26">
            <v>141122</v>
          </cell>
          <cell r="B26" t="str">
            <v>MONTRASIO MATTEO</v>
          </cell>
          <cell r="C26">
            <v>1172</v>
          </cell>
          <cell r="D26" t="str">
            <v xml:space="preserve">RHO TRIATHLON  </v>
          </cell>
          <cell r="E26">
            <v>27</v>
          </cell>
          <cell r="F26" t="str">
            <v>02:33:08</v>
          </cell>
          <cell r="G26" t="str">
            <v>M</v>
          </cell>
          <cell r="H26" t="str">
            <v>M1</v>
          </cell>
          <cell r="I26">
            <v>5</v>
          </cell>
          <cell r="K26">
            <v>5</v>
          </cell>
        </row>
        <row r="27">
          <cell r="A27">
            <v>138769</v>
          </cell>
          <cell r="B27" t="str">
            <v>MATTIOLI MASSIMILIANO</v>
          </cell>
          <cell r="C27">
            <v>2042</v>
          </cell>
          <cell r="D27" t="str">
            <v>POLISPORTIVA SAN GIULIANO</v>
          </cell>
          <cell r="E27">
            <v>28</v>
          </cell>
          <cell r="F27" t="str">
            <v>02:33:34</v>
          </cell>
          <cell r="G27" t="str">
            <v>M</v>
          </cell>
          <cell r="H27" t="str">
            <v>M1</v>
          </cell>
          <cell r="I27">
            <v>5</v>
          </cell>
          <cell r="K27">
            <v>5</v>
          </cell>
        </row>
        <row r="28">
          <cell r="A28">
            <v>103485</v>
          </cell>
          <cell r="B28" t="str">
            <v>LASTILLA FRANCESCO</v>
          </cell>
          <cell r="C28">
            <v>2478</v>
          </cell>
          <cell r="D28" t="str">
            <v>200BPM A.S.D.</v>
          </cell>
          <cell r="E28">
            <v>29</v>
          </cell>
          <cell r="F28" t="str">
            <v>02:34:09</v>
          </cell>
          <cell r="G28" t="str">
            <v>M</v>
          </cell>
          <cell r="H28" t="str">
            <v>M1</v>
          </cell>
          <cell r="I28">
            <v>5</v>
          </cell>
          <cell r="K28">
            <v>5</v>
          </cell>
        </row>
        <row r="29">
          <cell r="A29">
            <v>126679</v>
          </cell>
          <cell r="B29" t="str">
            <v>RAGUSO LUIGI</v>
          </cell>
          <cell r="C29">
            <v>1347</v>
          </cell>
          <cell r="D29" t="str">
            <v>TRIATHLON BERGAMO</v>
          </cell>
          <cell r="E29">
            <v>32</v>
          </cell>
          <cell r="F29" t="str">
            <v>02:42:49</v>
          </cell>
          <cell r="G29" t="str">
            <v>M</v>
          </cell>
          <cell r="H29" t="str">
            <v>M1</v>
          </cell>
          <cell r="I29">
            <v>5</v>
          </cell>
          <cell r="K29">
            <v>5</v>
          </cell>
        </row>
        <row r="30">
          <cell r="A30">
            <v>117684</v>
          </cell>
          <cell r="B30" t="str">
            <v>MICHELL HUGH MACFARLANE</v>
          </cell>
          <cell r="C30">
            <v>1174</v>
          </cell>
          <cell r="D30" t="str">
            <v xml:space="preserve">CNM TRIATHLON </v>
          </cell>
          <cell r="E30">
            <v>33</v>
          </cell>
          <cell r="F30" t="str">
            <v>02:45:49</v>
          </cell>
          <cell r="G30" t="str">
            <v>M</v>
          </cell>
          <cell r="H30" t="str">
            <v>M1</v>
          </cell>
          <cell r="I30">
            <v>5</v>
          </cell>
          <cell r="K30">
            <v>5</v>
          </cell>
        </row>
        <row r="31">
          <cell r="A31">
            <v>133502</v>
          </cell>
          <cell r="B31" t="str">
            <v>VASSALLI MICHELE</v>
          </cell>
          <cell r="C31">
            <v>1174</v>
          </cell>
          <cell r="D31" t="str">
            <v xml:space="preserve">CNM TRIATHLON </v>
          </cell>
          <cell r="E31">
            <v>34</v>
          </cell>
          <cell r="F31" t="str">
            <v>02:59:50</v>
          </cell>
          <cell r="G31" t="str">
            <v>M</v>
          </cell>
          <cell r="H31" t="str">
            <v>M1</v>
          </cell>
          <cell r="I31">
            <v>5</v>
          </cell>
          <cell r="K31">
            <v>5</v>
          </cell>
        </row>
        <row r="32">
          <cell r="A32">
            <v>141411</v>
          </cell>
          <cell r="B32" t="str">
            <v>PANSINI ALBERTO GIOVANNI</v>
          </cell>
          <cell r="C32">
            <v>1132</v>
          </cell>
          <cell r="D32" t="str">
            <v>ROAD RUNNERS TRIATHLON</v>
          </cell>
          <cell r="E32">
            <v>35</v>
          </cell>
          <cell r="F32" t="str">
            <v>03:01:07</v>
          </cell>
          <cell r="G32" t="str">
            <v>M</v>
          </cell>
          <cell r="H32" t="str">
            <v>M1</v>
          </cell>
          <cell r="I32">
            <v>5</v>
          </cell>
          <cell r="K32">
            <v>5</v>
          </cell>
        </row>
        <row r="33">
          <cell r="A33">
            <v>140768</v>
          </cell>
          <cell r="B33" t="str">
            <v>MAFFEIS ANDREA</v>
          </cell>
          <cell r="C33">
            <v>2526</v>
          </cell>
          <cell r="D33" t="str">
            <v>POLISPORTIVA MOVING S.S.D. A R.L.</v>
          </cell>
          <cell r="E33">
            <v>20</v>
          </cell>
          <cell r="F33" t="str">
            <v>02:27:49</v>
          </cell>
          <cell r="G33" t="str">
            <v>M</v>
          </cell>
          <cell r="H33" t="str">
            <v>M1</v>
          </cell>
          <cell r="I33">
            <v>5</v>
          </cell>
          <cell r="K33">
            <v>5</v>
          </cell>
        </row>
        <row r="40">
          <cell r="A40">
            <v>55668</v>
          </cell>
          <cell r="B40" t="str">
            <v>IANNONE GIANLUCA</v>
          </cell>
          <cell r="C40">
            <v>1665</v>
          </cell>
          <cell r="D40" t="str">
            <v xml:space="preserve">SCHIANTARELLI ASOLA  </v>
          </cell>
          <cell r="E40">
            <v>2</v>
          </cell>
          <cell r="F40" t="str">
            <v>02:03:32</v>
          </cell>
          <cell r="G40" t="str">
            <v>M</v>
          </cell>
          <cell r="H40" t="str">
            <v>M2</v>
          </cell>
          <cell r="I40">
            <v>100</v>
          </cell>
          <cell r="K40">
            <v>100</v>
          </cell>
        </row>
        <row r="41">
          <cell r="A41">
            <v>44669</v>
          </cell>
          <cell r="B41" t="str">
            <v>BRESSANI MARCO</v>
          </cell>
          <cell r="C41">
            <v>1172</v>
          </cell>
          <cell r="D41" t="str">
            <v xml:space="preserve">RHO TRIATHLON  </v>
          </cell>
          <cell r="E41">
            <v>6</v>
          </cell>
          <cell r="F41" t="str">
            <v>02:10:05</v>
          </cell>
          <cell r="G41" t="str">
            <v>M</v>
          </cell>
          <cell r="H41" t="str">
            <v>M2</v>
          </cell>
          <cell r="I41">
            <v>90</v>
          </cell>
          <cell r="K41">
            <v>90</v>
          </cell>
        </row>
        <row r="42">
          <cell r="A42">
            <v>71321</v>
          </cell>
          <cell r="B42" t="str">
            <v>DIOGUARDI BURGIO MASSIMO</v>
          </cell>
          <cell r="C42">
            <v>2549</v>
          </cell>
          <cell r="D42" t="str">
            <v>JRC TRIATHLON ASD</v>
          </cell>
          <cell r="E42">
            <v>8</v>
          </cell>
          <cell r="F42" t="str">
            <v>02:11:43</v>
          </cell>
          <cell r="G42" t="str">
            <v>M</v>
          </cell>
          <cell r="H42" t="str">
            <v>M2</v>
          </cell>
          <cell r="I42">
            <v>80</v>
          </cell>
          <cell r="K42">
            <v>80</v>
          </cell>
        </row>
        <row r="43">
          <cell r="A43">
            <v>139224</v>
          </cell>
          <cell r="B43" t="str">
            <v>VALLIN MATTEO</v>
          </cell>
          <cell r="C43">
            <v>2397</v>
          </cell>
          <cell r="D43" t="str">
            <v>ASD SWATT CLUB</v>
          </cell>
          <cell r="E43">
            <v>10</v>
          </cell>
          <cell r="F43" t="str">
            <v>02:13:49</v>
          </cell>
          <cell r="G43" t="str">
            <v>M</v>
          </cell>
          <cell r="H43" t="str">
            <v>M2</v>
          </cell>
          <cell r="I43">
            <v>60</v>
          </cell>
          <cell r="K43">
            <v>60</v>
          </cell>
        </row>
        <row r="44">
          <cell r="A44">
            <v>136323</v>
          </cell>
          <cell r="B44" t="str">
            <v>BERTO STEFANO</v>
          </cell>
          <cell r="C44">
            <v>2478</v>
          </cell>
          <cell r="D44" t="str">
            <v>200BPM A.S.D.</v>
          </cell>
          <cell r="E44">
            <v>12</v>
          </cell>
          <cell r="F44" t="str">
            <v>02:15:24</v>
          </cell>
          <cell r="G44" t="str">
            <v>M</v>
          </cell>
          <cell r="H44" t="str">
            <v>M2</v>
          </cell>
          <cell r="I44">
            <v>50</v>
          </cell>
          <cell r="K44">
            <v>50</v>
          </cell>
        </row>
        <row r="45">
          <cell r="A45">
            <v>101536</v>
          </cell>
          <cell r="B45" t="str">
            <v>GIANFELICE DONATO</v>
          </cell>
          <cell r="C45">
            <v>2142</v>
          </cell>
          <cell r="D45" t="str">
            <v>SPORT 67</v>
          </cell>
          <cell r="E45">
            <v>13</v>
          </cell>
          <cell r="F45" t="str">
            <v>02:16:03</v>
          </cell>
          <cell r="G45" t="str">
            <v>M</v>
          </cell>
          <cell r="H45" t="str">
            <v>M2</v>
          </cell>
          <cell r="I45">
            <v>40</v>
          </cell>
          <cell r="K45">
            <v>40</v>
          </cell>
        </row>
        <row r="46">
          <cell r="A46">
            <v>84034</v>
          </cell>
          <cell r="B46" t="str">
            <v>POGGIO ALBERTO</v>
          </cell>
          <cell r="C46">
            <v>2310</v>
          </cell>
          <cell r="D46" t="str">
            <v xml:space="preserve">UNA TRIATHLON TEAM  A.S.  </v>
          </cell>
          <cell r="E46">
            <v>15</v>
          </cell>
          <cell r="F46" t="str">
            <v>02:16:17</v>
          </cell>
          <cell r="G46" t="str">
            <v>M</v>
          </cell>
          <cell r="H46" t="str">
            <v>M2</v>
          </cell>
          <cell r="I46">
            <v>30</v>
          </cell>
          <cell r="K46">
            <v>30</v>
          </cell>
        </row>
        <row r="47">
          <cell r="A47">
            <v>43051</v>
          </cell>
          <cell r="B47" t="str">
            <v>BELTRAMI FAUSTO</v>
          </cell>
          <cell r="C47">
            <v>1868</v>
          </cell>
          <cell r="D47" t="str">
            <v>CANOTTIERI TICINO PAVIA</v>
          </cell>
          <cell r="E47">
            <v>16</v>
          </cell>
          <cell r="F47" t="str">
            <v>02:16:46</v>
          </cell>
          <cell r="G47" t="str">
            <v>M</v>
          </cell>
          <cell r="H47" t="str">
            <v>M2</v>
          </cell>
          <cell r="I47">
            <v>20</v>
          </cell>
          <cell r="K47">
            <v>20</v>
          </cell>
        </row>
        <row r="48">
          <cell r="A48">
            <v>96425</v>
          </cell>
          <cell r="B48" t="str">
            <v>CONTARDI ANDREA</v>
          </cell>
          <cell r="C48">
            <v>1771</v>
          </cell>
          <cell r="D48" t="str">
            <v xml:space="preserve">NJOY TRIATHLON VARESE A.S. </v>
          </cell>
          <cell r="E48">
            <v>17</v>
          </cell>
          <cell r="F48" t="str">
            <v>02:17:21</v>
          </cell>
          <cell r="G48" t="str">
            <v>M</v>
          </cell>
          <cell r="H48" t="str">
            <v>M2</v>
          </cell>
          <cell r="I48">
            <v>15</v>
          </cell>
          <cell r="K48">
            <v>15</v>
          </cell>
        </row>
        <row r="49">
          <cell r="A49">
            <v>134435</v>
          </cell>
          <cell r="B49" t="str">
            <v>BATISTI RICCARDO</v>
          </cell>
          <cell r="C49">
            <v>10</v>
          </cell>
          <cell r="D49" t="str">
            <v xml:space="preserve">POL. TEAM BRIANZA A.S.  </v>
          </cell>
          <cell r="E49">
            <v>18</v>
          </cell>
          <cell r="F49" t="str">
            <v>02:20:24</v>
          </cell>
          <cell r="G49" t="str">
            <v>M</v>
          </cell>
          <cell r="H49" t="str">
            <v>M2</v>
          </cell>
          <cell r="I49">
            <v>12</v>
          </cell>
          <cell r="K49">
            <v>12</v>
          </cell>
        </row>
        <row r="50">
          <cell r="A50">
            <v>54066</v>
          </cell>
          <cell r="B50" t="str">
            <v>DONZELLI LUCIO BRUNO</v>
          </cell>
          <cell r="C50">
            <v>2487</v>
          </cell>
          <cell r="D50" t="str">
            <v>A.S.D ORTICA TRIATHLON TEAM</v>
          </cell>
          <cell r="E50">
            <v>19</v>
          </cell>
          <cell r="F50" t="str">
            <v>02:20:48</v>
          </cell>
          <cell r="G50" t="str">
            <v>M</v>
          </cell>
          <cell r="H50" t="str">
            <v>M2</v>
          </cell>
          <cell r="I50">
            <v>9</v>
          </cell>
          <cell r="K50">
            <v>9</v>
          </cell>
        </row>
        <row r="51">
          <cell r="A51">
            <v>90994</v>
          </cell>
          <cell r="B51" t="str">
            <v>VACCARO GIANFRANCO</v>
          </cell>
          <cell r="C51">
            <v>2042</v>
          </cell>
          <cell r="D51" t="str">
            <v>POLISPORTIVA SAN GIULIANO</v>
          </cell>
          <cell r="E51">
            <v>20</v>
          </cell>
          <cell r="F51" t="str">
            <v>02:22:53</v>
          </cell>
          <cell r="G51" t="str">
            <v>M</v>
          </cell>
          <cell r="H51" t="str">
            <v>M2</v>
          </cell>
          <cell r="I51">
            <v>8</v>
          </cell>
          <cell r="K51">
            <v>8</v>
          </cell>
        </row>
        <row r="52">
          <cell r="A52">
            <v>122101</v>
          </cell>
          <cell r="B52" t="str">
            <v>DELL'ORCO FRANCESCO</v>
          </cell>
          <cell r="C52">
            <v>2142</v>
          </cell>
          <cell r="D52" t="str">
            <v>SPORT 68</v>
          </cell>
          <cell r="E52">
            <v>22</v>
          </cell>
          <cell r="F52" t="str">
            <v>02:24:15</v>
          </cell>
          <cell r="G52" t="str">
            <v>M</v>
          </cell>
          <cell r="H52" t="str">
            <v>M2</v>
          </cell>
          <cell r="I52">
            <v>7</v>
          </cell>
          <cell r="K52">
            <v>7</v>
          </cell>
        </row>
        <row r="53">
          <cell r="A53">
            <v>110923</v>
          </cell>
          <cell r="B53" t="str">
            <v>MARAZZINI CARLO</v>
          </cell>
          <cell r="C53">
            <v>1665</v>
          </cell>
          <cell r="D53" t="str">
            <v xml:space="preserve">SCHIANTARELLI ASOLA  </v>
          </cell>
          <cell r="E53">
            <v>23</v>
          </cell>
          <cell r="F53" t="str">
            <v>02:26:20</v>
          </cell>
          <cell r="G53" t="str">
            <v>M</v>
          </cell>
          <cell r="H53" t="str">
            <v>M2</v>
          </cell>
          <cell r="I53">
            <v>6</v>
          </cell>
          <cell r="K53">
            <v>6</v>
          </cell>
        </row>
        <row r="54">
          <cell r="A54">
            <v>102317</v>
          </cell>
          <cell r="B54" t="str">
            <v>MURATORE ROBERTO</v>
          </cell>
          <cell r="C54">
            <v>2186</v>
          </cell>
          <cell r="D54" t="str">
            <v xml:space="preserve">ZEROTRIUNO COMO </v>
          </cell>
          <cell r="E54">
            <v>24</v>
          </cell>
          <cell r="F54" t="str">
            <v>02:28:08</v>
          </cell>
          <cell r="G54" t="str">
            <v>M</v>
          </cell>
          <cell r="H54" t="str">
            <v>M2</v>
          </cell>
          <cell r="I54">
            <v>5</v>
          </cell>
          <cell r="K54">
            <v>5</v>
          </cell>
        </row>
        <row r="55">
          <cell r="A55">
            <v>90682</v>
          </cell>
          <cell r="B55" t="str">
            <v>AMERUSO FABIO</v>
          </cell>
          <cell r="C55">
            <v>2478</v>
          </cell>
          <cell r="D55" t="str">
            <v>200BPM A.S.D.</v>
          </cell>
          <cell r="E55">
            <v>25</v>
          </cell>
          <cell r="F55" t="str">
            <v>02:29:30</v>
          </cell>
          <cell r="G55" t="str">
            <v>M</v>
          </cell>
          <cell r="H55" t="str">
            <v>M2</v>
          </cell>
          <cell r="I55">
            <v>5</v>
          </cell>
          <cell r="K55">
            <v>5</v>
          </cell>
        </row>
        <row r="56">
          <cell r="A56">
            <v>107383</v>
          </cell>
          <cell r="B56" t="str">
            <v>CORETTO FRANCESCO</v>
          </cell>
          <cell r="C56">
            <v>2046</v>
          </cell>
          <cell r="D56" t="str">
            <v xml:space="preserve">TRITALY  </v>
          </cell>
          <cell r="E56">
            <v>26</v>
          </cell>
          <cell r="F56" t="str">
            <v>02:30:32</v>
          </cell>
          <cell r="G56" t="str">
            <v>M</v>
          </cell>
          <cell r="H56" t="str">
            <v>M2</v>
          </cell>
          <cell r="I56">
            <v>5</v>
          </cell>
          <cell r="K56">
            <v>5</v>
          </cell>
        </row>
        <row r="57">
          <cell r="A57">
            <v>135562</v>
          </cell>
          <cell r="B57" t="str">
            <v>FAIS MIRKO GIOVANNI</v>
          </cell>
          <cell r="C57">
            <v>2415</v>
          </cell>
          <cell r="D57" t="str">
            <v>ATLETICA TREVIGLIO</v>
          </cell>
          <cell r="E57">
            <v>27</v>
          </cell>
          <cell r="F57" t="str">
            <v>02:30:37</v>
          </cell>
          <cell r="G57" t="str">
            <v>M</v>
          </cell>
          <cell r="H57" t="str">
            <v>M2</v>
          </cell>
          <cell r="I57">
            <v>5</v>
          </cell>
          <cell r="K57">
            <v>5</v>
          </cell>
        </row>
        <row r="58">
          <cell r="A58">
            <v>120422</v>
          </cell>
          <cell r="B58" t="str">
            <v>SAITA MASSIMO</v>
          </cell>
          <cell r="C58">
            <v>1132</v>
          </cell>
          <cell r="D58" t="str">
            <v>ROAD RUNNERS TRIATHLON</v>
          </cell>
          <cell r="E58">
            <v>28</v>
          </cell>
          <cell r="F58" t="str">
            <v>02:31:52</v>
          </cell>
          <cell r="G58" t="str">
            <v>M</v>
          </cell>
          <cell r="H58" t="str">
            <v>M2</v>
          </cell>
          <cell r="I58">
            <v>5</v>
          </cell>
          <cell r="K58">
            <v>5</v>
          </cell>
        </row>
        <row r="59">
          <cell r="A59">
            <v>96838</v>
          </cell>
          <cell r="B59" t="str">
            <v>LECCHI NICOLA</v>
          </cell>
          <cell r="C59">
            <v>1347</v>
          </cell>
          <cell r="D59" t="str">
            <v>TRIATHLON BERGAMO</v>
          </cell>
          <cell r="E59">
            <v>29</v>
          </cell>
          <cell r="F59" t="str">
            <v>02:32:20</v>
          </cell>
          <cell r="G59" t="str">
            <v>M</v>
          </cell>
          <cell r="H59" t="str">
            <v>M2</v>
          </cell>
          <cell r="I59">
            <v>5</v>
          </cell>
          <cell r="K59">
            <v>5</v>
          </cell>
        </row>
        <row r="60">
          <cell r="A60">
            <v>137343</v>
          </cell>
          <cell r="B60" t="str">
            <v>QUARTA FRANCESCO</v>
          </cell>
          <cell r="C60">
            <v>2478</v>
          </cell>
          <cell r="D60" t="str">
            <v>200BPM A.S.D.</v>
          </cell>
          <cell r="E60">
            <v>30</v>
          </cell>
          <cell r="F60" t="str">
            <v>02:33:54</v>
          </cell>
          <cell r="G60" t="str">
            <v>M</v>
          </cell>
          <cell r="H60" t="str">
            <v>M2</v>
          </cell>
          <cell r="I60">
            <v>5</v>
          </cell>
          <cell r="K60">
            <v>5</v>
          </cell>
        </row>
        <row r="61">
          <cell r="A61">
            <v>123905</v>
          </cell>
          <cell r="B61" t="str">
            <v>BIANCHI DANIELE</v>
          </cell>
          <cell r="C61">
            <v>10</v>
          </cell>
          <cell r="D61" t="str">
            <v xml:space="preserve">POL. TEAM BRIANZA A.S.  </v>
          </cell>
          <cell r="E61">
            <v>32</v>
          </cell>
          <cell r="F61" t="str">
            <v>02:34:26</v>
          </cell>
          <cell r="G61" t="str">
            <v>M</v>
          </cell>
          <cell r="H61" t="str">
            <v>M2</v>
          </cell>
          <cell r="I61">
            <v>5</v>
          </cell>
          <cell r="K61">
            <v>5</v>
          </cell>
        </row>
        <row r="62">
          <cell r="A62">
            <v>141935</v>
          </cell>
          <cell r="B62" t="str">
            <v>MANFRINATO FABIO</v>
          </cell>
          <cell r="C62">
            <v>2310</v>
          </cell>
          <cell r="D62" t="str">
            <v xml:space="preserve">UNA TRIATHLON TEAM  A.S.  </v>
          </cell>
          <cell r="E62">
            <v>33</v>
          </cell>
          <cell r="F62" t="str">
            <v>02:36:54</v>
          </cell>
          <cell r="G62" t="str">
            <v>M</v>
          </cell>
          <cell r="H62" t="str">
            <v>M2</v>
          </cell>
          <cell r="I62">
            <v>5</v>
          </cell>
          <cell r="K62">
            <v>5</v>
          </cell>
        </row>
        <row r="63">
          <cell r="A63">
            <v>114054</v>
          </cell>
          <cell r="B63" t="str">
            <v>CASERO LORENZO</v>
          </cell>
          <cell r="C63">
            <v>2496</v>
          </cell>
          <cell r="D63" t="str">
            <v>RUNNERS LEGNANO SSD SRL.</v>
          </cell>
          <cell r="E63">
            <v>34</v>
          </cell>
          <cell r="F63" t="str">
            <v>02:39:46</v>
          </cell>
          <cell r="G63" t="str">
            <v>M</v>
          </cell>
          <cell r="H63" t="str">
            <v>M2</v>
          </cell>
          <cell r="I63">
            <v>5</v>
          </cell>
          <cell r="K63">
            <v>5</v>
          </cell>
        </row>
        <row r="64">
          <cell r="A64">
            <v>132400</v>
          </cell>
          <cell r="B64" t="str">
            <v>LULY TOMASELLI GIUSEPPE</v>
          </cell>
          <cell r="C64">
            <v>2478</v>
          </cell>
          <cell r="D64" t="str">
            <v>200BPM A.S.D.</v>
          </cell>
          <cell r="E64">
            <v>35</v>
          </cell>
          <cell r="F64" t="str">
            <v>02:39:59</v>
          </cell>
          <cell r="G64" t="str">
            <v>M</v>
          </cell>
          <cell r="H64" t="str">
            <v>M2</v>
          </cell>
          <cell r="I64">
            <v>5</v>
          </cell>
          <cell r="K64">
            <v>5</v>
          </cell>
        </row>
        <row r="65">
          <cell r="A65">
            <v>135233</v>
          </cell>
          <cell r="B65" t="str">
            <v>DICHIO ANDREA</v>
          </cell>
          <cell r="C65">
            <v>1862</v>
          </cell>
          <cell r="D65" t="str">
            <v xml:space="preserve">TRYLOGY  </v>
          </cell>
          <cell r="E65">
            <v>37</v>
          </cell>
          <cell r="F65" t="str">
            <v>02:40:18</v>
          </cell>
          <cell r="G65" t="str">
            <v>M</v>
          </cell>
          <cell r="H65" t="str">
            <v>M2</v>
          </cell>
          <cell r="I65">
            <v>5</v>
          </cell>
          <cell r="K65">
            <v>5</v>
          </cell>
        </row>
        <row r="66">
          <cell r="A66">
            <v>109146</v>
          </cell>
          <cell r="B66" t="str">
            <v>COMPARELLI DAVIDE</v>
          </cell>
          <cell r="C66">
            <v>2478</v>
          </cell>
          <cell r="D66" t="str">
            <v>200BPM A.S.D.</v>
          </cell>
          <cell r="E66">
            <v>38</v>
          </cell>
          <cell r="F66" t="str">
            <v>02:47:49</v>
          </cell>
          <cell r="G66" t="str">
            <v>M</v>
          </cell>
          <cell r="H66" t="str">
            <v>M2</v>
          </cell>
          <cell r="I66">
            <v>5</v>
          </cell>
          <cell r="K66">
            <v>5</v>
          </cell>
        </row>
        <row r="67">
          <cell r="A67">
            <v>117123</v>
          </cell>
          <cell r="B67" t="str">
            <v>CORGHI LISA</v>
          </cell>
          <cell r="C67">
            <v>1132</v>
          </cell>
          <cell r="D67" t="str">
            <v>ROAD RUNNERS TRIATHLON</v>
          </cell>
          <cell r="E67">
            <v>2</v>
          </cell>
          <cell r="F67" t="str">
            <v>02:33:32</v>
          </cell>
          <cell r="G67" t="str">
            <v>F</v>
          </cell>
          <cell r="H67" t="str">
            <v>M3</v>
          </cell>
          <cell r="I67">
            <v>40</v>
          </cell>
          <cell r="J67">
            <v>5</v>
          </cell>
          <cell r="K67">
            <v>45</v>
          </cell>
        </row>
        <row r="68">
          <cell r="A68">
            <v>58519</v>
          </cell>
          <cell r="B68" t="str">
            <v>LEONE SIMONA</v>
          </cell>
          <cell r="C68">
            <v>1132</v>
          </cell>
          <cell r="D68" t="str">
            <v>ROAD RUNNERS TRIATHLON</v>
          </cell>
          <cell r="E68">
            <v>6</v>
          </cell>
          <cell r="F68" t="str">
            <v>02:47:18</v>
          </cell>
          <cell r="G68" t="str">
            <v>F</v>
          </cell>
          <cell r="H68" t="str">
            <v>M3</v>
          </cell>
          <cell r="I68">
            <v>30</v>
          </cell>
          <cell r="J68">
            <v>5</v>
          </cell>
          <cell r="K68">
            <v>35</v>
          </cell>
        </row>
        <row r="69">
          <cell r="A69">
            <v>121167</v>
          </cell>
          <cell r="B69" t="str">
            <v>TONELLO FANNY</v>
          </cell>
          <cell r="C69">
            <v>1174</v>
          </cell>
          <cell r="D69" t="str">
            <v xml:space="preserve">CNM TRIATHLON </v>
          </cell>
          <cell r="E69">
            <v>7</v>
          </cell>
          <cell r="F69" t="str">
            <v>02:52:42</v>
          </cell>
          <cell r="G69" t="str">
            <v>F</v>
          </cell>
          <cell r="H69" t="str">
            <v>M3</v>
          </cell>
          <cell r="I69">
            <v>20</v>
          </cell>
          <cell r="J69">
            <v>5</v>
          </cell>
          <cell r="K69">
            <v>25</v>
          </cell>
        </row>
        <row r="70">
          <cell r="A70">
            <v>134191</v>
          </cell>
          <cell r="B70" t="str">
            <v>RADICE ELISABETTA</v>
          </cell>
          <cell r="C70">
            <v>2046</v>
          </cell>
          <cell r="D70" t="str">
            <v xml:space="preserve">TRITALY  </v>
          </cell>
          <cell r="E70">
            <v>9</v>
          </cell>
          <cell r="F70" t="str">
            <v>03:12:58</v>
          </cell>
          <cell r="G70" t="str">
            <v>F</v>
          </cell>
          <cell r="H70" t="str">
            <v>M3</v>
          </cell>
          <cell r="I70">
            <v>12</v>
          </cell>
          <cell r="J70">
            <v>5</v>
          </cell>
          <cell r="K70">
            <v>17</v>
          </cell>
        </row>
        <row r="71">
          <cell r="A71">
            <v>128912</v>
          </cell>
          <cell r="B71" t="str">
            <v>PASOLINI CLAUDIA</v>
          </cell>
          <cell r="C71">
            <v>1132</v>
          </cell>
          <cell r="D71" t="str">
            <v>ROAD RUNNERS TRIATHLON</v>
          </cell>
          <cell r="E71">
            <v>10</v>
          </cell>
          <cell r="F71" t="str">
            <v>03:22:27</v>
          </cell>
          <cell r="G71" t="str">
            <v>F</v>
          </cell>
          <cell r="H71" t="str">
            <v>M3</v>
          </cell>
          <cell r="I71">
            <v>9</v>
          </cell>
          <cell r="J71">
            <v>5</v>
          </cell>
          <cell r="K71">
            <v>14</v>
          </cell>
        </row>
        <row r="120">
          <cell r="A120">
            <v>98459</v>
          </cell>
          <cell r="B120" t="str">
            <v>PROTTO LAURA</v>
          </cell>
          <cell r="C120">
            <v>1132</v>
          </cell>
          <cell r="D120" t="str">
            <v>ROAD RUNNERS TRIATHLON</v>
          </cell>
          <cell r="E120">
            <v>1</v>
          </cell>
          <cell r="F120" t="str">
            <v>02:37:38</v>
          </cell>
          <cell r="G120" t="str">
            <v>F</v>
          </cell>
          <cell r="H120" t="str">
            <v>M4</v>
          </cell>
          <cell r="I120">
            <v>60</v>
          </cell>
          <cell r="J120">
            <v>5</v>
          </cell>
          <cell r="K120">
            <v>65</v>
          </cell>
        </row>
        <row r="121">
          <cell r="A121">
            <v>49407</v>
          </cell>
          <cell r="B121" t="str">
            <v>MAROCCI ELENA EMILIA</v>
          </cell>
          <cell r="C121">
            <v>1174</v>
          </cell>
          <cell r="D121" t="str">
            <v xml:space="preserve">CNM TRIATHLON </v>
          </cell>
          <cell r="E121">
            <v>3</v>
          </cell>
          <cell r="F121" t="str">
            <v>02:40:47</v>
          </cell>
          <cell r="G121" t="str">
            <v>F</v>
          </cell>
          <cell r="H121" t="str">
            <v>M4</v>
          </cell>
          <cell r="I121">
            <v>40</v>
          </cell>
          <cell r="J121">
            <v>5</v>
          </cell>
          <cell r="K121">
            <v>45</v>
          </cell>
        </row>
        <row r="122">
          <cell r="A122">
            <v>90304</v>
          </cell>
          <cell r="B122" t="str">
            <v>GALASSO PAOLA</v>
          </cell>
          <cell r="C122">
            <v>1180</v>
          </cell>
          <cell r="D122" t="str">
            <v xml:space="preserve">CUS PRO PATRIA MILANO  </v>
          </cell>
          <cell r="E122">
            <v>7</v>
          </cell>
          <cell r="F122" t="str">
            <v>02:52:36</v>
          </cell>
          <cell r="G122" t="str">
            <v>F</v>
          </cell>
          <cell r="H122" t="str">
            <v>M4</v>
          </cell>
          <cell r="I122">
            <v>15</v>
          </cell>
          <cell r="J122">
            <v>5</v>
          </cell>
          <cell r="K122">
            <v>20</v>
          </cell>
        </row>
        <row r="123">
          <cell r="A123">
            <v>84204</v>
          </cell>
          <cell r="B123" t="str">
            <v>LONATI ROBERTA</v>
          </cell>
          <cell r="C123">
            <v>1180</v>
          </cell>
          <cell r="D123" t="str">
            <v xml:space="preserve">CUS PRO PATRIA MILANO  </v>
          </cell>
          <cell r="E123">
            <v>8</v>
          </cell>
          <cell r="F123" t="str">
            <v>02:53:20</v>
          </cell>
          <cell r="G123" t="str">
            <v>F</v>
          </cell>
          <cell r="H123" t="str">
            <v>M4</v>
          </cell>
          <cell r="I123">
            <v>12</v>
          </cell>
          <cell r="J123">
            <v>5</v>
          </cell>
          <cell r="K123">
            <v>17</v>
          </cell>
        </row>
        <row r="124">
          <cell r="A124">
            <v>125079</v>
          </cell>
          <cell r="B124" t="str">
            <v>VICENTINI CLAUDIA</v>
          </cell>
          <cell r="C124">
            <v>1180</v>
          </cell>
          <cell r="D124" t="str">
            <v xml:space="preserve">CUS PRO PATRIA MILANO  </v>
          </cell>
          <cell r="E124">
            <v>10</v>
          </cell>
          <cell r="F124" t="str">
            <v>02:58:26</v>
          </cell>
          <cell r="G124" t="str">
            <v>F</v>
          </cell>
          <cell r="H124" t="str">
            <v>M4</v>
          </cell>
          <cell r="I124">
            <v>9</v>
          </cell>
          <cell r="J124">
            <v>5</v>
          </cell>
          <cell r="K124">
            <v>14</v>
          </cell>
        </row>
        <row r="125">
          <cell r="A125">
            <v>105637</v>
          </cell>
          <cell r="B125" t="str">
            <v>ZANGA DANIELA</v>
          </cell>
          <cell r="C125">
            <v>2236</v>
          </cell>
          <cell r="D125" t="str">
            <v xml:space="preserve">VALCAVALLINA SPORT A.S.  </v>
          </cell>
          <cell r="E125">
            <v>0</v>
          </cell>
          <cell r="F125" t="str">
            <v>00:00:00</v>
          </cell>
          <cell r="G125" t="str">
            <v>F</v>
          </cell>
          <cell r="H125" t="str">
            <v>M4</v>
          </cell>
          <cell r="I125">
            <v>2</v>
          </cell>
          <cell r="K125">
            <v>2</v>
          </cell>
        </row>
        <row r="126">
          <cell r="A126">
            <v>118225</v>
          </cell>
          <cell r="B126" t="str">
            <v>CREMONESE GABRIELLA</v>
          </cell>
          <cell r="C126">
            <v>1843</v>
          </cell>
          <cell r="D126" t="str">
            <v xml:space="preserve"> PRO PATRIA BUSTO ARSIZIO</v>
          </cell>
          <cell r="E126">
            <v>2</v>
          </cell>
          <cell r="F126" t="str">
            <v>02:39:30</v>
          </cell>
          <cell r="G126" t="str">
            <v>F</v>
          </cell>
          <cell r="H126" t="str">
            <v>M4</v>
          </cell>
          <cell r="I126">
            <v>50</v>
          </cell>
          <cell r="J126">
            <v>5</v>
          </cell>
          <cell r="K126">
            <v>55</v>
          </cell>
        </row>
        <row r="127">
          <cell r="A127">
            <v>82480</v>
          </cell>
          <cell r="B127" t="str">
            <v>SPADA MARINA</v>
          </cell>
          <cell r="C127">
            <v>1172</v>
          </cell>
          <cell r="D127" t="str">
            <v xml:space="preserve">RHO TRIATHLON  </v>
          </cell>
          <cell r="E127">
            <v>6</v>
          </cell>
          <cell r="F127" t="str">
            <v>02:45:35</v>
          </cell>
          <cell r="G127" t="str">
            <v>F</v>
          </cell>
          <cell r="H127" t="str">
            <v>M4</v>
          </cell>
          <cell r="I127">
            <v>20</v>
          </cell>
          <cell r="J127">
            <v>5</v>
          </cell>
          <cell r="K127">
            <v>25</v>
          </cell>
        </row>
        <row r="128">
          <cell r="A128">
            <v>72004</v>
          </cell>
          <cell r="B128" t="str">
            <v>WOLFART ERIK</v>
          </cell>
          <cell r="C128">
            <v>2549</v>
          </cell>
          <cell r="D128" t="str">
            <v>JRC TRIATHLON ASD</v>
          </cell>
          <cell r="E128">
            <v>1</v>
          </cell>
          <cell r="F128" t="str">
            <v>02:03:23</v>
          </cell>
          <cell r="G128" t="str">
            <v>M</v>
          </cell>
          <cell r="H128" t="str">
            <v>M4</v>
          </cell>
          <cell r="I128">
            <v>100</v>
          </cell>
          <cell r="J128">
            <v>5</v>
          </cell>
          <cell r="K128">
            <v>105</v>
          </cell>
        </row>
        <row r="129">
          <cell r="A129">
            <v>17354</v>
          </cell>
          <cell r="B129" t="str">
            <v>CROSTA STEFANO</v>
          </cell>
          <cell r="C129">
            <v>1172</v>
          </cell>
          <cell r="D129" t="str">
            <v xml:space="preserve">RHO TRIATHLON  </v>
          </cell>
          <cell r="E129">
            <v>2</v>
          </cell>
          <cell r="F129" t="str">
            <v>02:09:15</v>
          </cell>
          <cell r="G129" t="str">
            <v>M</v>
          </cell>
          <cell r="H129" t="str">
            <v>M4</v>
          </cell>
          <cell r="I129">
            <v>90</v>
          </cell>
          <cell r="J129">
            <v>5</v>
          </cell>
          <cell r="K129">
            <v>95</v>
          </cell>
        </row>
        <row r="130">
          <cell r="A130">
            <v>74790</v>
          </cell>
          <cell r="B130" t="str">
            <v>PAGGIARO MARCO</v>
          </cell>
          <cell r="C130">
            <v>1132</v>
          </cell>
          <cell r="D130" t="str">
            <v>ROAD RUNNERS TRIATHLON</v>
          </cell>
          <cell r="E130">
            <v>3</v>
          </cell>
          <cell r="F130" t="str">
            <v>02:15:42</v>
          </cell>
          <cell r="G130" t="str">
            <v>M</v>
          </cell>
          <cell r="H130" t="str">
            <v>M4</v>
          </cell>
          <cell r="I130">
            <v>80</v>
          </cell>
          <cell r="J130">
            <v>5</v>
          </cell>
          <cell r="K130">
            <v>85</v>
          </cell>
        </row>
        <row r="131">
          <cell r="A131">
            <v>51391</v>
          </cell>
          <cell r="B131" t="str">
            <v>D'AMMORA LUCA</v>
          </cell>
          <cell r="C131">
            <v>1180</v>
          </cell>
          <cell r="D131" t="str">
            <v xml:space="preserve">CUS PRO PATRIA MILANO  </v>
          </cell>
          <cell r="E131">
            <v>4</v>
          </cell>
          <cell r="F131" t="str">
            <v>02:16:25</v>
          </cell>
          <cell r="G131" t="str">
            <v>M</v>
          </cell>
          <cell r="H131" t="str">
            <v>M4</v>
          </cell>
          <cell r="I131">
            <v>60</v>
          </cell>
          <cell r="J131">
            <v>5</v>
          </cell>
          <cell r="K131">
            <v>65</v>
          </cell>
        </row>
        <row r="132">
          <cell r="A132">
            <v>110107</v>
          </cell>
          <cell r="B132" t="str">
            <v>COLELLA ANTONIO</v>
          </cell>
          <cell r="C132">
            <v>1174</v>
          </cell>
          <cell r="D132" t="str">
            <v xml:space="preserve">CNM TRIATHLON </v>
          </cell>
          <cell r="E132">
            <v>6</v>
          </cell>
          <cell r="F132" t="str">
            <v>02:19:01</v>
          </cell>
          <cell r="G132" t="str">
            <v>M</v>
          </cell>
          <cell r="H132" t="str">
            <v>M4</v>
          </cell>
          <cell r="I132">
            <v>40</v>
          </cell>
          <cell r="J132">
            <v>5</v>
          </cell>
          <cell r="K132">
            <v>45</v>
          </cell>
        </row>
        <row r="133">
          <cell r="A133">
            <v>40740</v>
          </cell>
          <cell r="B133" t="str">
            <v>POTENZA GIANCARLO</v>
          </cell>
          <cell r="C133">
            <v>1180</v>
          </cell>
          <cell r="D133" t="str">
            <v xml:space="preserve">CUS PRO PATRIA MILANO  </v>
          </cell>
          <cell r="E133">
            <v>7</v>
          </cell>
          <cell r="F133" t="str">
            <v>02:19:32</v>
          </cell>
          <cell r="G133" t="str">
            <v>M</v>
          </cell>
          <cell r="H133" t="str">
            <v>M4</v>
          </cell>
          <cell r="I133">
            <v>30</v>
          </cell>
          <cell r="J133">
            <v>5</v>
          </cell>
          <cell r="K133">
            <v>35</v>
          </cell>
        </row>
        <row r="134">
          <cell r="A134">
            <v>95877</v>
          </cell>
          <cell r="B134" t="str">
            <v>MANZI ALESSANDRO MATTEO</v>
          </cell>
          <cell r="C134">
            <v>1132</v>
          </cell>
          <cell r="D134" t="str">
            <v>ROAD RUNNERS TRIATHLON</v>
          </cell>
          <cell r="E134">
            <v>9</v>
          </cell>
          <cell r="F134" t="str">
            <v>02:22:26</v>
          </cell>
          <cell r="G134" t="str">
            <v>M</v>
          </cell>
          <cell r="H134" t="str">
            <v>M4</v>
          </cell>
          <cell r="I134">
            <v>20</v>
          </cell>
          <cell r="J134">
            <v>5</v>
          </cell>
          <cell r="K134">
            <v>25</v>
          </cell>
        </row>
        <row r="135">
          <cell r="A135">
            <v>64814</v>
          </cell>
          <cell r="B135" t="str">
            <v>SEMERARO MICHELANGELO</v>
          </cell>
          <cell r="C135">
            <v>2251</v>
          </cell>
          <cell r="D135" t="str">
            <v>SPORTS CLUB MELEGNANO</v>
          </cell>
          <cell r="E135">
            <v>11</v>
          </cell>
          <cell r="F135" t="str">
            <v>02:24:19</v>
          </cell>
          <cell r="G135" t="str">
            <v>M</v>
          </cell>
          <cell r="H135" t="str">
            <v>M4</v>
          </cell>
          <cell r="I135">
            <v>15</v>
          </cell>
          <cell r="J135">
            <v>5</v>
          </cell>
          <cell r="K135">
            <v>20</v>
          </cell>
        </row>
        <row r="136">
          <cell r="A136">
            <v>71640</v>
          </cell>
          <cell r="B136" t="str">
            <v>MERA EMILIO</v>
          </cell>
          <cell r="C136">
            <v>1771</v>
          </cell>
          <cell r="D136" t="str">
            <v xml:space="preserve">NJOY TRIATHLON VARESE A.S. </v>
          </cell>
          <cell r="E136">
            <v>12</v>
          </cell>
          <cell r="F136" t="str">
            <v>02:25:11</v>
          </cell>
          <cell r="G136" t="str">
            <v>M</v>
          </cell>
          <cell r="H136" t="str">
            <v>M4</v>
          </cell>
          <cell r="I136">
            <v>12</v>
          </cell>
          <cell r="J136">
            <v>5</v>
          </cell>
          <cell r="K136">
            <v>17</v>
          </cell>
        </row>
        <row r="137">
          <cell r="A137">
            <v>105646</v>
          </cell>
          <cell r="B137" t="str">
            <v>SILVA ANDREA</v>
          </cell>
          <cell r="C137">
            <v>2142</v>
          </cell>
          <cell r="D137" t="str">
            <v>SPORT 65</v>
          </cell>
          <cell r="E137">
            <v>13</v>
          </cell>
          <cell r="F137" t="str">
            <v>02:29:06</v>
          </cell>
          <cell r="G137" t="str">
            <v>M</v>
          </cell>
          <cell r="H137" t="str">
            <v>M4</v>
          </cell>
          <cell r="I137">
            <v>9</v>
          </cell>
          <cell r="J137">
            <v>5</v>
          </cell>
          <cell r="K137">
            <v>14</v>
          </cell>
        </row>
        <row r="138">
          <cell r="A138">
            <v>113084</v>
          </cell>
          <cell r="B138" t="str">
            <v>FOGLIAMANZILLO MAURO</v>
          </cell>
          <cell r="C138">
            <v>2658</v>
          </cell>
          <cell r="D138" t="str">
            <v xml:space="preserve">WHITEWOLVES  TEAM  </v>
          </cell>
          <cell r="E138">
            <v>15</v>
          </cell>
          <cell r="F138" t="str">
            <v>02:31:37</v>
          </cell>
          <cell r="G138" t="str">
            <v>M</v>
          </cell>
          <cell r="H138" t="str">
            <v>M4</v>
          </cell>
          <cell r="I138">
            <v>8</v>
          </cell>
          <cell r="J138">
            <v>5</v>
          </cell>
          <cell r="K138">
            <v>13</v>
          </cell>
        </row>
        <row r="139">
          <cell r="A139">
            <v>80171</v>
          </cell>
          <cell r="B139" t="str">
            <v>ZANOLI FRANCESCO</v>
          </cell>
          <cell r="C139">
            <v>1868</v>
          </cell>
          <cell r="D139" t="str">
            <v>CANOTTIERI TICINO PAVIA</v>
          </cell>
          <cell r="E139">
            <v>16</v>
          </cell>
          <cell r="F139" t="str">
            <v>02:32:09</v>
          </cell>
          <cell r="G139" t="str">
            <v>M</v>
          </cell>
          <cell r="H139" t="str">
            <v>M4</v>
          </cell>
          <cell r="I139">
            <v>7</v>
          </cell>
          <cell r="J139">
            <v>5</v>
          </cell>
          <cell r="K139">
            <v>12</v>
          </cell>
        </row>
        <row r="140">
          <cell r="A140">
            <v>96253</v>
          </cell>
          <cell r="B140" t="str">
            <v>POZZI STEFANO</v>
          </cell>
          <cell r="C140">
            <v>1180</v>
          </cell>
          <cell r="D140" t="str">
            <v xml:space="preserve">CUS PRO PATRIA MILANO  </v>
          </cell>
          <cell r="E140">
            <v>17</v>
          </cell>
          <cell r="F140" t="str">
            <v>02:32:44</v>
          </cell>
          <cell r="G140" t="str">
            <v>M</v>
          </cell>
          <cell r="H140" t="str">
            <v>M4</v>
          </cell>
          <cell r="I140">
            <v>6</v>
          </cell>
          <cell r="J140">
            <v>5</v>
          </cell>
          <cell r="K140">
            <v>11</v>
          </cell>
        </row>
        <row r="141">
          <cell r="A141">
            <v>111549</v>
          </cell>
          <cell r="B141" t="str">
            <v>QUAGLIA MARCO FRANCESCO</v>
          </cell>
          <cell r="C141">
            <v>2446</v>
          </cell>
          <cell r="D141" t="str">
            <v xml:space="preserve">MILANO TRIATHLON TEAM </v>
          </cell>
          <cell r="E141">
            <v>18</v>
          </cell>
          <cell r="F141" t="str">
            <v>02:36:24</v>
          </cell>
          <cell r="G141" t="str">
            <v>M</v>
          </cell>
          <cell r="H141" t="str">
            <v>M4</v>
          </cell>
          <cell r="I141">
            <v>5</v>
          </cell>
          <cell r="J141">
            <v>5</v>
          </cell>
          <cell r="K141">
            <v>10</v>
          </cell>
        </row>
        <row r="142">
          <cell r="A142">
            <v>115754</v>
          </cell>
          <cell r="B142" t="str">
            <v>PAGANI MASSIMO</v>
          </cell>
          <cell r="C142">
            <v>1174</v>
          </cell>
          <cell r="D142" t="str">
            <v xml:space="preserve">CNM TRIATHLON </v>
          </cell>
          <cell r="E142">
            <v>20</v>
          </cell>
          <cell r="F142" t="str">
            <v>02:37:34</v>
          </cell>
          <cell r="G142" t="str">
            <v>M</v>
          </cell>
          <cell r="H142" t="str">
            <v>M4</v>
          </cell>
          <cell r="I142">
            <v>5</v>
          </cell>
          <cell r="J142">
            <v>5</v>
          </cell>
          <cell r="K142">
            <v>10</v>
          </cell>
        </row>
        <row r="143">
          <cell r="A143">
            <v>104202</v>
          </cell>
          <cell r="B143" t="str">
            <v>RIGAMONTI MAURIZIO</v>
          </cell>
          <cell r="C143">
            <v>2112</v>
          </cell>
          <cell r="D143" t="str">
            <v>DE RAN CLAB</v>
          </cell>
          <cell r="E143">
            <v>21</v>
          </cell>
          <cell r="F143" t="str">
            <v>02:39:23</v>
          </cell>
          <cell r="G143" t="str">
            <v>M</v>
          </cell>
          <cell r="H143" t="str">
            <v>M4</v>
          </cell>
          <cell r="I143">
            <v>5</v>
          </cell>
          <cell r="J143">
            <v>5</v>
          </cell>
          <cell r="K143">
            <v>10</v>
          </cell>
        </row>
        <row r="144">
          <cell r="A144">
            <v>99705</v>
          </cell>
          <cell r="B144" t="str">
            <v>BUCCERI MICHELE</v>
          </cell>
          <cell r="C144">
            <v>1132</v>
          </cell>
          <cell r="D144" t="str">
            <v>ROAD RUNNERS TRIATHLON</v>
          </cell>
          <cell r="E144">
            <v>22</v>
          </cell>
          <cell r="F144" t="str">
            <v>02:40:49</v>
          </cell>
          <cell r="G144" t="str">
            <v>M</v>
          </cell>
          <cell r="H144" t="str">
            <v>M4</v>
          </cell>
          <cell r="I144">
            <v>5</v>
          </cell>
          <cell r="J144">
            <v>5</v>
          </cell>
          <cell r="K144">
            <v>10</v>
          </cell>
        </row>
        <row r="145">
          <cell r="A145">
            <v>98124</v>
          </cell>
          <cell r="B145" t="str">
            <v>IEZZI MANFREDI</v>
          </cell>
          <cell r="C145">
            <v>2487</v>
          </cell>
          <cell r="D145" t="str">
            <v>A.S.D ORTICA TRIATHLON TEAM</v>
          </cell>
          <cell r="E145">
            <v>24</v>
          </cell>
          <cell r="F145" t="str">
            <v>02:41:28</v>
          </cell>
          <cell r="G145" t="str">
            <v>M</v>
          </cell>
          <cell r="H145" t="str">
            <v>M4</v>
          </cell>
          <cell r="I145">
            <v>5</v>
          </cell>
          <cell r="J145">
            <v>5</v>
          </cell>
          <cell r="K145">
            <v>10</v>
          </cell>
        </row>
        <row r="146">
          <cell r="A146">
            <v>135240</v>
          </cell>
          <cell r="B146" t="str">
            <v>LIVRIERI ARMANDO</v>
          </cell>
          <cell r="C146">
            <v>2251</v>
          </cell>
          <cell r="D146" t="str">
            <v>SPORTS CLUB MELEGNANO</v>
          </cell>
          <cell r="E146">
            <v>25</v>
          </cell>
          <cell r="F146" t="str">
            <v>02:42:37</v>
          </cell>
          <cell r="G146" t="str">
            <v>M</v>
          </cell>
          <cell r="H146" t="str">
            <v>M4</v>
          </cell>
          <cell r="I146">
            <v>5</v>
          </cell>
          <cell r="J146">
            <v>5</v>
          </cell>
          <cell r="K146">
            <v>10</v>
          </cell>
        </row>
        <row r="147">
          <cell r="A147">
            <v>30784</v>
          </cell>
          <cell r="B147" t="str">
            <v>DELLA TORRE STEFANO</v>
          </cell>
          <cell r="C147">
            <v>1172</v>
          </cell>
          <cell r="D147" t="str">
            <v xml:space="preserve">RHO TRIATHLON  </v>
          </cell>
          <cell r="E147">
            <v>26</v>
          </cell>
          <cell r="F147" t="str">
            <v>02:43:08</v>
          </cell>
          <cell r="G147" t="str">
            <v>M</v>
          </cell>
          <cell r="H147" t="str">
            <v>M4</v>
          </cell>
          <cell r="I147">
            <v>5</v>
          </cell>
          <cell r="J147">
            <v>5</v>
          </cell>
          <cell r="K147">
            <v>10</v>
          </cell>
        </row>
        <row r="148">
          <cell r="A148">
            <v>110111</v>
          </cell>
          <cell r="B148" t="str">
            <v>PANACEA LUCA</v>
          </cell>
          <cell r="C148">
            <v>2029</v>
          </cell>
          <cell r="D148" t="str">
            <v xml:space="preserve">IN SPORT SRL SOCIETA' SPORTIVA  </v>
          </cell>
          <cell r="E148">
            <v>28</v>
          </cell>
          <cell r="F148" t="str">
            <v>02:47:45</v>
          </cell>
          <cell r="G148" t="str">
            <v>M</v>
          </cell>
          <cell r="H148" t="str">
            <v>M4</v>
          </cell>
          <cell r="I148">
            <v>5</v>
          </cell>
          <cell r="J148">
            <v>5</v>
          </cell>
          <cell r="K148">
            <v>10</v>
          </cell>
        </row>
        <row r="149">
          <cell r="A149">
            <v>123804</v>
          </cell>
          <cell r="B149" t="str">
            <v>LIGORIO LUIGI</v>
          </cell>
          <cell r="C149">
            <v>2438</v>
          </cell>
          <cell r="D149" t="str">
            <v>NLF ASD</v>
          </cell>
          <cell r="E149">
            <v>29</v>
          </cell>
          <cell r="F149" t="str">
            <v>02:48:34</v>
          </cell>
          <cell r="G149" t="str">
            <v>M</v>
          </cell>
          <cell r="H149" t="str">
            <v>M4</v>
          </cell>
          <cell r="I149">
            <v>5</v>
          </cell>
          <cell r="J149">
            <v>5</v>
          </cell>
          <cell r="K149">
            <v>10</v>
          </cell>
        </row>
        <row r="150">
          <cell r="A150">
            <v>128109</v>
          </cell>
          <cell r="B150" t="str">
            <v>ZONTA DARIO</v>
          </cell>
          <cell r="C150">
            <v>2478</v>
          </cell>
          <cell r="D150" t="str">
            <v>200BPM A.S.D.</v>
          </cell>
          <cell r="E150">
            <v>30</v>
          </cell>
          <cell r="F150" t="str">
            <v>02:49:18</v>
          </cell>
          <cell r="G150" t="str">
            <v>M</v>
          </cell>
          <cell r="H150" t="str">
            <v>M4</v>
          </cell>
          <cell r="I150">
            <v>5</v>
          </cell>
          <cell r="J150">
            <v>5</v>
          </cell>
          <cell r="K150">
            <v>10</v>
          </cell>
        </row>
        <row r="151">
          <cell r="A151">
            <v>111932</v>
          </cell>
          <cell r="B151" t="str">
            <v>CARNAZZOLA CHERUBINO</v>
          </cell>
          <cell r="C151">
            <v>2142</v>
          </cell>
          <cell r="D151" t="str">
            <v>SPORT 66</v>
          </cell>
          <cell r="E151">
            <v>31</v>
          </cell>
          <cell r="F151" t="str">
            <v>02:51:06</v>
          </cell>
          <cell r="G151" t="str">
            <v>M</v>
          </cell>
          <cell r="H151" t="str">
            <v>M4</v>
          </cell>
          <cell r="I151">
            <v>5</v>
          </cell>
          <cell r="J151">
            <v>5</v>
          </cell>
          <cell r="K151">
            <v>10</v>
          </cell>
        </row>
        <row r="152">
          <cell r="A152">
            <v>127934</v>
          </cell>
          <cell r="B152" t="str">
            <v>POLLINI EUGENIO</v>
          </cell>
          <cell r="C152">
            <v>2334</v>
          </cell>
          <cell r="D152" t="str">
            <v xml:space="preserve">N.C. MILANO SRL  S.S.  </v>
          </cell>
          <cell r="E152">
            <v>32</v>
          </cell>
          <cell r="F152" t="str">
            <v>02:52:06</v>
          </cell>
          <cell r="G152" t="str">
            <v>M</v>
          </cell>
          <cell r="H152" t="str">
            <v>M4</v>
          </cell>
          <cell r="I152">
            <v>5</v>
          </cell>
          <cell r="J152">
            <v>5</v>
          </cell>
          <cell r="K152">
            <v>10</v>
          </cell>
        </row>
        <row r="153">
          <cell r="A153">
            <v>104116</v>
          </cell>
          <cell r="B153" t="str">
            <v>SANGALLI PAOLO</v>
          </cell>
          <cell r="C153">
            <v>1180</v>
          </cell>
          <cell r="D153" t="str">
            <v xml:space="preserve">CUS PRO PATRIA MILANO  </v>
          </cell>
          <cell r="E153">
            <v>33</v>
          </cell>
          <cell r="F153" t="str">
            <v>02:52:41</v>
          </cell>
          <cell r="G153" t="str">
            <v>M</v>
          </cell>
          <cell r="H153" t="str">
            <v>M4</v>
          </cell>
          <cell r="I153">
            <v>5</v>
          </cell>
          <cell r="J153">
            <v>5</v>
          </cell>
          <cell r="K153">
            <v>10</v>
          </cell>
        </row>
        <row r="154">
          <cell r="A154">
            <v>73695</v>
          </cell>
          <cell r="B154" t="str">
            <v>PAPETTI GIANCARLO</v>
          </cell>
          <cell r="C154">
            <v>2205</v>
          </cell>
          <cell r="D154" t="str">
            <v xml:space="preserve">DOCTORBIKE TEAM A.S.  </v>
          </cell>
          <cell r="E154">
            <v>34</v>
          </cell>
          <cell r="F154" t="str">
            <v>02:53:25</v>
          </cell>
          <cell r="G154" t="str">
            <v>M</v>
          </cell>
          <cell r="H154" t="str">
            <v>M4</v>
          </cell>
          <cell r="I154">
            <v>5</v>
          </cell>
          <cell r="J154">
            <v>5</v>
          </cell>
          <cell r="K154">
            <v>10</v>
          </cell>
        </row>
        <row r="155">
          <cell r="A155">
            <v>130573</v>
          </cell>
          <cell r="B155" t="str">
            <v>FERRANTE ANGELO MICHELE</v>
          </cell>
          <cell r="C155">
            <v>2487</v>
          </cell>
          <cell r="D155" t="str">
            <v>A.S.D ORTICA TRIATHLON TEAM</v>
          </cell>
          <cell r="E155">
            <v>37</v>
          </cell>
          <cell r="F155" t="str">
            <v>02:56:07</v>
          </cell>
          <cell r="G155" t="str">
            <v>M</v>
          </cell>
          <cell r="H155" t="str">
            <v>M4</v>
          </cell>
          <cell r="I155">
            <v>5</v>
          </cell>
          <cell r="J155">
            <v>5</v>
          </cell>
          <cell r="K155">
            <v>10</v>
          </cell>
        </row>
        <row r="156">
          <cell r="A156">
            <v>115633</v>
          </cell>
          <cell r="B156" t="str">
            <v>GRANDE GIANLUCA</v>
          </cell>
          <cell r="C156">
            <v>2461</v>
          </cell>
          <cell r="D156" t="str">
            <v>VERDE PISELLO GROUP</v>
          </cell>
          <cell r="E156">
            <v>38</v>
          </cell>
          <cell r="F156" t="str">
            <v>03:01:34</v>
          </cell>
          <cell r="G156" t="str">
            <v>M</v>
          </cell>
          <cell r="H156" t="str">
            <v>M4</v>
          </cell>
          <cell r="I156">
            <v>5</v>
          </cell>
          <cell r="J156">
            <v>5</v>
          </cell>
          <cell r="K156">
            <v>10</v>
          </cell>
        </row>
        <row r="157">
          <cell r="A157">
            <v>114992</v>
          </cell>
          <cell r="B157" t="str">
            <v>DE CARLO EZIO GIOVANNI</v>
          </cell>
          <cell r="C157">
            <v>1172</v>
          </cell>
          <cell r="D157" t="str">
            <v xml:space="preserve">RHO TRIATHLON  </v>
          </cell>
          <cell r="E157">
            <v>39</v>
          </cell>
          <cell r="F157" t="str">
            <v>03:06:31</v>
          </cell>
          <cell r="G157" t="str">
            <v>M</v>
          </cell>
          <cell r="H157" t="str">
            <v>M4</v>
          </cell>
          <cell r="I157">
            <v>5</v>
          </cell>
          <cell r="J157">
            <v>5</v>
          </cell>
          <cell r="K157">
            <v>10</v>
          </cell>
        </row>
        <row r="158">
          <cell r="A158">
            <v>135243</v>
          </cell>
          <cell r="B158" t="str">
            <v>VIGANÒ ANDREA</v>
          </cell>
          <cell r="C158">
            <v>2526</v>
          </cell>
          <cell r="D158" t="str">
            <v>POLISPORTIVA MOVING S.S.D. A R.L.</v>
          </cell>
          <cell r="E158">
            <v>5</v>
          </cell>
          <cell r="F158" t="str">
            <v>02:16:43</v>
          </cell>
          <cell r="G158" t="str">
            <v>M</v>
          </cell>
          <cell r="H158" t="str">
            <v>M4</v>
          </cell>
          <cell r="I158">
            <v>50</v>
          </cell>
          <cell r="J158">
            <v>5</v>
          </cell>
          <cell r="K158">
            <v>55</v>
          </cell>
        </row>
        <row r="159">
          <cell r="A159">
            <v>106925</v>
          </cell>
          <cell r="B159" t="str">
            <v>BONFANTI STEFANO</v>
          </cell>
          <cell r="C159">
            <v>2446</v>
          </cell>
          <cell r="D159" t="str">
            <v xml:space="preserve">MILANO TRIATHLON TEAM </v>
          </cell>
          <cell r="E159">
            <v>35</v>
          </cell>
          <cell r="F159" t="str">
            <v>02:54:44</v>
          </cell>
          <cell r="G159" t="str">
            <v>M</v>
          </cell>
          <cell r="H159" t="str">
            <v>M4</v>
          </cell>
          <cell r="I159">
            <v>5</v>
          </cell>
          <cell r="J159">
            <v>5</v>
          </cell>
          <cell r="K159">
            <v>10</v>
          </cell>
        </row>
        <row r="160">
          <cell r="A160">
            <v>98661</v>
          </cell>
          <cell r="B160" t="str">
            <v>RUGEN MARCO AMEDEO</v>
          </cell>
          <cell r="C160">
            <v>1172</v>
          </cell>
          <cell r="D160" t="str">
            <v xml:space="preserve">RHO TRIATHLON  </v>
          </cell>
          <cell r="E160">
            <v>1</v>
          </cell>
          <cell r="F160" t="str">
            <v>02:16:47</v>
          </cell>
          <cell r="G160" t="str">
            <v>M</v>
          </cell>
          <cell r="H160" t="str">
            <v>M5</v>
          </cell>
          <cell r="I160">
            <v>100</v>
          </cell>
          <cell r="J160">
            <v>5</v>
          </cell>
          <cell r="K160">
            <v>105</v>
          </cell>
        </row>
        <row r="161">
          <cell r="A161">
            <v>126958</v>
          </cell>
          <cell r="B161" t="str">
            <v>OLMI MAURIZIO</v>
          </cell>
          <cell r="C161">
            <v>2455</v>
          </cell>
          <cell r="D161" t="str">
            <v>LYKOS TRIATHLON TEAM ASD</v>
          </cell>
          <cell r="E161">
            <v>4</v>
          </cell>
          <cell r="F161" t="str">
            <v>02:26:47</v>
          </cell>
          <cell r="G161" t="str">
            <v>M</v>
          </cell>
          <cell r="H161" t="str">
            <v>M5</v>
          </cell>
          <cell r="I161">
            <v>80</v>
          </cell>
          <cell r="J161">
            <v>5</v>
          </cell>
          <cell r="K161">
            <v>85</v>
          </cell>
        </row>
        <row r="162">
          <cell r="A162">
            <v>2760</v>
          </cell>
          <cell r="B162" t="str">
            <v>LAZZARIN FABIO</v>
          </cell>
          <cell r="C162">
            <v>10</v>
          </cell>
          <cell r="D162" t="str">
            <v xml:space="preserve">POL. TEAM BRIANZA A.S.  </v>
          </cell>
          <cell r="E162">
            <v>2</v>
          </cell>
          <cell r="F162" t="str">
            <v>02:24:42</v>
          </cell>
          <cell r="G162" t="str">
            <v>M</v>
          </cell>
          <cell r="H162" t="str">
            <v>M5</v>
          </cell>
          <cell r="I162">
            <v>90</v>
          </cell>
          <cell r="J162">
            <v>5</v>
          </cell>
          <cell r="K162">
            <v>95</v>
          </cell>
        </row>
        <row r="163">
          <cell r="A163">
            <v>131172</v>
          </cell>
          <cell r="B163" t="str">
            <v>PUTAUD JEAN-PHILIPPE</v>
          </cell>
          <cell r="C163">
            <v>2549</v>
          </cell>
          <cell r="D163" t="str">
            <v>JRC TRIATHLON ASD</v>
          </cell>
          <cell r="E163">
            <v>5</v>
          </cell>
          <cell r="F163" t="str">
            <v>02:27:20</v>
          </cell>
          <cell r="G163" t="str">
            <v>M</v>
          </cell>
          <cell r="H163" t="str">
            <v>M5</v>
          </cell>
          <cell r="I163">
            <v>60</v>
          </cell>
          <cell r="J163">
            <v>5</v>
          </cell>
          <cell r="K163">
            <v>65</v>
          </cell>
        </row>
        <row r="164">
          <cell r="A164">
            <v>73820</v>
          </cell>
          <cell r="B164" t="str">
            <v>TZOREFF MISHAEL</v>
          </cell>
          <cell r="C164">
            <v>1174</v>
          </cell>
          <cell r="D164" t="str">
            <v xml:space="preserve">CNM TRIATHLON </v>
          </cell>
          <cell r="E164">
            <v>7</v>
          </cell>
          <cell r="F164" t="str">
            <v>02:32:48</v>
          </cell>
          <cell r="G164" t="str">
            <v>M</v>
          </cell>
          <cell r="H164" t="str">
            <v>M5</v>
          </cell>
          <cell r="I164">
            <v>50</v>
          </cell>
          <cell r="J164">
            <v>5</v>
          </cell>
          <cell r="K164">
            <v>55</v>
          </cell>
        </row>
        <row r="165">
          <cell r="A165">
            <v>83845</v>
          </cell>
          <cell r="B165" t="str">
            <v>VISNADI GIANNI</v>
          </cell>
          <cell r="C165">
            <v>1172</v>
          </cell>
          <cell r="D165" t="str">
            <v xml:space="preserve">RHO TRIATHLON  </v>
          </cell>
          <cell r="E165">
            <v>11</v>
          </cell>
          <cell r="F165" t="str">
            <v>02:37:42</v>
          </cell>
          <cell r="G165" t="str">
            <v>M</v>
          </cell>
          <cell r="H165" t="str">
            <v>M5</v>
          </cell>
          <cell r="I165">
            <v>40</v>
          </cell>
          <cell r="J165">
            <v>5</v>
          </cell>
          <cell r="K165">
            <v>45</v>
          </cell>
        </row>
        <row r="166">
          <cell r="A166">
            <v>100817</v>
          </cell>
          <cell r="B166" t="str">
            <v>CAPODAGLIO ITALO</v>
          </cell>
          <cell r="C166">
            <v>10</v>
          </cell>
          <cell r="D166" t="str">
            <v xml:space="preserve">POL. TEAM BRIANZA A.S.  </v>
          </cell>
          <cell r="E166">
            <v>12</v>
          </cell>
          <cell r="F166" t="str">
            <v>02:38:27</v>
          </cell>
          <cell r="G166" t="str">
            <v>M</v>
          </cell>
          <cell r="H166" t="str">
            <v>M5</v>
          </cell>
          <cell r="I166">
            <v>30</v>
          </cell>
          <cell r="J166">
            <v>5</v>
          </cell>
          <cell r="K166">
            <v>35</v>
          </cell>
        </row>
        <row r="167">
          <cell r="A167">
            <v>93646</v>
          </cell>
          <cell r="B167" t="str">
            <v>BADA' PAOLO</v>
          </cell>
          <cell r="C167">
            <v>2186</v>
          </cell>
          <cell r="D167" t="str">
            <v xml:space="preserve">ZEROTRIUNO COMO </v>
          </cell>
          <cell r="E167">
            <v>13</v>
          </cell>
          <cell r="F167" t="str">
            <v>02:41:10</v>
          </cell>
          <cell r="G167" t="str">
            <v>M</v>
          </cell>
          <cell r="H167" t="str">
            <v>M5</v>
          </cell>
          <cell r="I167">
            <v>20</v>
          </cell>
          <cell r="J167">
            <v>5</v>
          </cell>
          <cell r="K167">
            <v>25</v>
          </cell>
        </row>
        <row r="168">
          <cell r="A168">
            <v>96216</v>
          </cell>
          <cell r="B168" t="str">
            <v>SAJEVA MAURIZIO</v>
          </cell>
          <cell r="C168">
            <v>2453</v>
          </cell>
          <cell r="D168" t="str">
            <v xml:space="preserve">TRISESSANTA A.S.  </v>
          </cell>
          <cell r="E168">
            <v>16</v>
          </cell>
          <cell r="F168" t="str">
            <v>02:42:20</v>
          </cell>
          <cell r="G168" t="str">
            <v>M</v>
          </cell>
          <cell r="H168" t="str">
            <v>M5</v>
          </cell>
          <cell r="I168">
            <v>15</v>
          </cell>
          <cell r="J168">
            <v>5</v>
          </cell>
          <cell r="K168">
            <v>20</v>
          </cell>
        </row>
        <row r="169">
          <cell r="A169">
            <v>115301</v>
          </cell>
          <cell r="B169" t="str">
            <v>ZANDERMANN MARCO</v>
          </cell>
          <cell r="C169">
            <v>1174</v>
          </cell>
          <cell r="D169" t="str">
            <v xml:space="preserve">CNM TRIATHLON </v>
          </cell>
          <cell r="E169">
            <v>17</v>
          </cell>
          <cell r="F169" t="str">
            <v>02:42:31</v>
          </cell>
          <cell r="G169" t="str">
            <v>M</v>
          </cell>
          <cell r="H169" t="str">
            <v>M5</v>
          </cell>
          <cell r="I169">
            <v>12</v>
          </cell>
          <cell r="J169">
            <v>5</v>
          </cell>
          <cell r="K169">
            <v>17</v>
          </cell>
        </row>
        <row r="170">
          <cell r="A170">
            <v>82373</v>
          </cell>
          <cell r="B170" t="str">
            <v>CAMBARERI GIUSEPPE</v>
          </cell>
          <cell r="C170">
            <v>1132</v>
          </cell>
          <cell r="D170" t="str">
            <v>ROAD RUNNERS TRIATHLON</v>
          </cell>
          <cell r="E170">
            <v>18</v>
          </cell>
          <cell r="F170" t="str">
            <v>02:50:31</v>
          </cell>
          <cell r="G170" t="str">
            <v>M</v>
          </cell>
          <cell r="H170" t="str">
            <v>M5</v>
          </cell>
          <cell r="I170">
            <v>9</v>
          </cell>
          <cell r="J170">
            <v>5</v>
          </cell>
          <cell r="K170">
            <v>14</v>
          </cell>
        </row>
        <row r="177">
          <cell r="A177">
            <v>94114</v>
          </cell>
          <cell r="B177" t="str">
            <v>MENICHELLI DAVIDE</v>
          </cell>
          <cell r="C177">
            <v>2057</v>
          </cell>
          <cell r="D177" t="str">
            <v>K3 CREMONA</v>
          </cell>
          <cell r="E177">
            <v>0</v>
          </cell>
          <cell r="F177" t="str">
            <v>01:46:54</v>
          </cell>
          <cell r="G177" t="str">
            <v>M</v>
          </cell>
          <cell r="H177" t="str">
            <v>S1</v>
          </cell>
          <cell r="I177">
            <v>60</v>
          </cell>
          <cell r="J177">
            <v>5</v>
          </cell>
          <cell r="K177">
            <v>65</v>
          </cell>
        </row>
        <row r="178">
          <cell r="A178">
            <v>110912</v>
          </cell>
          <cell r="B178" t="str">
            <v>MURERO FEDERICO</v>
          </cell>
          <cell r="C178">
            <v>10</v>
          </cell>
          <cell r="D178" t="str">
            <v xml:space="preserve">POL. TEAM BRIANZA A.S.  </v>
          </cell>
          <cell r="E178">
            <v>0</v>
          </cell>
          <cell r="F178" t="str">
            <v>01:47:40</v>
          </cell>
          <cell r="G178" t="str">
            <v>M</v>
          </cell>
          <cell r="H178" t="str">
            <v>S1</v>
          </cell>
          <cell r="I178">
            <v>50</v>
          </cell>
          <cell r="J178">
            <v>5</v>
          </cell>
          <cell r="K178">
            <v>55</v>
          </cell>
        </row>
        <row r="179">
          <cell r="A179">
            <v>104206</v>
          </cell>
          <cell r="B179" t="str">
            <v>ULIANO LORENZO</v>
          </cell>
          <cell r="C179">
            <v>2612</v>
          </cell>
          <cell r="D179" t="str">
            <v>A.S.D. FENIKS SEAVIM TEAM</v>
          </cell>
          <cell r="E179">
            <v>1</v>
          </cell>
          <cell r="F179" t="str">
            <v>01:50:24</v>
          </cell>
          <cell r="G179" t="str">
            <v>M</v>
          </cell>
          <cell r="H179" t="str">
            <v>S1</v>
          </cell>
          <cell r="I179">
            <v>40</v>
          </cell>
          <cell r="J179">
            <v>5</v>
          </cell>
          <cell r="K179">
            <v>45</v>
          </cell>
        </row>
        <row r="180">
          <cell r="A180">
            <v>80593</v>
          </cell>
          <cell r="B180" t="str">
            <v>VERGANI ANDREA</v>
          </cell>
          <cell r="C180">
            <v>2521</v>
          </cell>
          <cell r="D180" t="str">
            <v>INVICTUS TEAM</v>
          </cell>
          <cell r="E180">
            <v>3</v>
          </cell>
          <cell r="F180" t="str">
            <v>01:51:51</v>
          </cell>
          <cell r="G180" t="str">
            <v>M</v>
          </cell>
          <cell r="H180" t="str">
            <v>S1</v>
          </cell>
          <cell r="I180">
            <v>20</v>
          </cell>
          <cell r="J180">
            <v>5</v>
          </cell>
          <cell r="K180">
            <v>25</v>
          </cell>
        </row>
        <row r="181">
          <cell r="A181">
            <v>129165</v>
          </cell>
          <cell r="B181" t="str">
            <v>FINAZZO ELIA</v>
          </cell>
          <cell r="C181">
            <v>10</v>
          </cell>
          <cell r="D181" t="str">
            <v xml:space="preserve">POL. TEAM BRIANZA A.S.  </v>
          </cell>
          <cell r="E181">
            <v>5</v>
          </cell>
          <cell r="F181" t="str">
            <v>01:57:05</v>
          </cell>
          <cell r="G181" t="str">
            <v>M</v>
          </cell>
          <cell r="H181" t="str">
            <v>S1</v>
          </cell>
          <cell r="I181">
            <v>15</v>
          </cell>
          <cell r="J181">
            <v>5</v>
          </cell>
          <cell r="K181">
            <v>20</v>
          </cell>
        </row>
        <row r="182">
          <cell r="A182">
            <v>141578</v>
          </cell>
          <cell r="B182" t="str">
            <v>BESIA DIEGO</v>
          </cell>
          <cell r="C182">
            <v>1174</v>
          </cell>
          <cell r="D182" t="str">
            <v xml:space="preserve">CNM TRIATHLON </v>
          </cell>
          <cell r="E182">
            <v>16</v>
          </cell>
          <cell r="F182" t="str">
            <v>02:11:08</v>
          </cell>
          <cell r="G182" t="str">
            <v>M</v>
          </cell>
          <cell r="H182" t="str">
            <v>S1</v>
          </cell>
          <cell r="I182">
            <v>12</v>
          </cell>
          <cell r="J182">
            <v>5</v>
          </cell>
          <cell r="K182">
            <v>17</v>
          </cell>
        </row>
        <row r="183">
          <cell r="A183">
            <v>137226</v>
          </cell>
          <cell r="B183" t="str">
            <v>BARBORINI ANDREA</v>
          </cell>
          <cell r="C183">
            <v>2057</v>
          </cell>
          <cell r="D183" t="str">
            <v>K3 CREMONA</v>
          </cell>
          <cell r="E183">
            <v>17</v>
          </cell>
          <cell r="F183" t="str">
            <v>02:15:17</v>
          </cell>
          <cell r="G183" t="str">
            <v>M</v>
          </cell>
          <cell r="H183" t="str">
            <v>S1</v>
          </cell>
          <cell r="I183">
            <v>9</v>
          </cell>
          <cell r="J183">
            <v>5</v>
          </cell>
          <cell r="K183">
            <v>14</v>
          </cell>
        </row>
        <row r="184">
          <cell r="A184">
            <v>140132</v>
          </cell>
          <cell r="B184" t="str">
            <v>BERTOLOTTI LORENZO</v>
          </cell>
          <cell r="C184">
            <v>2251</v>
          </cell>
          <cell r="D184" t="str">
            <v>SPORTS CLUB MELEGNANO</v>
          </cell>
          <cell r="E184">
            <v>20</v>
          </cell>
          <cell r="F184" t="str">
            <v>02:25:40</v>
          </cell>
          <cell r="G184" t="str">
            <v>M</v>
          </cell>
          <cell r="H184" t="str">
            <v>S1</v>
          </cell>
          <cell r="I184">
            <v>8</v>
          </cell>
          <cell r="J184">
            <v>5</v>
          </cell>
          <cell r="K184">
            <v>13</v>
          </cell>
        </row>
        <row r="185">
          <cell r="A185">
            <v>140131</v>
          </cell>
          <cell r="B185" t="str">
            <v>CAVAGNOLI LORENZO</v>
          </cell>
          <cell r="C185">
            <v>2251</v>
          </cell>
          <cell r="D185" t="str">
            <v>SPORTS CLUB MELEGNANO</v>
          </cell>
          <cell r="E185">
            <v>21</v>
          </cell>
          <cell r="F185" t="str">
            <v>02:27:12</v>
          </cell>
          <cell r="G185" t="str">
            <v>M</v>
          </cell>
          <cell r="H185" t="str">
            <v>S1</v>
          </cell>
          <cell r="I185">
            <v>7</v>
          </cell>
          <cell r="J185">
            <v>5</v>
          </cell>
          <cell r="K185">
            <v>12</v>
          </cell>
        </row>
        <row r="188">
          <cell r="A188">
            <v>139441</v>
          </cell>
          <cell r="B188" t="str">
            <v>WESSLING MATTIA HUGO</v>
          </cell>
          <cell r="C188">
            <v>2057</v>
          </cell>
          <cell r="D188" t="str">
            <v>K3 CREMONA</v>
          </cell>
          <cell r="E188">
            <v>2</v>
          </cell>
          <cell r="F188" t="str">
            <v>01:56:31</v>
          </cell>
          <cell r="G188" t="str">
            <v>M</v>
          </cell>
          <cell r="H188" t="str">
            <v>S2</v>
          </cell>
          <cell r="I188">
            <v>100</v>
          </cell>
          <cell r="J188">
            <v>5</v>
          </cell>
          <cell r="K188">
            <v>105</v>
          </cell>
        </row>
        <row r="189">
          <cell r="A189">
            <v>104715</v>
          </cell>
          <cell r="B189" t="str">
            <v>GIANATTI GABRIELE</v>
          </cell>
          <cell r="C189">
            <v>2415</v>
          </cell>
          <cell r="D189" t="str">
            <v>ATLETICA TREVIGLIO</v>
          </cell>
          <cell r="E189">
            <v>3</v>
          </cell>
          <cell r="F189" t="str">
            <v>01:56:52</v>
          </cell>
          <cell r="G189" t="str">
            <v>M</v>
          </cell>
          <cell r="H189" t="str">
            <v>S2</v>
          </cell>
          <cell r="I189">
            <v>90</v>
          </cell>
          <cell r="J189">
            <v>5</v>
          </cell>
          <cell r="K189">
            <v>95</v>
          </cell>
        </row>
        <row r="190">
          <cell r="A190">
            <v>107594</v>
          </cell>
          <cell r="B190" t="str">
            <v>MARIANI ALESSANDRO</v>
          </cell>
          <cell r="C190">
            <v>1172</v>
          </cell>
          <cell r="D190" t="str">
            <v xml:space="preserve">RHO TRIATHLON  </v>
          </cell>
          <cell r="E190">
            <v>4</v>
          </cell>
          <cell r="F190" t="str">
            <v>01:57:14</v>
          </cell>
          <cell r="G190" t="str">
            <v>M</v>
          </cell>
          <cell r="H190" t="str">
            <v>S2</v>
          </cell>
          <cell r="I190">
            <v>80</v>
          </cell>
          <cell r="J190">
            <v>5</v>
          </cell>
          <cell r="K190">
            <v>85</v>
          </cell>
        </row>
        <row r="191">
          <cell r="A191">
            <v>126855</v>
          </cell>
          <cell r="B191" t="str">
            <v>SALAMON NICCOLO'</v>
          </cell>
          <cell r="C191">
            <v>1868</v>
          </cell>
          <cell r="D191" t="str">
            <v>CANOTTIERI TICINO PAVIA</v>
          </cell>
          <cell r="E191">
            <v>5</v>
          </cell>
          <cell r="F191" t="str">
            <v>01:59:37</v>
          </cell>
          <cell r="G191" t="str">
            <v>M</v>
          </cell>
          <cell r="H191" t="str">
            <v>S2</v>
          </cell>
          <cell r="I191">
            <v>60</v>
          </cell>
          <cell r="J191">
            <v>5</v>
          </cell>
          <cell r="K191">
            <v>65</v>
          </cell>
        </row>
        <row r="192">
          <cell r="A192">
            <v>129894</v>
          </cell>
          <cell r="B192" t="str">
            <v>BATTAGLIARIN RUGGERO</v>
          </cell>
          <cell r="C192">
            <v>1180</v>
          </cell>
          <cell r="D192" t="str">
            <v xml:space="preserve">CUS PRO PATRIA MILANO  </v>
          </cell>
          <cell r="E192">
            <v>6</v>
          </cell>
          <cell r="F192" t="str">
            <v>02:01:38</v>
          </cell>
          <cell r="G192" t="str">
            <v>M</v>
          </cell>
          <cell r="H192" t="str">
            <v>S2</v>
          </cell>
          <cell r="I192">
            <v>50</v>
          </cell>
          <cell r="J192">
            <v>5</v>
          </cell>
          <cell r="K192">
            <v>55</v>
          </cell>
        </row>
        <row r="193">
          <cell r="A193">
            <v>65863</v>
          </cell>
          <cell r="B193" t="str">
            <v>SALI MATTEO</v>
          </cell>
          <cell r="C193">
            <v>2057</v>
          </cell>
          <cell r="D193" t="str">
            <v>K3 CREMONA</v>
          </cell>
          <cell r="E193">
            <v>7</v>
          </cell>
          <cell r="F193" t="str">
            <v>02:02:30</v>
          </cell>
          <cell r="G193" t="str">
            <v>M</v>
          </cell>
          <cell r="H193" t="str">
            <v>S2</v>
          </cell>
          <cell r="I193">
            <v>40</v>
          </cell>
          <cell r="J193">
            <v>5</v>
          </cell>
          <cell r="K193">
            <v>45</v>
          </cell>
        </row>
        <row r="194">
          <cell r="A194">
            <v>141753</v>
          </cell>
          <cell r="B194" t="str">
            <v>SALOMONI TOMMASO</v>
          </cell>
          <cell r="C194">
            <v>1172</v>
          </cell>
          <cell r="D194" t="str">
            <v xml:space="preserve">RHO TRIATHLON  </v>
          </cell>
          <cell r="E194">
            <v>10</v>
          </cell>
          <cell r="F194" t="str">
            <v>02:06:30</v>
          </cell>
          <cell r="G194" t="str">
            <v>M</v>
          </cell>
          <cell r="H194" t="str">
            <v>S2</v>
          </cell>
          <cell r="I194">
            <v>30</v>
          </cell>
          <cell r="J194">
            <v>5</v>
          </cell>
          <cell r="K194">
            <v>35</v>
          </cell>
        </row>
        <row r="195">
          <cell r="A195">
            <v>141365</v>
          </cell>
          <cell r="B195" t="str">
            <v>ALMAGIONI SAMUELE</v>
          </cell>
          <cell r="C195">
            <v>2397</v>
          </cell>
          <cell r="D195" t="str">
            <v>ASD SWATT CLUB</v>
          </cell>
          <cell r="E195">
            <v>11</v>
          </cell>
          <cell r="F195" t="str">
            <v>02:08:09</v>
          </cell>
          <cell r="G195" t="str">
            <v>M</v>
          </cell>
          <cell r="H195" t="str">
            <v>S2</v>
          </cell>
          <cell r="I195">
            <v>20</v>
          </cell>
          <cell r="J195">
            <v>5</v>
          </cell>
          <cell r="K195">
            <v>25</v>
          </cell>
        </row>
        <row r="196">
          <cell r="A196">
            <v>140782</v>
          </cell>
          <cell r="B196" t="str">
            <v>MONTI SIMONE</v>
          </cell>
          <cell r="C196">
            <v>1180</v>
          </cell>
          <cell r="D196" t="str">
            <v xml:space="preserve">CUS PRO PATRIA MILANO  </v>
          </cell>
          <cell r="E196">
            <v>12</v>
          </cell>
          <cell r="F196" t="str">
            <v>02:08:48</v>
          </cell>
          <cell r="G196" t="str">
            <v>M</v>
          </cell>
          <cell r="H196" t="str">
            <v>S2</v>
          </cell>
          <cell r="I196">
            <v>15</v>
          </cell>
          <cell r="J196">
            <v>5</v>
          </cell>
          <cell r="K196">
            <v>20</v>
          </cell>
        </row>
        <row r="197">
          <cell r="A197">
            <v>124076</v>
          </cell>
          <cell r="B197" t="str">
            <v>GIALLONGO FEDERICO</v>
          </cell>
          <cell r="C197">
            <v>1115</v>
          </cell>
          <cell r="D197" t="str">
            <v xml:space="preserve">CREMONA STRADIVARI </v>
          </cell>
          <cell r="E197">
            <v>13</v>
          </cell>
          <cell r="F197" t="str">
            <v>02:12:49</v>
          </cell>
          <cell r="G197" t="str">
            <v>M</v>
          </cell>
          <cell r="H197" t="str">
            <v>S2</v>
          </cell>
          <cell r="I197">
            <v>12</v>
          </cell>
          <cell r="J197">
            <v>5</v>
          </cell>
          <cell r="K197">
            <v>17</v>
          </cell>
        </row>
        <row r="198">
          <cell r="A198">
            <v>138031</v>
          </cell>
          <cell r="B198" t="str">
            <v>IANNACCONE MARCO</v>
          </cell>
          <cell r="C198">
            <v>2316</v>
          </cell>
          <cell r="D198" t="str">
            <v>SPORT&amp; FITNESS MILLENIUM</v>
          </cell>
          <cell r="E198">
            <v>14</v>
          </cell>
          <cell r="F198" t="str">
            <v>02:13:37</v>
          </cell>
          <cell r="G198" t="str">
            <v>M</v>
          </cell>
          <cell r="H198" t="str">
            <v>S2</v>
          </cell>
          <cell r="I198">
            <v>9</v>
          </cell>
          <cell r="J198">
            <v>5</v>
          </cell>
          <cell r="K198">
            <v>14</v>
          </cell>
        </row>
        <row r="199">
          <cell r="A199">
            <v>141387</v>
          </cell>
          <cell r="B199" t="str">
            <v>PISATI JULIUS JAVIER</v>
          </cell>
          <cell r="C199">
            <v>2584</v>
          </cell>
          <cell r="D199" t="str">
            <v>GORILLAZ IRONTEAM</v>
          </cell>
          <cell r="E199">
            <v>16</v>
          </cell>
          <cell r="F199" t="str">
            <v>02:19:07</v>
          </cell>
          <cell r="G199" t="str">
            <v>M</v>
          </cell>
          <cell r="H199" t="str">
            <v>S2</v>
          </cell>
          <cell r="I199">
            <v>8</v>
          </cell>
          <cell r="J199">
            <v>5</v>
          </cell>
          <cell r="K199">
            <v>13</v>
          </cell>
        </row>
        <row r="200">
          <cell r="A200">
            <v>137441</v>
          </cell>
          <cell r="B200" t="str">
            <v>SCIANGULA LORENZO</v>
          </cell>
          <cell r="C200">
            <v>2277</v>
          </cell>
          <cell r="D200" t="str">
            <v xml:space="preserve">FTM A.S.  </v>
          </cell>
          <cell r="E200">
            <v>18</v>
          </cell>
          <cell r="F200" t="str">
            <v>02:20:40</v>
          </cell>
          <cell r="G200" t="str">
            <v>M</v>
          </cell>
          <cell r="H200" t="str">
            <v>S2</v>
          </cell>
          <cell r="I200">
            <v>7</v>
          </cell>
          <cell r="J200">
            <v>5</v>
          </cell>
          <cell r="K200">
            <v>12</v>
          </cell>
        </row>
        <row r="201">
          <cell r="A201">
            <v>133248</v>
          </cell>
          <cell r="B201" t="str">
            <v>BERTOVIC LUCA</v>
          </cell>
          <cell r="C201">
            <v>2478</v>
          </cell>
          <cell r="D201" t="str">
            <v>200BPM A.S.D.</v>
          </cell>
          <cell r="E201">
            <v>19</v>
          </cell>
          <cell r="F201" t="str">
            <v>02:21:47</v>
          </cell>
          <cell r="G201" t="str">
            <v>M</v>
          </cell>
          <cell r="H201" t="str">
            <v>S2</v>
          </cell>
          <cell r="I201">
            <v>6</v>
          </cell>
          <cell r="J201">
            <v>5</v>
          </cell>
          <cell r="K201">
            <v>11</v>
          </cell>
        </row>
        <row r="202">
          <cell r="A202">
            <v>140960</v>
          </cell>
          <cell r="B202" t="str">
            <v>MOLINARI TOMMASO</v>
          </cell>
          <cell r="C202">
            <v>1862</v>
          </cell>
          <cell r="D202" t="str">
            <v xml:space="preserve">TRYLOGY  </v>
          </cell>
          <cell r="E202">
            <v>21</v>
          </cell>
          <cell r="F202" t="str">
            <v>02:22:32</v>
          </cell>
          <cell r="G202" t="str">
            <v>M</v>
          </cell>
          <cell r="H202" t="str">
            <v>S2</v>
          </cell>
          <cell r="I202">
            <v>5</v>
          </cell>
          <cell r="J202">
            <v>5</v>
          </cell>
          <cell r="K202">
            <v>10</v>
          </cell>
        </row>
        <row r="203">
          <cell r="A203">
            <v>135357</v>
          </cell>
          <cell r="B203" t="str">
            <v>BATTISTEL MATTEO</v>
          </cell>
          <cell r="C203">
            <v>1773</v>
          </cell>
          <cell r="D203" t="str">
            <v xml:space="preserve">OXYGEN TRIATHLON  </v>
          </cell>
          <cell r="E203">
            <v>22</v>
          </cell>
          <cell r="F203" t="str">
            <v>02:22:38</v>
          </cell>
          <cell r="G203" t="str">
            <v>M</v>
          </cell>
          <cell r="H203" t="str">
            <v>S2</v>
          </cell>
          <cell r="I203">
            <v>5</v>
          </cell>
          <cell r="J203">
            <v>5</v>
          </cell>
          <cell r="K203">
            <v>10</v>
          </cell>
        </row>
        <row r="204">
          <cell r="A204">
            <v>140128</v>
          </cell>
          <cell r="B204" t="str">
            <v>CORDONI MARCO</v>
          </cell>
          <cell r="C204">
            <v>1970</v>
          </cell>
          <cell r="D204" t="str">
            <v>ESC SOCIETA' SPORTIVA SRL</v>
          </cell>
          <cell r="E204">
            <v>26</v>
          </cell>
          <cell r="F204" t="str">
            <v>02:40:45</v>
          </cell>
          <cell r="G204" t="str">
            <v>M</v>
          </cell>
          <cell r="H204" t="str">
            <v>S2</v>
          </cell>
          <cell r="I204">
            <v>5</v>
          </cell>
          <cell r="J204">
            <v>5</v>
          </cell>
          <cell r="K204">
            <v>10</v>
          </cell>
        </row>
        <row r="205">
          <cell r="A205">
            <v>139358</v>
          </cell>
          <cell r="B205" t="str">
            <v>CISLAGHI FILIPPO PIETRO ALESSANDRO</v>
          </cell>
          <cell r="C205">
            <v>1174</v>
          </cell>
          <cell r="D205" t="str">
            <v xml:space="preserve">CNM TRIATHLON </v>
          </cell>
          <cell r="E205">
            <v>27</v>
          </cell>
          <cell r="F205" t="str">
            <v>02:55:28</v>
          </cell>
          <cell r="G205" t="str">
            <v>M</v>
          </cell>
          <cell r="H205" t="str">
            <v>S2</v>
          </cell>
          <cell r="I205">
            <v>5</v>
          </cell>
          <cell r="J205">
            <v>5</v>
          </cell>
          <cell r="K205">
            <v>10</v>
          </cell>
        </row>
      </sheetData>
      <sheetData sheetId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Z112"/>
  <sheetViews>
    <sheetView showGridLines="0" zoomScale="40" zoomScaleNormal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S76" sqref="S76:T7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7.140625" style="1" customWidth="1"/>
    <col min="4" max="4" width="19.28515625" style="231" customWidth="1"/>
    <col min="5" max="5" width="70.7109375" style="1" customWidth="1"/>
    <col min="6" max="6" width="23.42578125" style="1" customWidth="1"/>
    <col min="7" max="7" width="23" style="1" customWidth="1"/>
    <col min="8" max="9" width="23.140625" style="1" customWidth="1"/>
    <col min="10" max="14" width="23" style="1" customWidth="1"/>
    <col min="15" max="15" width="17.42578125" style="1" customWidth="1"/>
    <col min="16" max="16" width="14.28515625" style="1" customWidth="1"/>
    <col min="17" max="17" width="29.140625" style="1" customWidth="1"/>
    <col min="18" max="19" width="11.42578125" style="1" customWidth="1"/>
    <col min="20" max="20" width="75.85546875" style="1" bestFit="1" customWidth="1"/>
    <col min="21" max="21" width="16" style="1" customWidth="1"/>
    <col min="22" max="22" width="11.42578125" style="1" customWidth="1"/>
    <col min="23" max="23" width="31.28515625" style="1" customWidth="1"/>
    <col min="24" max="26" width="11.42578125" style="1" customWidth="1"/>
    <col min="27" max="27" width="37.42578125" style="1" customWidth="1"/>
    <col min="28" max="28" width="12" style="1" customWidth="1"/>
    <col min="29" max="260" width="11.42578125" style="1" customWidth="1"/>
  </cols>
  <sheetData>
    <row r="1" spans="1:28" ht="28.5" customHeight="1" thickBot="1" x14ac:dyDescent="0.45">
      <c r="A1"/>
      <c r="B1" s="251" t="s">
        <v>0</v>
      </c>
      <c r="C1" s="252"/>
      <c r="D1" s="252"/>
      <c r="E1" s="252"/>
      <c r="F1" s="252"/>
      <c r="G1" s="253"/>
      <c r="H1" s="2"/>
      <c r="I1" s="3"/>
      <c r="J1" s="3"/>
      <c r="K1" s="3"/>
      <c r="L1" s="3"/>
      <c r="M1" s="3"/>
      <c r="N1" s="3"/>
      <c r="O1" s="4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3.25" customHeight="1" thickBot="1" x14ac:dyDescent="0.25">
      <c r="A2" s="173" t="s">
        <v>113</v>
      </c>
      <c r="B2" s="7"/>
      <c r="C2" s="146" t="s">
        <v>1</v>
      </c>
      <c r="D2" s="222" t="s">
        <v>2</v>
      </c>
      <c r="E2" s="146" t="s">
        <v>3</v>
      </c>
      <c r="F2" s="9" t="s">
        <v>134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/>
      <c r="M2" s="9"/>
      <c r="N2" s="10"/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6"/>
      <c r="Z2" s="6"/>
      <c r="AA2" s="6"/>
      <c r="AB2" s="6"/>
    </row>
    <row r="3" spans="1:28" ht="29.1" customHeight="1" thickBot="1" x14ac:dyDescent="0.4">
      <c r="A3" s="157">
        <v>104206</v>
      </c>
      <c r="B3" s="250" t="s">
        <v>108</v>
      </c>
      <c r="C3" s="157" t="s">
        <v>178</v>
      </c>
      <c r="D3" s="221">
        <v>2612</v>
      </c>
      <c r="E3" s="157" t="s">
        <v>173</v>
      </c>
      <c r="F3" s="156">
        <v>65</v>
      </c>
      <c r="G3" s="154">
        <f>VLOOKUP(A3,[1]custom!$A$177:$K$185,11,FALSE)</f>
        <v>45</v>
      </c>
      <c r="H3" s="154"/>
      <c r="I3" s="154"/>
      <c r="J3" s="154"/>
      <c r="K3" s="154"/>
      <c r="L3" s="154"/>
      <c r="M3" s="154"/>
      <c r="N3" s="154"/>
      <c r="O3" s="25">
        <f>IF(P3=9,SUM(F3:N3)-SMALL(F3:N3,1)-SMALL(F3:N3,2),IF(P3=8,SUM(F3:N3)-SMALL(F3:N3,1),SUM(F3:N3)))</f>
        <v>110</v>
      </c>
      <c r="P3" s="26">
        <f>COUNTA(F3:N3)</f>
        <v>2</v>
      </c>
      <c r="Q3" s="134">
        <f>SUM(F3:N3)</f>
        <v>110</v>
      </c>
      <c r="R3" s="27"/>
      <c r="S3" s="28">
        <v>10</v>
      </c>
      <c r="T3" s="132" t="s">
        <v>140</v>
      </c>
      <c r="U3" s="30">
        <f>SUMIF($D$3:$D$76,S3,$Q$3:$Q$76)</f>
        <v>75</v>
      </c>
      <c r="V3" s="31"/>
      <c r="W3" s="32">
        <f>SUMIF($D$3:$D$76,S3,$O$3:$O$76)</f>
        <v>75</v>
      </c>
      <c r="X3" s="19"/>
      <c r="Y3" s="6"/>
      <c r="Z3" s="33"/>
      <c r="AA3" s="33"/>
      <c r="AB3" s="33"/>
    </row>
    <row r="4" spans="1:28" ht="29.1" customHeight="1" thickBot="1" x14ac:dyDescent="0.4">
      <c r="A4" s="166">
        <v>94114</v>
      </c>
      <c r="B4" s="250" t="s">
        <v>108</v>
      </c>
      <c r="C4" s="157" t="s">
        <v>295</v>
      </c>
      <c r="D4" s="221">
        <v>2057</v>
      </c>
      <c r="E4" s="157" t="s">
        <v>303</v>
      </c>
      <c r="F4" s="156"/>
      <c r="G4" s="154">
        <f>VLOOKUP(A4,[1]custom!$A$177:$K$185,11,FALSE)</f>
        <v>65</v>
      </c>
      <c r="H4" s="154"/>
      <c r="I4" s="154"/>
      <c r="J4" s="154"/>
      <c r="K4" s="154"/>
      <c r="L4" s="154"/>
      <c r="M4" s="154"/>
      <c r="N4" s="178"/>
      <c r="O4" s="25">
        <f>IF(P4=9,SUM(F4:N4)-SMALL(F4:N4,1)-SMALL(F4:N4,2),IF(P4=8,SUM(F4:N4)-SMALL(F4:N4,1),SUM(F4:N4)))</f>
        <v>65</v>
      </c>
      <c r="P4" s="26">
        <f>COUNTA(F4:N4)</f>
        <v>1</v>
      </c>
      <c r="Q4" s="134">
        <f>SUM(F4:N4)</f>
        <v>65</v>
      </c>
      <c r="R4" s="27"/>
      <c r="S4" s="28">
        <v>48</v>
      </c>
      <c r="T4" s="132" t="s">
        <v>141</v>
      </c>
      <c r="U4" s="30">
        <f t="shared" ref="U4:U83" si="0">SUMIF($D$3:$D$76,S4,$Q$3:$Q$76)</f>
        <v>0</v>
      </c>
      <c r="V4" s="31"/>
      <c r="W4" s="32">
        <f t="shared" ref="W4:W83" si="1">SUMIF($D$3:$D$76,S4,$O$3:$O$76)</f>
        <v>0</v>
      </c>
      <c r="X4" s="19"/>
      <c r="Y4" s="6"/>
      <c r="Z4" s="33"/>
      <c r="AA4" s="33"/>
      <c r="AB4" s="33"/>
    </row>
    <row r="5" spans="1:28" ht="29.1" customHeight="1" thickBot="1" x14ac:dyDescent="0.4">
      <c r="A5" s="157">
        <v>97861</v>
      </c>
      <c r="B5" s="250" t="s">
        <v>108</v>
      </c>
      <c r="C5" s="157" t="s">
        <v>179</v>
      </c>
      <c r="D5" s="221">
        <v>1298</v>
      </c>
      <c r="E5" s="157" t="s">
        <v>147</v>
      </c>
      <c r="F5" s="156">
        <v>55</v>
      </c>
      <c r="G5" s="154"/>
      <c r="H5" s="154"/>
      <c r="I5" s="154"/>
      <c r="J5" s="154"/>
      <c r="K5" s="154"/>
      <c r="L5" s="154"/>
      <c r="M5" s="154"/>
      <c r="N5" s="178"/>
      <c r="O5" s="25">
        <f>IF(P5=9,SUM(F5:N5)-SMALL(F5:N5,1)-SMALL(F5:N5,2),IF(P5=8,SUM(F5:N5)-SMALL(F5:N5,1),SUM(F5:N5)))</f>
        <v>55</v>
      </c>
      <c r="P5" s="26">
        <f>COUNTA(F5:N5)</f>
        <v>1</v>
      </c>
      <c r="Q5" s="134">
        <f>SUM(F5:N5)</f>
        <v>55</v>
      </c>
      <c r="R5" s="27"/>
      <c r="S5" s="28">
        <v>1132</v>
      </c>
      <c r="T5" s="132" t="s">
        <v>142</v>
      </c>
      <c r="U5" s="30">
        <f t="shared" si="0"/>
        <v>0</v>
      </c>
      <c r="V5" s="31"/>
      <c r="W5" s="32">
        <f t="shared" si="1"/>
        <v>0</v>
      </c>
      <c r="X5" s="19"/>
      <c r="Y5" s="6"/>
      <c r="Z5" s="33"/>
      <c r="AA5" s="33"/>
      <c r="AB5" s="33"/>
    </row>
    <row r="6" spans="1:28" ht="29.1" customHeight="1" thickBot="1" x14ac:dyDescent="0.4">
      <c r="A6" s="166">
        <v>110912</v>
      </c>
      <c r="B6" s="250" t="s">
        <v>108</v>
      </c>
      <c r="C6" s="157" t="s">
        <v>296</v>
      </c>
      <c r="D6" s="221">
        <v>10</v>
      </c>
      <c r="E6" s="157" t="s">
        <v>140</v>
      </c>
      <c r="F6" s="156"/>
      <c r="G6" s="154">
        <f>VLOOKUP(A6,[1]custom!$A$177:$K$185,11,FALSE)</f>
        <v>55</v>
      </c>
      <c r="H6" s="154"/>
      <c r="I6" s="154"/>
      <c r="J6" s="154"/>
      <c r="K6" s="154"/>
      <c r="L6" s="23"/>
      <c r="M6" s="154"/>
      <c r="N6" s="24"/>
      <c r="O6" s="25">
        <f>IF(P6=9,SUM(F6:N6)-SMALL(F6:N6,1)-SMALL(F6:N6,2),IF(P6=8,SUM(F6:N6)-SMALL(F6:N6,1),SUM(F6:N6)))</f>
        <v>55</v>
      </c>
      <c r="P6" s="26">
        <f>COUNTA(F6:N6)</f>
        <v>1</v>
      </c>
      <c r="Q6" s="134">
        <f>SUM(F6:N6)</f>
        <v>55</v>
      </c>
      <c r="R6" s="27"/>
      <c r="S6" s="28">
        <v>1140</v>
      </c>
      <c r="T6" s="132" t="s">
        <v>143</v>
      </c>
      <c r="U6" s="30">
        <f t="shared" si="0"/>
        <v>0</v>
      </c>
      <c r="V6" s="31"/>
      <c r="W6" s="32">
        <f t="shared" si="1"/>
        <v>0</v>
      </c>
      <c r="X6" s="19"/>
      <c r="Y6" s="6"/>
      <c r="Z6" s="33"/>
      <c r="AA6" s="33"/>
      <c r="AB6" s="33"/>
    </row>
    <row r="7" spans="1:28" ht="29.1" customHeight="1" thickBot="1" x14ac:dyDescent="0.4">
      <c r="A7" s="157">
        <v>140923</v>
      </c>
      <c r="B7" s="250" t="s">
        <v>108</v>
      </c>
      <c r="C7" s="157" t="s">
        <v>180</v>
      </c>
      <c r="D7" s="221">
        <v>2612</v>
      </c>
      <c r="E7" s="157" t="s">
        <v>173</v>
      </c>
      <c r="F7" s="156">
        <v>45</v>
      </c>
      <c r="G7" s="154"/>
      <c r="H7" s="154"/>
      <c r="I7" s="154"/>
      <c r="J7" s="154"/>
      <c r="K7" s="154"/>
      <c r="L7" s="154"/>
      <c r="M7" s="154"/>
      <c r="N7" s="178"/>
      <c r="O7" s="25">
        <f>IF(P7=9,SUM(F7:N7)-SMALL(F7:N7,1)-SMALL(F7:N7,2),IF(P7=8,SUM(F7:N7)-SMALL(F7:N7,1),SUM(F7:N7)))</f>
        <v>45</v>
      </c>
      <c r="P7" s="26">
        <f>COUNTA(F7:N7)</f>
        <v>1</v>
      </c>
      <c r="Q7" s="134">
        <f>SUM(F7:N7)</f>
        <v>45</v>
      </c>
      <c r="R7" s="27"/>
      <c r="S7" s="28">
        <v>1172</v>
      </c>
      <c r="T7" s="132" t="s">
        <v>144</v>
      </c>
      <c r="U7" s="30">
        <f t="shared" si="0"/>
        <v>0</v>
      </c>
      <c r="V7" s="31"/>
      <c r="W7" s="32">
        <f t="shared" si="1"/>
        <v>0</v>
      </c>
      <c r="X7" s="19"/>
      <c r="Y7" s="6"/>
      <c r="Z7" s="33"/>
      <c r="AA7" s="33"/>
      <c r="AB7" s="33"/>
    </row>
    <row r="8" spans="1:28" ht="29.1" customHeight="1" thickBot="1" x14ac:dyDescent="0.4">
      <c r="A8" s="157">
        <v>135047</v>
      </c>
      <c r="B8" s="250" t="s">
        <v>108</v>
      </c>
      <c r="C8" s="157" t="s">
        <v>181</v>
      </c>
      <c r="D8" s="221">
        <v>1451</v>
      </c>
      <c r="E8" s="157" t="s">
        <v>149</v>
      </c>
      <c r="F8" s="156">
        <v>25</v>
      </c>
      <c r="G8" s="154"/>
      <c r="H8" s="154"/>
      <c r="I8" s="154"/>
      <c r="J8" s="154"/>
      <c r="K8" s="154"/>
      <c r="L8" s="154"/>
      <c r="M8" s="154"/>
      <c r="N8" s="24"/>
      <c r="O8" s="25">
        <f>IF(P8=9,SUM(F8:N8)-SMALL(F8:N8,1)-SMALL(F8:N8,2),IF(P8=8,SUM(F8:N8)-SMALL(F8:N8,1),SUM(F8:N8)))</f>
        <v>25</v>
      </c>
      <c r="P8" s="26">
        <f>COUNTA(F8:N8)</f>
        <v>1</v>
      </c>
      <c r="Q8" s="134">
        <f>SUM(F8:N8)</f>
        <v>25</v>
      </c>
      <c r="R8" s="27"/>
      <c r="S8" s="28">
        <v>1174</v>
      </c>
      <c r="T8" s="132" t="s">
        <v>145</v>
      </c>
      <c r="U8" s="30">
        <f t="shared" si="0"/>
        <v>17</v>
      </c>
      <c r="V8" s="31"/>
      <c r="W8" s="32">
        <f t="shared" si="1"/>
        <v>17</v>
      </c>
      <c r="X8" s="19"/>
      <c r="Y8" s="6"/>
      <c r="Z8" s="33"/>
      <c r="AA8" s="33"/>
      <c r="AB8" s="33"/>
    </row>
    <row r="9" spans="1:28" ht="29.1" customHeight="1" thickBot="1" x14ac:dyDescent="0.45">
      <c r="A9" s="259">
        <v>80593</v>
      </c>
      <c r="B9" s="250" t="s">
        <v>108</v>
      </c>
      <c r="C9" s="157" t="s">
        <v>297</v>
      </c>
      <c r="D9" s="221">
        <v>2521</v>
      </c>
      <c r="E9" s="157" t="s">
        <v>111</v>
      </c>
      <c r="F9" s="139"/>
      <c r="G9" s="154">
        <f>VLOOKUP(A9,[1]custom!$A$177:$K$185,11,FALSE)</f>
        <v>25</v>
      </c>
      <c r="H9" s="154"/>
      <c r="I9" s="141"/>
      <c r="J9" s="154"/>
      <c r="K9" s="154"/>
      <c r="L9" s="23"/>
      <c r="M9" s="141"/>
      <c r="N9" s="24"/>
      <c r="O9" s="25">
        <f>IF(P9=9,SUM(F9:N9)-SMALL(F9:N9,1)-SMALL(F9:N9,2),IF(P9=8,SUM(F9:N9)-SMALL(F9:N9,1),SUM(F9:N9)))</f>
        <v>25</v>
      </c>
      <c r="P9" s="26">
        <f>COUNTA(F9:N9)</f>
        <v>1</v>
      </c>
      <c r="Q9" s="134">
        <f>SUM(F9:N9)</f>
        <v>25</v>
      </c>
      <c r="R9" s="27"/>
      <c r="S9" s="28">
        <v>1180</v>
      </c>
      <c r="T9" s="132" t="s">
        <v>146</v>
      </c>
      <c r="U9" s="30">
        <f t="shared" si="0"/>
        <v>0</v>
      </c>
      <c r="V9" s="31"/>
      <c r="W9" s="32">
        <f t="shared" si="1"/>
        <v>0</v>
      </c>
      <c r="X9" s="19"/>
      <c r="Y9" s="6"/>
      <c r="Z9" s="33"/>
      <c r="AA9" s="33"/>
      <c r="AB9" s="33"/>
    </row>
    <row r="10" spans="1:28" ht="29.1" customHeight="1" thickBot="1" x14ac:dyDescent="0.4">
      <c r="A10" s="260">
        <v>138267</v>
      </c>
      <c r="B10" s="250" t="s">
        <v>108</v>
      </c>
      <c r="C10" s="157" t="s">
        <v>182</v>
      </c>
      <c r="D10" s="221">
        <v>2362</v>
      </c>
      <c r="E10" s="157" t="s">
        <v>165</v>
      </c>
      <c r="F10" s="156">
        <v>20</v>
      </c>
      <c r="G10" s="154"/>
      <c r="H10" s="154"/>
      <c r="I10" s="154"/>
      <c r="J10" s="154"/>
      <c r="K10" s="154"/>
      <c r="L10" s="177"/>
      <c r="M10" s="154"/>
      <c r="N10" s="24"/>
      <c r="O10" s="25">
        <f>IF(P10=9,SUM(F10:N10)-SMALL(F10:N10,1)-SMALL(F10:N10,2),IF(P10=8,SUM(F10:N10)-SMALL(F10:N10,1),SUM(F10:N10)))</f>
        <v>20</v>
      </c>
      <c r="P10" s="26">
        <f>COUNTA(F10:N10)</f>
        <v>1</v>
      </c>
      <c r="Q10" s="134">
        <f>SUM(F10:N10)</f>
        <v>20</v>
      </c>
      <c r="R10" s="27"/>
      <c r="S10" s="28">
        <v>1298</v>
      </c>
      <c r="T10" s="132" t="s">
        <v>147</v>
      </c>
      <c r="U10" s="30">
        <f t="shared" si="0"/>
        <v>55</v>
      </c>
      <c r="V10" s="31"/>
      <c r="W10" s="32">
        <f t="shared" si="1"/>
        <v>55</v>
      </c>
      <c r="X10" s="19"/>
      <c r="Y10" s="6"/>
      <c r="Z10" s="33"/>
      <c r="AA10" s="33"/>
      <c r="AB10" s="33"/>
    </row>
    <row r="11" spans="1:28" ht="29.1" customHeight="1" thickBot="1" x14ac:dyDescent="0.45">
      <c r="A11" s="138">
        <v>129165</v>
      </c>
      <c r="B11" s="250" t="s">
        <v>108</v>
      </c>
      <c r="C11" s="157" t="s">
        <v>298</v>
      </c>
      <c r="D11" s="221">
        <v>10</v>
      </c>
      <c r="E11" s="157" t="s">
        <v>140</v>
      </c>
      <c r="F11" s="139"/>
      <c r="G11" s="154">
        <f>VLOOKUP(A11,[1]custom!$A$177:$K$185,11,FALSE)</f>
        <v>20</v>
      </c>
      <c r="H11" s="23"/>
      <c r="I11" s="23"/>
      <c r="J11" s="23"/>
      <c r="K11" s="23"/>
      <c r="L11" s="131"/>
      <c r="M11" s="141"/>
      <c r="N11" s="24"/>
      <c r="O11" s="25">
        <f>IF(P11=9,SUM(F11:N11)-SMALL(F11:N11,1)-SMALL(F11:N11,2),IF(P11=8,SUM(F11:N11)-SMALL(F11:N11,1),SUM(F11:N11)))</f>
        <v>20</v>
      </c>
      <c r="P11" s="26">
        <f>COUNTA(F11:N11)</f>
        <v>1</v>
      </c>
      <c r="Q11" s="134">
        <f>SUM(F11:N11)</f>
        <v>20</v>
      </c>
      <c r="R11" s="27"/>
      <c r="S11" s="28">
        <v>1317</v>
      </c>
      <c r="T11" s="132" t="s">
        <v>148</v>
      </c>
      <c r="U11" s="30">
        <f t="shared" si="0"/>
        <v>0</v>
      </c>
      <c r="V11" s="31"/>
      <c r="W11" s="32">
        <f t="shared" si="1"/>
        <v>0</v>
      </c>
      <c r="X11" s="19"/>
      <c r="Y11" s="6"/>
      <c r="Z11" s="33"/>
      <c r="AA11" s="33"/>
      <c r="AB11" s="33"/>
    </row>
    <row r="12" spans="1:28" ht="29.1" customHeight="1" thickBot="1" x14ac:dyDescent="0.4">
      <c r="A12" s="138">
        <v>141578</v>
      </c>
      <c r="B12" s="250" t="s">
        <v>108</v>
      </c>
      <c r="C12" s="157" t="s">
        <v>299</v>
      </c>
      <c r="D12" s="221">
        <v>1174</v>
      </c>
      <c r="E12" s="157" t="s">
        <v>305</v>
      </c>
      <c r="F12" s="158"/>
      <c r="G12" s="154">
        <f>VLOOKUP(A12,[1]custom!$A$177:$K$185,11,FALSE)</f>
        <v>17</v>
      </c>
      <c r="H12" s="23"/>
      <c r="I12" s="23"/>
      <c r="J12" s="23"/>
      <c r="K12" s="23"/>
      <c r="L12" s="131"/>
      <c r="M12" s="23"/>
      <c r="N12" s="24"/>
      <c r="O12" s="25">
        <f>IF(P12=9,SUM(F12:N12)-SMALL(F12:N12,1)-SMALL(F12:N12,2),IF(P12=8,SUM(F12:N12)-SMALL(F12:N12,1),SUM(F12:N12)))</f>
        <v>17</v>
      </c>
      <c r="P12" s="26">
        <f>COUNTA(F12:N12)</f>
        <v>1</v>
      </c>
      <c r="Q12" s="134">
        <f>SUM(F12:N12)</f>
        <v>17</v>
      </c>
      <c r="R12" s="27"/>
      <c r="S12" s="28">
        <v>1347</v>
      </c>
      <c r="T12" s="132" t="s">
        <v>45</v>
      </c>
      <c r="U12" s="30">
        <f t="shared" si="0"/>
        <v>0</v>
      </c>
      <c r="V12" s="31"/>
      <c r="W12" s="32">
        <f t="shared" si="1"/>
        <v>0</v>
      </c>
      <c r="X12" s="19"/>
      <c r="Y12" s="6"/>
      <c r="Z12" s="33"/>
      <c r="AA12" s="33"/>
      <c r="AB12" s="33"/>
    </row>
    <row r="13" spans="1:28" ht="29.1" customHeight="1" thickBot="1" x14ac:dyDescent="0.4">
      <c r="A13" s="138">
        <v>137226</v>
      </c>
      <c r="B13" s="250" t="s">
        <v>108</v>
      </c>
      <c r="C13" s="157" t="s">
        <v>300</v>
      </c>
      <c r="D13" s="221">
        <v>2057</v>
      </c>
      <c r="E13" s="157" t="s">
        <v>303</v>
      </c>
      <c r="F13" s="139"/>
      <c r="G13" s="154">
        <f>VLOOKUP(A13,[1]custom!$A$177:$K$185,11,FALSE)</f>
        <v>14</v>
      </c>
      <c r="H13" s="23"/>
      <c r="I13" s="23"/>
      <c r="J13" s="23"/>
      <c r="K13" s="131"/>
      <c r="L13" s="131"/>
      <c r="M13" s="23"/>
      <c r="N13" s="24"/>
      <c r="O13" s="25">
        <f>IF(P13=9,SUM(F13:N13)-SMALL(F13:N13,1)-SMALL(F13:N13,2),IF(P13=8,SUM(F13:N13)-SMALL(F13:N13,1),SUM(F13:N13)))</f>
        <v>14</v>
      </c>
      <c r="P13" s="26">
        <f>COUNTA(F13:N13)</f>
        <v>1</v>
      </c>
      <c r="Q13" s="134">
        <f>SUM(F13:N13)</f>
        <v>14</v>
      </c>
      <c r="R13" s="27"/>
      <c r="S13" s="28">
        <v>1451</v>
      </c>
      <c r="T13" s="132" t="s">
        <v>149</v>
      </c>
      <c r="U13" s="30">
        <f t="shared" si="0"/>
        <v>25</v>
      </c>
      <c r="V13" s="31"/>
      <c r="W13" s="32">
        <f t="shared" si="1"/>
        <v>25</v>
      </c>
      <c r="X13" s="19"/>
      <c r="Y13" s="6"/>
      <c r="Z13" s="33"/>
      <c r="AA13" s="33"/>
      <c r="AB13" s="33"/>
    </row>
    <row r="14" spans="1:28" ht="29.1" customHeight="1" thickBot="1" x14ac:dyDescent="0.4">
      <c r="A14" s="138">
        <v>140132</v>
      </c>
      <c r="B14" s="250" t="s">
        <v>108</v>
      </c>
      <c r="C14" s="157" t="s">
        <v>301</v>
      </c>
      <c r="D14" s="221">
        <v>2251</v>
      </c>
      <c r="E14" s="157" t="s">
        <v>304</v>
      </c>
      <c r="F14" s="139"/>
      <c r="G14" s="154">
        <f>VLOOKUP(A14,[1]custom!$A$177:$K$185,11,FALSE)</f>
        <v>13</v>
      </c>
      <c r="H14" s="23"/>
      <c r="I14" s="23"/>
      <c r="J14" s="23"/>
      <c r="K14" s="131"/>
      <c r="L14" s="131"/>
      <c r="M14" s="131"/>
      <c r="N14" s="24"/>
      <c r="O14" s="25">
        <f>IF(P14=9,SUM(F14:N14)-SMALL(F14:N14,1)-SMALL(F14:N14,2),IF(P14=8,SUM(F14:N14)-SMALL(F14:N14,1),SUM(F14:N14)))</f>
        <v>13</v>
      </c>
      <c r="P14" s="26">
        <f>COUNTA(F14:N14)</f>
        <v>1</v>
      </c>
      <c r="Q14" s="134">
        <f>SUM(F14:N14)</f>
        <v>13</v>
      </c>
      <c r="R14" s="27"/>
      <c r="S14" s="28">
        <v>1757</v>
      </c>
      <c r="T14" s="132" t="s">
        <v>150</v>
      </c>
      <c r="U14" s="30">
        <f t="shared" si="0"/>
        <v>0</v>
      </c>
      <c r="V14" s="31"/>
      <c r="W14" s="32">
        <f t="shared" si="1"/>
        <v>0</v>
      </c>
      <c r="X14" s="19"/>
      <c r="Y14" s="6"/>
      <c r="Z14" s="33"/>
      <c r="AA14" s="33"/>
      <c r="AB14" s="33"/>
    </row>
    <row r="15" spans="1:28" ht="29.1" customHeight="1" thickBot="1" x14ac:dyDescent="0.4">
      <c r="A15" s="138">
        <v>140131</v>
      </c>
      <c r="B15" s="250" t="s">
        <v>108</v>
      </c>
      <c r="C15" s="157" t="s">
        <v>302</v>
      </c>
      <c r="D15" s="221">
        <v>2251</v>
      </c>
      <c r="E15" s="157" t="s">
        <v>304</v>
      </c>
      <c r="F15" s="23"/>
      <c r="G15" s="154">
        <f>VLOOKUP(A15,[1]custom!$A$177:$K$185,11,FALSE)</f>
        <v>12</v>
      </c>
      <c r="H15" s="23"/>
      <c r="I15" s="23"/>
      <c r="J15" s="23"/>
      <c r="K15" s="131"/>
      <c r="L15" s="131"/>
      <c r="M15" s="131"/>
      <c r="N15" s="24"/>
      <c r="O15" s="25">
        <f>IF(P15=9,SUM(F15:N15)-SMALL(F15:N15,1)-SMALL(F15:N15,2),IF(P15=8,SUM(F15:N15)-SMALL(F15:N15,1),SUM(F15:N15)))</f>
        <v>12</v>
      </c>
      <c r="P15" s="26">
        <f>COUNTA(F15:N15)</f>
        <v>1</v>
      </c>
      <c r="Q15" s="134">
        <f>SUM(F15:N15)</f>
        <v>12</v>
      </c>
      <c r="R15" s="27"/>
      <c r="S15" s="28">
        <v>1773</v>
      </c>
      <c r="T15" s="132" t="s">
        <v>71</v>
      </c>
      <c r="U15" s="30">
        <f t="shared" si="0"/>
        <v>0</v>
      </c>
      <c r="V15" s="31"/>
      <c r="W15" s="32">
        <f t="shared" si="1"/>
        <v>0</v>
      </c>
      <c r="X15" s="19"/>
      <c r="Y15" s="6"/>
      <c r="Z15" s="33"/>
      <c r="AA15" s="33"/>
      <c r="AB15" s="33"/>
    </row>
    <row r="16" spans="1:28" ht="29.1" customHeight="1" thickBot="1" x14ac:dyDescent="0.4">
      <c r="A16" s="260">
        <v>121380</v>
      </c>
      <c r="B16" s="250" t="s">
        <v>108</v>
      </c>
      <c r="C16" s="157" t="s">
        <v>109</v>
      </c>
      <c r="D16" s="221">
        <v>2186</v>
      </c>
      <c r="E16" s="157" t="s">
        <v>162</v>
      </c>
      <c r="F16" s="154">
        <v>2</v>
      </c>
      <c r="G16" s="154"/>
      <c r="H16" s="154"/>
      <c r="I16" s="154"/>
      <c r="J16" s="154"/>
      <c r="K16" s="177"/>
      <c r="L16" s="177"/>
      <c r="M16" s="177"/>
      <c r="N16" s="24"/>
      <c r="O16" s="25">
        <f>IF(P16=9,SUM(F16:N16)-SMALL(F16:N16,1)-SMALL(F16:N16,2),IF(P16=8,SUM(F16:N16)-SMALL(F16:N16,1),SUM(F16:N16)))</f>
        <v>2</v>
      </c>
      <c r="P16" s="26">
        <f>COUNTA(F16:N16)</f>
        <v>1</v>
      </c>
      <c r="Q16" s="134">
        <f>SUM(F16:N16)</f>
        <v>2</v>
      </c>
      <c r="R16" s="27"/>
      <c r="S16" s="28">
        <v>1843</v>
      </c>
      <c r="T16" s="132" t="s">
        <v>151</v>
      </c>
      <c r="U16" s="30">
        <f t="shared" si="0"/>
        <v>0</v>
      </c>
      <c r="V16" s="31"/>
      <c r="W16" s="32">
        <f t="shared" si="1"/>
        <v>0</v>
      </c>
      <c r="X16" s="19"/>
      <c r="Y16" s="6"/>
      <c r="Z16" s="33"/>
      <c r="AA16" s="33"/>
      <c r="AB16" s="33"/>
    </row>
    <row r="17" spans="1:28" ht="29.1" customHeight="1" thickBot="1" x14ac:dyDescent="0.45">
      <c r="A17" s="138"/>
      <c r="B17" s="138" t="str">
        <f>IF(P18&lt;2,"NO","SI")</f>
        <v>NO</v>
      </c>
      <c r="C17" s="157"/>
      <c r="D17" s="221"/>
      <c r="E17" s="157"/>
      <c r="F17" s="154"/>
      <c r="G17" s="154"/>
      <c r="H17" s="154"/>
      <c r="I17" s="141"/>
      <c r="J17" s="154"/>
      <c r="K17" s="177"/>
      <c r="L17" s="131"/>
      <c r="M17" s="261"/>
      <c r="N17" s="24"/>
      <c r="O17" s="25">
        <f>IF(P17=9,SUM(F17:N17)-SMALL(F17:N17,1)-SMALL(F17:N17,2),IF(P17=8,SUM(F17:N17)-SMALL(F17:N17,1),SUM(F17:N17)))</f>
        <v>0</v>
      </c>
      <c r="P17" s="26">
        <f>COUNTA(F17:N17)</f>
        <v>0</v>
      </c>
      <c r="Q17" s="134">
        <v>0</v>
      </c>
      <c r="R17" s="27"/>
      <c r="S17" s="28">
        <v>1988</v>
      </c>
      <c r="T17" s="132" t="s">
        <v>152</v>
      </c>
      <c r="U17" s="30">
        <f t="shared" si="0"/>
        <v>0</v>
      </c>
      <c r="V17" s="31"/>
      <c r="W17" s="32">
        <f t="shared" si="1"/>
        <v>0</v>
      </c>
      <c r="X17" s="19"/>
      <c r="Y17" s="6"/>
      <c r="Z17" s="33"/>
      <c r="AA17" s="33"/>
      <c r="AB17" s="33"/>
    </row>
    <row r="18" spans="1:28" ht="29.1" customHeight="1" thickBot="1" x14ac:dyDescent="0.4">
      <c r="A18" s="138"/>
      <c r="B18" s="138" t="str">
        <f>IF(P19&lt;2,"NO","SI")</f>
        <v>NO</v>
      </c>
      <c r="C18" s="147"/>
      <c r="D18" s="235"/>
      <c r="E18" s="147"/>
      <c r="F18" s="23"/>
      <c r="G18" s="23"/>
      <c r="H18" s="23"/>
      <c r="I18" s="23"/>
      <c r="J18" s="23"/>
      <c r="K18" s="131"/>
      <c r="L18" s="131"/>
      <c r="M18" s="131"/>
      <c r="N18" s="24"/>
      <c r="O18" s="25">
        <f t="shared" ref="O17:O18" si="2">IF(P18=9,SUM(F18:N18)-SMALL(F18:N18,1)-SMALL(F18:N18,2),IF(P18=8,SUM(F18:N18)-SMALL(F18:N18,1),SUM(F18:N18)))</f>
        <v>0</v>
      </c>
      <c r="P18" s="26">
        <f t="shared" ref="P17:P18" si="3">COUNTA(F18:N18)</f>
        <v>0</v>
      </c>
      <c r="Q18" s="134">
        <f t="shared" ref="Q17:Q18" si="4">SUM(F18:N18)</f>
        <v>0</v>
      </c>
      <c r="R18" s="27"/>
      <c r="S18" s="28">
        <v>2005</v>
      </c>
      <c r="T18" s="132" t="s">
        <v>153</v>
      </c>
      <c r="U18" s="30">
        <f t="shared" si="0"/>
        <v>0</v>
      </c>
      <c r="V18" s="31"/>
      <c r="W18" s="32">
        <f t="shared" si="1"/>
        <v>0</v>
      </c>
      <c r="X18" s="19"/>
      <c r="Y18" s="6"/>
      <c r="Z18" s="33"/>
      <c r="AA18" s="33"/>
      <c r="AB18" s="33"/>
    </row>
    <row r="19" spans="1:28" ht="29.1" customHeight="1" thickBot="1" x14ac:dyDescent="0.4">
      <c r="A19" s="138"/>
      <c r="B19" s="138" t="str">
        <f t="shared" ref="B13:B31" si="5">IF(P19&lt;2,"NO","SI")</f>
        <v>NO</v>
      </c>
      <c r="C19" s="147"/>
      <c r="D19" s="235"/>
      <c r="E19" s="147"/>
      <c r="F19" s="23"/>
      <c r="G19" s="23"/>
      <c r="H19" s="23"/>
      <c r="I19" s="23"/>
      <c r="J19" s="23"/>
      <c r="K19" s="131"/>
      <c r="L19" s="131"/>
      <c r="M19" s="131"/>
      <c r="N19" s="24"/>
      <c r="O19" s="25">
        <f t="shared" ref="O19:O34" si="6">IF(P19=9,SUM(F19:N19)-SMALL(F19:N19,1)-SMALL(F19:N19,2),IF(P19=8,SUM(F19:N19)-SMALL(F19:N19,1),SUM(F19:N19)))</f>
        <v>0</v>
      </c>
      <c r="P19" s="26">
        <f t="shared" ref="P19:P34" si="7">COUNTA(F19:N19)</f>
        <v>0</v>
      </c>
      <c r="Q19" s="134">
        <f t="shared" ref="Q19:Q34" si="8">SUM(F19:N19)</f>
        <v>0</v>
      </c>
      <c r="R19" s="27"/>
      <c r="S19" s="28">
        <v>2015</v>
      </c>
      <c r="T19" s="132" t="s">
        <v>154</v>
      </c>
      <c r="U19" s="30">
        <f t="shared" si="0"/>
        <v>0</v>
      </c>
      <c r="V19" s="31"/>
      <c r="W19" s="32">
        <f t="shared" si="1"/>
        <v>0</v>
      </c>
      <c r="X19" s="19"/>
      <c r="Y19" s="6"/>
      <c r="Z19" s="33"/>
      <c r="AA19" s="33"/>
      <c r="AB19" s="33"/>
    </row>
    <row r="20" spans="1:28" ht="29.1" customHeight="1" thickBot="1" x14ac:dyDescent="0.4">
      <c r="A20" s="138"/>
      <c r="B20" s="138" t="str">
        <f t="shared" si="5"/>
        <v>NO</v>
      </c>
      <c r="C20" s="147"/>
      <c r="D20" s="235"/>
      <c r="E20" s="147"/>
      <c r="F20" s="23"/>
      <c r="G20" s="23"/>
      <c r="H20" s="23"/>
      <c r="I20" s="23"/>
      <c r="J20" s="23"/>
      <c r="K20" s="131"/>
      <c r="L20" s="131"/>
      <c r="M20" s="131"/>
      <c r="N20" s="24"/>
      <c r="O20" s="25">
        <f t="shared" si="6"/>
        <v>0</v>
      </c>
      <c r="P20" s="26">
        <f t="shared" si="7"/>
        <v>0</v>
      </c>
      <c r="Q20" s="134">
        <f t="shared" si="8"/>
        <v>0</v>
      </c>
      <c r="R20" s="27"/>
      <c r="S20" s="28">
        <v>2041</v>
      </c>
      <c r="T20" s="132" t="s">
        <v>155</v>
      </c>
      <c r="U20" s="30">
        <f t="shared" si="0"/>
        <v>0</v>
      </c>
      <c r="V20" s="31"/>
      <c r="W20" s="32">
        <f t="shared" si="1"/>
        <v>0</v>
      </c>
      <c r="X20" s="19"/>
      <c r="Y20" s="6"/>
      <c r="Z20" s="33"/>
      <c r="AA20" s="33"/>
      <c r="AB20" s="33"/>
    </row>
    <row r="21" spans="1:28" ht="29.1" customHeight="1" thickBot="1" x14ac:dyDescent="0.4">
      <c r="A21" s="138"/>
      <c r="B21" s="138" t="str">
        <f t="shared" si="5"/>
        <v>NO</v>
      </c>
      <c r="C21" s="147"/>
      <c r="D21" s="235"/>
      <c r="E21" s="147"/>
      <c r="F21" s="23"/>
      <c r="G21" s="23"/>
      <c r="H21" s="23"/>
      <c r="I21" s="23"/>
      <c r="J21" s="23"/>
      <c r="K21" s="131"/>
      <c r="L21" s="131"/>
      <c r="M21" s="131"/>
      <c r="N21" s="24"/>
      <c r="O21" s="25">
        <f t="shared" si="6"/>
        <v>0</v>
      </c>
      <c r="P21" s="26">
        <f t="shared" si="7"/>
        <v>0</v>
      </c>
      <c r="Q21" s="134">
        <f t="shared" si="8"/>
        <v>0</v>
      </c>
      <c r="R21" s="27"/>
      <c r="S21" s="28">
        <v>2055</v>
      </c>
      <c r="T21" s="132" t="s">
        <v>156</v>
      </c>
      <c r="U21" s="30">
        <f t="shared" si="0"/>
        <v>0</v>
      </c>
      <c r="V21" s="31"/>
      <c r="W21" s="32">
        <f t="shared" si="1"/>
        <v>0</v>
      </c>
      <c r="X21" s="19"/>
      <c r="Y21" s="6"/>
      <c r="Z21" s="33"/>
      <c r="AA21" s="33"/>
      <c r="AB21" s="33"/>
    </row>
    <row r="22" spans="1:28" ht="29.1" customHeight="1" thickBot="1" x14ac:dyDescent="0.4">
      <c r="A22" s="138"/>
      <c r="B22" s="138" t="str">
        <f t="shared" si="5"/>
        <v>NO</v>
      </c>
      <c r="C22" s="147"/>
      <c r="D22" s="235"/>
      <c r="E22" s="147"/>
      <c r="F22" s="23"/>
      <c r="G22" s="23"/>
      <c r="H22" s="23"/>
      <c r="I22" s="23"/>
      <c r="J22" s="23"/>
      <c r="K22" s="131"/>
      <c r="L22" s="131"/>
      <c r="M22" s="131"/>
      <c r="N22" s="24"/>
      <c r="O22" s="25">
        <f t="shared" si="6"/>
        <v>0</v>
      </c>
      <c r="P22" s="26">
        <f t="shared" si="7"/>
        <v>0</v>
      </c>
      <c r="Q22" s="134">
        <f t="shared" si="8"/>
        <v>0</v>
      </c>
      <c r="R22" s="27"/>
      <c r="S22" s="28">
        <v>2057</v>
      </c>
      <c r="T22" s="132" t="s">
        <v>157</v>
      </c>
      <c r="U22" s="30">
        <f t="shared" si="0"/>
        <v>79</v>
      </c>
      <c r="V22" s="31"/>
      <c r="W22" s="32">
        <f t="shared" si="1"/>
        <v>79</v>
      </c>
      <c r="X22" s="19"/>
      <c r="Y22" s="6"/>
      <c r="Z22" s="33"/>
      <c r="AA22" s="33"/>
      <c r="AB22" s="33"/>
    </row>
    <row r="23" spans="1:28" ht="29.1" customHeight="1" thickBot="1" x14ac:dyDescent="0.4">
      <c r="A23" s="138"/>
      <c r="B23" s="138" t="str">
        <f t="shared" si="5"/>
        <v>NO</v>
      </c>
      <c r="C23" s="147"/>
      <c r="D23" s="235"/>
      <c r="E23" s="147"/>
      <c r="F23" s="23"/>
      <c r="G23" s="23"/>
      <c r="H23" s="23"/>
      <c r="I23" s="23"/>
      <c r="J23" s="23"/>
      <c r="K23" s="131"/>
      <c r="L23" s="131"/>
      <c r="M23" s="131"/>
      <c r="N23" s="24"/>
      <c r="O23" s="25">
        <f t="shared" si="6"/>
        <v>0</v>
      </c>
      <c r="P23" s="26">
        <f t="shared" si="7"/>
        <v>0</v>
      </c>
      <c r="Q23" s="134">
        <f t="shared" si="8"/>
        <v>0</v>
      </c>
      <c r="R23" s="27"/>
      <c r="S23" s="28">
        <v>2112</v>
      </c>
      <c r="T23" s="132" t="s">
        <v>158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33"/>
      <c r="AA23" s="33"/>
      <c r="AB23" s="33"/>
    </row>
    <row r="24" spans="1:28" ht="29.1" customHeight="1" thickBot="1" x14ac:dyDescent="0.4">
      <c r="A24" s="138"/>
      <c r="B24" s="138" t="str">
        <f t="shared" si="5"/>
        <v>NO</v>
      </c>
      <c r="C24" s="147"/>
      <c r="D24" s="235"/>
      <c r="E24" s="147"/>
      <c r="F24" s="23"/>
      <c r="G24" s="23"/>
      <c r="H24" s="23"/>
      <c r="I24" s="23"/>
      <c r="J24" s="23"/>
      <c r="K24" s="131"/>
      <c r="L24" s="131"/>
      <c r="M24" s="131"/>
      <c r="N24" s="24"/>
      <c r="O24" s="25">
        <f t="shared" si="6"/>
        <v>0</v>
      </c>
      <c r="P24" s="26">
        <f t="shared" si="7"/>
        <v>0</v>
      </c>
      <c r="Q24" s="134">
        <f t="shared" si="8"/>
        <v>0</v>
      </c>
      <c r="R24" s="27"/>
      <c r="S24" s="28">
        <v>2140</v>
      </c>
      <c r="T24" s="132" t="s">
        <v>159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33"/>
      <c r="AA24" s="33"/>
      <c r="AB24" s="33"/>
    </row>
    <row r="25" spans="1:28" ht="29.1" customHeight="1" thickBot="1" x14ac:dyDescent="0.4">
      <c r="A25" s="138"/>
      <c r="B25" s="138" t="str">
        <f t="shared" si="5"/>
        <v>NO</v>
      </c>
      <c r="C25" s="20"/>
      <c r="D25" s="224"/>
      <c r="E25" s="22"/>
      <c r="F25" s="23"/>
      <c r="G25" s="23"/>
      <c r="H25" s="23"/>
      <c r="I25" s="23"/>
      <c r="J25" s="23"/>
      <c r="K25" s="131"/>
      <c r="L25" s="131"/>
      <c r="M25" s="131"/>
      <c r="N25" s="24"/>
      <c r="O25" s="25">
        <f t="shared" si="6"/>
        <v>0</v>
      </c>
      <c r="P25" s="26">
        <f t="shared" si="7"/>
        <v>0</v>
      </c>
      <c r="Q25" s="134">
        <f t="shared" si="8"/>
        <v>0</v>
      </c>
      <c r="R25" s="27"/>
      <c r="S25" s="28">
        <v>2142</v>
      </c>
      <c r="T25" s="132" t="s">
        <v>160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33"/>
      <c r="AA25" s="33"/>
      <c r="AB25" s="33"/>
    </row>
    <row r="26" spans="1:28" ht="29.1" customHeight="1" thickBot="1" x14ac:dyDescent="0.4">
      <c r="A26" s="138"/>
      <c r="B26" s="138" t="str">
        <f t="shared" si="5"/>
        <v>NO</v>
      </c>
      <c r="C26" s="20"/>
      <c r="D26" s="224"/>
      <c r="E26" s="22"/>
      <c r="F26" s="23"/>
      <c r="G26" s="23"/>
      <c r="H26" s="23"/>
      <c r="I26" s="23"/>
      <c r="J26" s="23"/>
      <c r="K26" s="131"/>
      <c r="L26" s="131"/>
      <c r="M26" s="131"/>
      <c r="N26" s="24"/>
      <c r="O26" s="25">
        <f t="shared" si="6"/>
        <v>0</v>
      </c>
      <c r="P26" s="26">
        <f t="shared" si="7"/>
        <v>0</v>
      </c>
      <c r="Q26" s="134">
        <f t="shared" si="8"/>
        <v>0</v>
      </c>
      <c r="R26" s="27"/>
      <c r="S26" s="28">
        <v>2144</v>
      </c>
      <c r="T26" s="132" t="s">
        <v>161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33"/>
      <c r="AA26" s="33"/>
      <c r="AB26" s="33"/>
    </row>
    <row r="27" spans="1:28" ht="29.1" customHeight="1" thickBot="1" x14ac:dyDescent="0.4">
      <c r="A27" s="138"/>
      <c r="B27" s="138" t="str">
        <f t="shared" si="5"/>
        <v>NO</v>
      </c>
      <c r="C27" s="20"/>
      <c r="D27" s="224"/>
      <c r="E27" s="22"/>
      <c r="F27" s="23"/>
      <c r="G27" s="23"/>
      <c r="H27" s="23"/>
      <c r="I27" s="23"/>
      <c r="J27" s="23"/>
      <c r="K27" s="131"/>
      <c r="L27" s="131"/>
      <c r="M27" s="131"/>
      <c r="N27" s="24"/>
      <c r="O27" s="25">
        <f t="shared" si="6"/>
        <v>0</v>
      </c>
      <c r="P27" s="26">
        <f t="shared" si="7"/>
        <v>0</v>
      </c>
      <c r="Q27" s="134">
        <f t="shared" si="8"/>
        <v>0</v>
      </c>
      <c r="R27" s="27"/>
      <c r="S27" s="28">
        <v>2186</v>
      </c>
      <c r="T27" s="132" t="s">
        <v>162</v>
      </c>
      <c r="U27" s="30">
        <f t="shared" si="0"/>
        <v>2</v>
      </c>
      <c r="V27" s="31"/>
      <c r="W27" s="32">
        <f t="shared" si="1"/>
        <v>2</v>
      </c>
      <c r="X27" s="19"/>
      <c r="Y27" s="6"/>
      <c r="Z27" s="6"/>
      <c r="AA27" s="6"/>
      <c r="AB27" s="6"/>
    </row>
    <row r="28" spans="1:28" ht="29.1" customHeight="1" thickBot="1" x14ac:dyDescent="0.4">
      <c r="A28" s="138"/>
      <c r="B28" s="138" t="str">
        <f t="shared" si="5"/>
        <v>NO</v>
      </c>
      <c r="C28" s="20"/>
      <c r="D28" s="224"/>
      <c r="E28" s="22"/>
      <c r="F28" s="23"/>
      <c r="G28" s="23"/>
      <c r="H28" s="23"/>
      <c r="I28" s="23"/>
      <c r="J28" s="23"/>
      <c r="K28" s="131"/>
      <c r="L28" s="131"/>
      <c r="M28" s="131"/>
      <c r="N28" s="24"/>
      <c r="O28" s="25">
        <f t="shared" si="6"/>
        <v>0</v>
      </c>
      <c r="P28" s="26">
        <f t="shared" si="7"/>
        <v>0</v>
      </c>
      <c r="Q28" s="134">
        <f t="shared" si="8"/>
        <v>0</v>
      </c>
      <c r="R28" s="27"/>
      <c r="S28" s="28">
        <v>2236</v>
      </c>
      <c r="T28" s="132" t="s">
        <v>163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38"/>
      <c r="B29" s="138" t="str">
        <f t="shared" si="5"/>
        <v>NO</v>
      </c>
      <c r="C29" s="20"/>
      <c r="D29" s="224"/>
      <c r="E29" s="22"/>
      <c r="F29" s="23"/>
      <c r="G29" s="23"/>
      <c r="H29" s="23"/>
      <c r="I29" s="23"/>
      <c r="J29" s="23"/>
      <c r="K29" s="131"/>
      <c r="L29" s="131"/>
      <c r="M29" s="131"/>
      <c r="N29" s="24"/>
      <c r="O29" s="25">
        <f t="shared" si="6"/>
        <v>0</v>
      </c>
      <c r="P29" s="26">
        <f t="shared" si="7"/>
        <v>0</v>
      </c>
      <c r="Q29" s="134">
        <f t="shared" si="8"/>
        <v>0</v>
      </c>
      <c r="R29" s="27"/>
      <c r="S29" s="28">
        <v>2272</v>
      </c>
      <c r="T29" s="132" t="s">
        <v>164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38"/>
      <c r="B30" s="138" t="str">
        <f t="shared" si="5"/>
        <v>NO</v>
      </c>
      <c r="C30" s="20"/>
      <c r="D30" s="224"/>
      <c r="E30" s="22"/>
      <c r="F30" s="23"/>
      <c r="G30" s="23"/>
      <c r="H30" s="23"/>
      <c r="I30" s="23"/>
      <c r="J30" s="23"/>
      <c r="K30" s="131"/>
      <c r="L30" s="131"/>
      <c r="M30" s="131"/>
      <c r="N30" s="24"/>
      <c r="O30" s="25">
        <f t="shared" si="6"/>
        <v>0</v>
      </c>
      <c r="P30" s="26">
        <f t="shared" si="7"/>
        <v>0</v>
      </c>
      <c r="Q30" s="134">
        <f t="shared" si="8"/>
        <v>0</v>
      </c>
      <c r="R30" s="27"/>
      <c r="S30" s="28">
        <v>2362</v>
      </c>
      <c r="T30" s="132" t="s">
        <v>165</v>
      </c>
      <c r="U30" s="30">
        <f t="shared" si="0"/>
        <v>20</v>
      </c>
      <c r="V30" s="31"/>
      <c r="W30" s="32">
        <f t="shared" si="1"/>
        <v>20</v>
      </c>
      <c r="X30" s="19"/>
      <c r="Y30" s="6"/>
      <c r="Z30" s="6"/>
      <c r="AA30" s="6"/>
      <c r="AB30" s="6"/>
    </row>
    <row r="31" spans="1:28" ht="29.1" customHeight="1" thickBot="1" x14ac:dyDescent="0.4">
      <c r="A31" s="138"/>
      <c r="B31" s="138" t="str">
        <f t="shared" si="5"/>
        <v>NO</v>
      </c>
      <c r="C31" s="21"/>
      <c r="D31" s="224"/>
      <c r="E31" s="34"/>
      <c r="F31" s="23"/>
      <c r="G31" s="23"/>
      <c r="H31" s="23"/>
      <c r="I31" s="23"/>
      <c r="J31" s="23"/>
      <c r="K31" s="131"/>
      <c r="L31" s="131"/>
      <c r="M31" s="131"/>
      <c r="N31" s="24"/>
      <c r="O31" s="25">
        <f t="shared" si="6"/>
        <v>0</v>
      </c>
      <c r="P31" s="26">
        <f t="shared" si="7"/>
        <v>0</v>
      </c>
      <c r="Q31" s="134">
        <f t="shared" si="8"/>
        <v>0</v>
      </c>
      <c r="R31" s="27"/>
      <c r="S31" s="28">
        <v>2397</v>
      </c>
      <c r="T31" s="132" t="s">
        <v>166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38"/>
      <c r="B32" s="138" t="str">
        <f t="shared" ref="B32:B54" si="9">IF(P32&lt;2,"NO","SI")</f>
        <v>NO</v>
      </c>
      <c r="C32" s="21"/>
      <c r="D32" s="224"/>
      <c r="E32" s="34"/>
      <c r="F32" s="23"/>
      <c r="G32" s="23"/>
      <c r="H32" s="23"/>
      <c r="I32" s="23"/>
      <c r="J32" s="23"/>
      <c r="K32" s="131"/>
      <c r="L32" s="131"/>
      <c r="M32" s="131"/>
      <c r="N32" s="24"/>
      <c r="O32" s="25">
        <f t="shared" si="6"/>
        <v>0</v>
      </c>
      <c r="P32" s="26">
        <f t="shared" si="7"/>
        <v>0</v>
      </c>
      <c r="Q32" s="134">
        <f t="shared" si="8"/>
        <v>0</v>
      </c>
      <c r="R32" s="27"/>
      <c r="S32" s="28">
        <v>2403</v>
      </c>
      <c r="T32" s="132" t="s">
        <v>167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38"/>
      <c r="B33" s="138" t="str">
        <f t="shared" si="9"/>
        <v>NO</v>
      </c>
      <c r="C33" s="21"/>
      <c r="D33" s="224"/>
      <c r="E33" s="34"/>
      <c r="F33" s="23"/>
      <c r="G33" s="23"/>
      <c r="H33" s="23"/>
      <c r="I33" s="23"/>
      <c r="J33" s="23"/>
      <c r="K33" s="131"/>
      <c r="L33" s="131"/>
      <c r="M33" s="131"/>
      <c r="N33" s="24"/>
      <c r="O33" s="25">
        <f t="shared" si="6"/>
        <v>0</v>
      </c>
      <c r="P33" s="26">
        <f t="shared" si="7"/>
        <v>0</v>
      </c>
      <c r="Q33" s="134">
        <f t="shared" si="8"/>
        <v>0</v>
      </c>
      <c r="R33" s="27"/>
      <c r="S33" s="28">
        <v>2415</v>
      </c>
      <c r="T33" s="132" t="s">
        <v>168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38"/>
      <c r="B34" s="138" t="str">
        <f t="shared" si="9"/>
        <v>NO</v>
      </c>
      <c r="C34" s="21"/>
      <c r="D34" s="224"/>
      <c r="E34" s="34"/>
      <c r="F34" s="23"/>
      <c r="G34" s="23"/>
      <c r="H34" s="23"/>
      <c r="I34" s="23"/>
      <c r="J34" s="23"/>
      <c r="K34" s="131"/>
      <c r="L34" s="131"/>
      <c r="M34" s="131"/>
      <c r="N34" s="24"/>
      <c r="O34" s="25">
        <f t="shared" si="6"/>
        <v>0</v>
      </c>
      <c r="P34" s="26">
        <f t="shared" si="7"/>
        <v>0</v>
      </c>
      <c r="Q34" s="134">
        <f t="shared" si="8"/>
        <v>0</v>
      </c>
      <c r="R34" s="27"/>
      <c r="S34" s="28">
        <v>2446</v>
      </c>
      <c r="T34" s="132" t="s">
        <v>169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38"/>
      <c r="B35" s="138" t="str">
        <f t="shared" si="9"/>
        <v>NO</v>
      </c>
      <c r="C35" s="21"/>
      <c r="D35" s="224"/>
      <c r="E35" s="34"/>
      <c r="F35" s="23"/>
      <c r="G35" s="23"/>
      <c r="H35" s="23"/>
      <c r="I35" s="23"/>
      <c r="J35" s="23"/>
      <c r="K35" s="131"/>
      <c r="L35" s="131"/>
      <c r="M35" s="131"/>
      <c r="N35" s="24"/>
      <c r="O35" s="25">
        <f t="shared" ref="O35:O54" si="10">IF(P35=9,SUM(F35:N35)-SMALL(F35:N35,1)-SMALL(F35:N35,2),IF(P35=8,SUM(F35:N35)-SMALL(F35:N35,1),SUM(F35:N35)))</f>
        <v>0</v>
      </c>
      <c r="P35" s="26">
        <f t="shared" ref="P35:P54" si="11">COUNTA(F35:N35)</f>
        <v>0</v>
      </c>
      <c r="Q35" s="134">
        <f t="shared" ref="Q35:Q54" si="12">SUM(F35:N35)</f>
        <v>0</v>
      </c>
      <c r="R35" s="27"/>
      <c r="S35" s="28">
        <v>2455</v>
      </c>
      <c r="T35" s="132" t="s">
        <v>170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38"/>
      <c r="B36" s="138" t="str">
        <f t="shared" si="9"/>
        <v>NO</v>
      </c>
      <c r="C36" s="21"/>
      <c r="D36" s="224"/>
      <c r="E36" s="34"/>
      <c r="F36" s="23"/>
      <c r="G36" s="23"/>
      <c r="H36" s="23"/>
      <c r="I36" s="23"/>
      <c r="J36" s="23"/>
      <c r="K36" s="131"/>
      <c r="L36" s="131"/>
      <c r="M36" s="131"/>
      <c r="N36" s="24"/>
      <c r="O36" s="25">
        <f t="shared" si="10"/>
        <v>0</v>
      </c>
      <c r="P36" s="26">
        <f t="shared" si="11"/>
        <v>0</v>
      </c>
      <c r="Q36" s="134">
        <f t="shared" si="12"/>
        <v>0</v>
      </c>
      <c r="R36" s="27"/>
      <c r="S36" s="28">
        <v>2513</v>
      </c>
      <c r="T36" s="132" t="s">
        <v>114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38"/>
      <c r="B37" s="138" t="str">
        <f t="shared" si="9"/>
        <v>NO</v>
      </c>
      <c r="C37" s="21"/>
      <c r="D37" s="224"/>
      <c r="E37" s="34"/>
      <c r="F37" s="23"/>
      <c r="G37" s="23"/>
      <c r="H37" s="23"/>
      <c r="I37" s="23"/>
      <c r="J37" s="23"/>
      <c r="K37" s="131"/>
      <c r="L37" s="131"/>
      <c r="M37" s="131"/>
      <c r="N37" s="24"/>
      <c r="O37" s="25">
        <f t="shared" si="10"/>
        <v>0</v>
      </c>
      <c r="P37" s="26">
        <f t="shared" si="11"/>
        <v>0</v>
      </c>
      <c r="Q37" s="134">
        <f t="shared" si="12"/>
        <v>0</v>
      </c>
      <c r="R37" s="27"/>
      <c r="S37" s="28">
        <v>2521</v>
      </c>
      <c r="T37" s="132" t="s">
        <v>111</v>
      </c>
      <c r="U37" s="30">
        <f t="shared" si="0"/>
        <v>25</v>
      </c>
      <c r="V37" s="31"/>
      <c r="W37" s="32">
        <f t="shared" si="1"/>
        <v>25</v>
      </c>
      <c r="X37" s="19"/>
      <c r="Y37" s="6"/>
      <c r="Z37" s="6"/>
      <c r="AA37" s="6"/>
      <c r="AB37" s="6"/>
    </row>
    <row r="38" spans="1:28" ht="29.1" customHeight="1" thickBot="1" x14ac:dyDescent="0.4">
      <c r="A38" s="138"/>
      <c r="B38" s="138" t="str">
        <f t="shared" si="9"/>
        <v>NO</v>
      </c>
      <c r="C38" s="21"/>
      <c r="D38" s="224"/>
      <c r="E38" s="34"/>
      <c r="F38" s="23"/>
      <c r="G38" s="23"/>
      <c r="H38" s="23"/>
      <c r="I38" s="23"/>
      <c r="J38" s="23"/>
      <c r="K38" s="131"/>
      <c r="L38" s="131"/>
      <c r="M38" s="131"/>
      <c r="N38" s="24"/>
      <c r="O38" s="25">
        <f t="shared" si="10"/>
        <v>0</v>
      </c>
      <c r="P38" s="26">
        <f t="shared" si="11"/>
        <v>0</v>
      </c>
      <c r="Q38" s="134">
        <f t="shared" si="12"/>
        <v>0</v>
      </c>
      <c r="R38" s="27"/>
      <c r="S38" s="28">
        <v>2526</v>
      </c>
      <c r="T38" s="132" t="s">
        <v>171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38"/>
      <c r="B39" s="138" t="str">
        <f t="shared" si="9"/>
        <v>NO</v>
      </c>
      <c r="C39" s="21"/>
      <c r="D39" s="224"/>
      <c r="E39" s="34"/>
      <c r="F39" s="23"/>
      <c r="G39" s="23"/>
      <c r="H39" s="23"/>
      <c r="I39" s="23"/>
      <c r="J39" s="23"/>
      <c r="K39" s="131"/>
      <c r="L39" s="131"/>
      <c r="M39" s="131"/>
      <c r="N39" s="24"/>
      <c r="O39" s="25">
        <f t="shared" si="10"/>
        <v>0</v>
      </c>
      <c r="P39" s="26">
        <f t="shared" si="11"/>
        <v>0</v>
      </c>
      <c r="Q39" s="134">
        <f t="shared" si="12"/>
        <v>0</v>
      </c>
      <c r="R39" s="27"/>
      <c r="S39" s="28">
        <v>2609</v>
      </c>
      <c r="T39" s="132" t="s">
        <v>172</v>
      </c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38"/>
      <c r="B40" s="138" t="str">
        <f t="shared" si="9"/>
        <v>NO</v>
      </c>
      <c r="C40" s="21"/>
      <c r="D40" s="224"/>
      <c r="E40" s="34"/>
      <c r="F40" s="23"/>
      <c r="G40" s="23"/>
      <c r="H40" s="23"/>
      <c r="I40" s="23"/>
      <c r="J40" s="23"/>
      <c r="K40" s="131"/>
      <c r="L40" s="131"/>
      <c r="M40" s="131"/>
      <c r="N40" s="24"/>
      <c r="O40" s="25">
        <f t="shared" si="10"/>
        <v>0</v>
      </c>
      <c r="P40" s="26">
        <f t="shared" si="11"/>
        <v>0</v>
      </c>
      <c r="Q40" s="134">
        <f t="shared" si="12"/>
        <v>0</v>
      </c>
      <c r="R40" s="27"/>
      <c r="S40" s="28">
        <v>2612</v>
      </c>
      <c r="T40" s="132" t="s">
        <v>173</v>
      </c>
      <c r="U40" s="30">
        <f t="shared" si="0"/>
        <v>155</v>
      </c>
      <c r="V40" s="31"/>
      <c r="W40" s="32">
        <f t="shared" si="1"/>
        <v>155</v>
      </c>
      <c r="X40" s="19"/>
      <c r="Y40" s="6"/>
      <c r="Z40" s="6"/>
      <c r="AA40" s="6"/>
      <c r="AB40" s="6"/>
    </row>
    <row r="41" spans="1:28" ht="29.1" customHeight="1" thickBot="1" x14ac:dyDescent="0.4">
      <c r="A41" s="138"/>
      <c r="B41" s="138" t="str">
        <f t="shared" si="9"/>
        <v>NO</v>
      </c>
      <c r="C41" s="21"/>
      <c r="D41" s="224"/>
      <c r="E41" s="34"/>
      <c r="F41" s="23"/>
      <c r="G41" s="23"/>
      <c r="H41" s="23"/>
      <c r="I41" s="23"/>
      <c r="J41" s="23"/>
      <c r="K41" s="131"/>
      <c r="L41" s="131"/>
      <c r="M41" s="131"/>
      <c r="N41" s="24"/>
      <c r="O41" s="25">
        <f t="shared" si="10"/>
        <v>0</v>
      </c>
      <c r="P41" s="26">
        <f t="shared" si="11"/>
        <v>0</v>
      </c>
      <c r="Q41" s="134">
        <f t="shared" si="12"/>
        <v>0</v>
      </c>
      <c r="R41" s="27"/>
      <c r="S41" s="28">
        <v>2638</v>
      </c>
      <c r="T41" s="132" t="s">
        <v>174</v>
      </c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38"/>
      <c r="B42" s="138" t="str">
        <f t="shared" si="9"/>
        <v>NO</v>
      </c>
      <c r="C42" s="21"/>
      <c r="D42" s="224"/>
      <c r="E42" s="34"/>
      <c r="F42" s="23"/>
      <c r="G42" s="23"/>
      <c r="H42" s="23"/>
      <c r="I42" s="23"/>
      <c r="J42" s="23"/>
      <c r="K42" s="131"/>
      <c r="L42" s="131"/>
      <c r="M42" s="131"/>
      <c r="N42" s="24"/>
      <c r="O42" s="25">
        <f t="shared" si="10"/>
        <v>0</v>
      </c>
      <c r="P42" s="26">
        <f t="shared" si="11"/>
        <v>0</v>
      </c>
      <c r="Q42" s="134">
        <f t="shared" si="12"/>
        <v>0</v>
      </c>
      <c r="R42" s="27"/>
      <c r="S42" s="28">
        <v>1665</v>
      </c>
      <c r="T42" s="132" t="s">
        <v>604</v>
      </c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38"/>
      <c r="B43" s="138" t="str">
        <f t="shared" si="9"/>
        <v>NO</v>
      </c>
      <c r="C43" s="21"/>
      <c r="D43" s="224"/>
      <c r="E43" s="34"/>
      <c r="F43" s="23"/>
      <c r="G43" s="23"/>
      <c r="H43" s="23"/>
      <c r="I43" s="23"/>
      <c r="J43" s="23"/>
      <c r="K43" s="131"/>
      <c r="L43" s="131"/>
      <c r="M43" s="131"/>
      <c r="N43" s="24"/>
      <c r="O43" s="25">
        <f t="shared" si="10"/>
        <v>0</v>
      </c>
      <c r="P43" s="26">
        <f t="shared" si="11"/>
        <v>0</v>
      </c>
      <c r="Q43" s="134">
        <f t="shared" si="12"/>
        <v>0</v>
      </c>
      <c r="R43" s="27"/>
      <c r="S43" s="28">
        <v>1771</v>
      </c>
      <c r="T43" s="29" t="s">
        <v>456</v>
      </c>
      <c r="U43" s="30">
        <f t="shared" si="0"/>
        <v>0</v>
      </c>
      <c r="V43" s="31"/>
      <c r="W43" s="32">
        <f t="shared" ref="W43:W61" si="13">SUMIF($D$3:$D$76,S43,$O$3:$O$76)</f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38"/>
      <c r="B44" s="138" t="str">
        <f t="shared" si="9"/>
        <v>NO</v>
      </c>
      <c r="C44" s="21"/>
      <c r="D44" s="224"/>
      <c r="E44" s="34"/>
      <c r="F44" s="23"/>
      <c r="G44" s="23"/>
      <c r="H44" s="23"/>
      <c r="I44" s="23"/>
      <c r="J44" s="23"/>
      <c r="K44" s="131"/>
      <c r="L44" s="131"/>
      <c r="M44" s="131"/>
      <c r="N44" s="24"/>
      <c r="O44" s="25">
        <f t="shared" si="10"/>
        <v>0</v>
      </c>
      <c r="P44" s="26">
        <f t="shared" si="11"/>
        <v>0</v>
      </c>
      <c r="Q44" s="134">
        <f t="shared" si="12"/>
        <v>0</v>
      </c>
      <c r="R44" s="27"/>
      <c r="S44" s="28">
        <v>1862</v>
      </c>
      <c r="T44" s="132" t="s">
        <v>324</v>
      </c>
      <c r="U44" s="30">
        <f t="shared" si="0"/>
        <v>0</v>
      </c>
      <c r="V44" s="31"/>
      <c r="W44" s="32">
        <f t="shared" si="13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38"/>
      <c r="B45" s="138" t="str">
        <f t="shared" si="9"/>
        <v>NO</v>
      </c>
      <c r="C45" s="21"/>
      <c r="D45" s="224"/>
      <c r="E45" s="34"/>
      <c r="F45" s="23"/>
      <c r="G45" s="23"/>
      <c r="H45" s="23"/>
      <c r="I45" s="23"/>
      <c r="J45" s="23"/>
      <c r="K45" s="131"/>
      <c r="L45" s="131"/>
      <c r="M45" s="131"/>
      <c r="N45" s="24"/>
      <c r="O45" s="25">
        <f t="shared" si="10"/>
        <v>0</v>
      </c>
      <c r="P45" s="26">
        <f t="shared" si="11"/>
        <v>0</v>
      </c>
      <c r="Q45" s="134">
        <f t="shared" si="12"/>
        <v>0</v>
      </c>
      <c r="R45" s="27"/>
      <c r="S45" s="28">
        <v>1868</v>
      </c>
      <c r="T45" s="29" t="s">
        <v>310</v>
      </c>
      <c r="U45" s="30">
        <f t="shared" si="0"/>
        <v>0</v>
      </c>
      <c r="V45" s="31"/>
      <c r="W45" s="32">
        <f t="shared" si="13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38"/>
      <c r="B46" s="138" t="str">
        <f t="shared" si="9"/>
        <v>NO</v>
      </c>
      <c r="C46" s="21"/>
      <c r="D46" s="224"/>
      <c r="E46" s="34"/>
      <c r="F46" s="23"/>
      <c r="G46" s="23"/>
      <c r="H46" s="23"/>
      <c r="I46" s="23"/>
      <c r="J46" s="23"/>
      <c r="K46" s="131"/>
      <c r="L46" s="131"/>
      <c r="M46" s="131"/>
      <c r="N46" s="24"/>
      <c r="O46" s="25">
        <f t="shared" si="10"/>
        <v>0</v>
      </c>
      <c r="P46" s="26">
        <f t="shared" si="11"/>
        <v>0</v>
      </c>
      <c r="Q46" s="134">
        <f t="shared" si="12"/>
        <v>0</v>
      </c>
      <c r="R46" s="35"/>
      <c r="S46" s="28">
        <v>1937</v>
      </c>
      <c r="T46" s="29" t="s">
        <v>363</v>
      </c>
      <c r="U46" s="30">
        <f t="shared" si="0"/>
        <v>0</v>
      </c>
      <c r="V46" s="36"/>
      <c r="W46" s="32">
        <f t="shared" si="13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38"/>
      <c r="B47" s="138" t="str">
        <f t="shared" si="9"/>
        <v>NO</v>
      </c>
      <c r="C47" s="21"/>
      <c r="D47" s="224"/>
      <c r="E47" s="34"/>
      <c r="F47" s="23"/>
      <c r="G47" s="23"/>
      <c r="H47" s="23"/>
      <c r="I47" s="23"/>
      <c r="J47" s="23"/>
      <c r="K47" s="131"/>
      <c r="L47" s="131"/>
      <c r="M47" s="131"/>
      <c r="N47" s="24"/>
      <c r="O47" s="25">
        <f t="shared" si="10"/>
        <v>0</v>
      </c>
      <c r="P47" s="26">
        <f t="shared" si="11"/>
        <v>0</v>
      </c>
      <c r="Q47" s="134">
        <f t="shared" si="12"/>
        <v>0</v>
      </c>
      <c r="R47" s="35"/>
      <c r="S47" s="28">
        <v>1970</v>
      </c>
      <c r="T47" s="29" t="s">
        <v>327</v>
      </c>
      <c r="U47" s="30">
        <f t="shared" si="0"/>
        <v>0</v>
      </c>
      <c r="V47" s="37"/>
      <c r="W47" s="32">
        <f t="shared" si="13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38"/>
      <c r="B48" s="138" t="str">
        <f t="shared" si="9"/>
        <v>NO</v>
      </c>
      <c r="C48" s="21"/>
      <c r="D48" s="224"/>
      <c r="E48" s="34"/>
      <c r="F48" s="23"/>
      <c r="G48" s="23"/>
      <c r="H48" s="23"/>
      <c r="I48" s="23"/>
      <c r="J48" s="23"/>
      <c r="K48" s="131"/>
      <c r="L48" s="131"/>
      <c r="M48" s="131"/>
      <c r="N48" s="24"/>
      <c r="O48" s="25">
        <f t="shared" si="10"/>
        <v>0</v>
      </c>
      <c r="P48" s="26">
        <f t="shared" si="11"/>
        <v>0</v>
      </c>
      <c r="Q48" s="134">
        <f t="shared" si="12"/>
        <v>0</v>
      </c>
      <c r="R48" s="19"/>
      <c r="S48" s="28">
        <v>2029</v>
      </c>
      <c r="T48" s="29" t="s">
        <v>349</v>
      </c>
      <c r="U48" s="30">
        <f t="shared" si="0"/>
        <v>0</v>
      </c>
      <c r="V48" s="37"/>
      <c r="W48" s="32">
        <f t="shared" si="13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38"/>
      <c r="B49" s="138" t="str">
        <f t="shared" si="9"/>
        <v>NO</v>
      </c>
      <c r="C49" s="21"/>
      <c r="D49" s="224"/>
      <c r="E49" s="34"/>
      <c r="F49" s="23"/>
      <c r="G49" s="23"/>
      <c r="H49" s="23"/>
      <c r="I49" s="23"/>
      <c r="J49" s="23"/>
      <c r="K49" s="131"/>
      <c r="L49" s="131"/>
      <c r="M49" s="131"/>
      <c r="N49" s="24"/>
      <c r="O49" s="25">
        <f t="shared" si="10"/>
        <v>0</v>
      </c>
      <c r="P49" s="26">
        <f t="shared" si="11"/>
        <v>0</v>
      </c>
      <c r="Q49" s="134">
        <f t="shared" si="12"/>
        <v>0</v>
      </c>
      <c r="R49" s="19"/>
      <c r="S49" s="28">
        <v>2042</v>
      </c>
      <c r="T49" s="29" t="s">
        <v>434</v>
      </c>
      <c r="U49" s="30">
        <f t="shared" si="0"/>
        <v>0</v>
      </c>
      <c r="V49" s="39"/>
      <c r="W49" s="32">
        <f t="shared" si="13"/>
        <v>0</v>
      </c>
      <c r="X49" s="38"/>
      <c r="Y49" s="6"/>
      <c r="Z49" s="6"/>
      <c r="AA49" s="6"/>
      <c r="AB49" s="6"/>
    </row>
    <row r="50" spans="1:28" ht="29.1" customHeight="1" thickBot="1" x14ac:dyDescent="0.4">
      <c r="A50" s="138"/>
      <c r="B50" s="138" t="str">
        <f t="shared" si="9"/>
        <v>NO</v>
      </c>
      <c r="C50" s="21"/>
      <c r="D50" s="224"/>
      <c r="E50" s="34"/>
      <c r="F50" s="23"/>
      <c r="G50" s="23"/>
      <c r="H50" s="23"/>
      <c r="I50" s="23"/>
      <c r="J50" s="23"/>
      <c r="K50" s="131"/>
      <c r="L50" s="131"/>
      <c r="M50" s="131"/>
      <c r="N50" s="24"/>
      <c r="O50" s="25">
        <f t="shared" si="10"/>
        <v>0</v>
      </c>
      <c r="P50" s="26">
        <f t="shared" si="11"/>
        <v>0</v>
      </c>
      <c r="Q50" s="134">
        <f t="shared" si="12"/>
        <v>0</v>
      </c>
      <c r="R50" s="19"/>
      <c r="S50" s="28">
        <v>2046</v>
      </c>
      <c r="T50" s="29" t="s">
        <v>467</v>
      </c>
      <c r="U50" s="30">
        <f t="shared" si="0"/>
        <v>0</v>
      </c>
      <c r="V50" s="6"/>
      <c r="W50" s="32">
        <f t="shared" si="13"/>
        <v>0</v>
      </c>
      <c r="X50" s="6"/>
      <c r="Y50" s="6"/>
      <c r="Z50" s="6"/>
      <c r="AA50" s="6"/>
      <c r="AB50" s="6"/>
    </row>
    <row r="51" spans="1:28" ht="29.1" customHeight="1" thickBot="1" x14ac:dyDescent="0.4">
      <c r="A51" s="138"/>
      <c r="B51" s="138" t="str">
        <f t="shared" si="9"/>
        <v>NO</v>
      </c>
      <c r="C51" s="21"/>
      <c r="D51" s="224"/>
      <c r="E51" s="34"/>
      <c r="F51" s="23"/>
      <c r="G51" s="23"/>
      <c r="H51" s="23"/>
      <c r="I51" s="23"/>
      <c r="J51" s="23"/>
      <c r="K51" s="131"/>
      <c r="L51" s="131"/>
      <c r="M51" s="131"/>
      <c r="N51" s="24"/>
      <c r="O51" s="25">
        <f t="shared" si="10"/>
        <v>0</v>
      </c>
      <c r="P51" s="26">
        <f t="shared" si="11"/>
        <v>0</v>
      </c>
      <c r="Q51" s="134">
        <f t="shared" si="12"/>
        <v>0</v>
      </c>
      <c r="R51" s="19"/>
      <c r="S51" s="28">
        <v>2178</v>
      </c>
      <c r="T51" s="29" t="s">
        <v>605</v>
      </c>
      <c r="U51" s="30">
        <f t="shared" si="0"/>
        <v>0</v>
      </c>
      <c r="V51" s="6"/>
      <c r="W51" s="32">
        <f t="shared" si="13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38"/>
      <c r="B52" s="138" t="str">
        <f t="shared" si="9"/>
        <v>NO</v>
      </c>
      <c r="C52" s="21"/>
      <c r="D52" s="224"/>
      <c r="E52" s="34"/>
      <c r="F52" s="23"/>
      <c r="G52" s="23"/>
      <c r="H52" s="23"/>
      <c r="I52" s="23"/>
      <c r="J52" s="23"/>
      <c r="K52" s="131"/>
      <c r="L52" s="131"/>
      <c r="M52" s="131"/>
      <c r="N52" s="24"/>
      <c r="O52" s="25">
        <f t="shared" si="10"/>
        <v>0</v>
      </c>
      <c r="P52" s="26">
        <f t="shared" si="11"/>
        <v>0</v>
      </c>
      <c r="Q52" s="134">
        <f t="shared" si="12"/>
        <v>0</v>
      </c>
      <c r="R52" s="19"/>
      <c r="S52" s="28">
        <v>2205</v>
      </c>
      <c r="T52" s="29" t="s">
        <v>574</v>
      </c>
      <c r="U52" s="30">
        <f t="shared" si="0"/>
        <v>0</v>
      </c>
      <c r="V52" s="6"/>
      <c r="W52" s="32">
        <f t="shared" si="13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38"/>
      <c r="B53" s="138" t="str">
        <f t="shared" si="9"/>
        <v>NO</v>
      </c>
      <c r="C53" s="21"/>
      <c r="D53" s="224"/>
      <c r="E53" s="34"/>
      <c r="F53" s="23"/>
      <c r="G53" s="23"/>
      <c r="H53" s="23"/>
      <c r="I53" s="23"/>
      <c r="J53" s="23"/>
      <c r="K53" s="131"/>
      <c r="L53" s="131"/>
      <c r="M53" s="131"/>
      <c r="N53" s="24"/>
      <c r="O53" s="25">
        <f t="shared" si="10"/>
        <v>0</v>
      </c>
      <c r="P53" s="26">
        <f t="shared" si="11"/>
        <v>0</v>
      </c>
      <c r="Q53" s="134">
        <f t="shared" si="12"/>
        <v>0</v>
      </c>
      <c r="R53" s="19"/>
      <c r="S53" s="28">
        <v>2251</v>
      </c>
      <c r="T53" s="29" t="s">
        <v>304</v>
      </c>
      <c r="U53" s="30">
        <f t="shared" si="0"/>
        <v>25</v>
      </c>
      <c r="V53" s="6"/>
      <c r="W53" s="32">
        <f t="shared" si="13"/>
        <v>25</v>
      </c>
      <c r="X53" s="6"/>
      <c r="Y53" s="6"/>
      <c r="Z53" s="6"/>
      <c r="AA53" s="6"/>
      <c r="AB53" s="6"/>
    </row>
    <row r="54" spans="1:28" ht="29.1" customHeight="1" thickBot="1" x14ac:dyDescent="0.4">
      <c r="A54" s="138"/>
      <c r="B54" s="138" t="str">
        <f t="shared" si="9"/>
        <v>NO</v>
      </c>
      <c r="C54" s="21"/>
      <c r="D54" s="224"/>
      <c r="E54" s="34"/>
      <c r="F54" s="23"/>
      <c r="G54" s="23"/>
      <c r="H54" s="23"/>
      <c r="I54" s="23"/>
      <c r="J54" s="23"/>
      <c r="K54" s="131"/>
      <c r="L54" s="131"/>
      <c r="M54" s="131"/>
      <c r="N54" s="24"/>
      <c r="O54" s="25">
        <f t="shared" si="10"/>
        <v>0</v>
      </c>
      <c r="P54" s="26">
        <f t="shared" si="11"/>
        <v>0</v>
      </c>
      <c r="Q54" s="134">
        <f t="shared" si="12"/>
        <v>0</v>
      </c>
      <c r="R54" s="19"/>
      <c r="S54" s="28">
        <v>2253</v>
      </c>
      <c r="T54" s="29" t="s">
        <v>606</v>
      </c>
      <c r="U54" s="30">
        <f t="shared" si="0"/>
        <v>0</v>
      </c>
      <c r="V54" s="6"/>
      <c r="W54" s="32">
        <f t="shared" si="13"/>
        <v>0</v>
      </c>
      <c r="X54" s="6"/>
      <c r="Y54" s="6"/>
      <c r="Z54" s="6"/>
      <c r="AA54" s="6"/>
      <c r="AB54" s="6"/>
    </row>
    <row r="55" spans="1:28" ht="28.35" customHeight="1" thickBot="1" x14ac:dyDescent="0.45">
      <c r="A55" s="40"/>
      <c r="B55" s="40">
        <f>COUNTIF(B3:B54,"SI")</f>
        <v>14</v>
      </c>
      <c r="C55" s="40">
        <f>COUNTA(C3:C54)</f>
        <v>14</v>
      </c>
      <c r="D55" s="225"/>
      <c r="E55" s="41"/>
      <c r="F55" s="40">
        <f t="shared" ref="F55:N55" si="14">COUNTA(F3:F54)</f>
        <v>6</v>
      </c>
      <c r="G55" s="40">
        <f t="shared" si="14"/>
        <v>9</v>
      </c>
      <c r="H55" s="40">
        <f t="shared" si="14"/>
        <v>0</v>
      </c>
      <c r="I55" s="40">
        <f t="shared" si="14"/>
        <v>0</v>
      </c>
      <c r="J55" s="40">
        <f t="shared" si="14"/>
        <v>0</v>
      </c>
      <c r="K55" s="40">
        <f t="shared" si="14"/>
        <v>0</v>
      </c>
      <c r="L55" s="40">
        <f t="shared" si="14"/>
        <v>0</v>
      </c>
      <c r="M55" s="40">
        <f t="shared" si="14"/>
        <v>0</v>
      </c>
      <c r="N55" s="40">
        <f t="shared" si="14"/>
        <v>0</v>
      </c>
      <c r="O55" s="43">
        <f>SUM(O3:O54)</f>
        <v>478</v>
      </c>
      <c r="P55" s="44"/>
      <c r="Q55" s="26">
        <f>SUM(Q3:Q54)</f>
        <v>478</v>
      </c>
      <c r="R55" s="19"/>
      <c r="S55" s="28">
        <v>2277</v>
      </c>
      <c r="T55" s="29" t="s">
        <v>320</v>
      </c>
      <c r="U55" s="30">
        <f t="shared" si="0"/>
        <v>0</v>
      </c>
      <c r="V55" s="6"/>
      <c r="W55" s="32">
        <f t="shared" si="13"/>
        <v>0</v>
      </c>
      <c r="X55" s="6"/>
      <c r="Y55" s="6"/>
      <c r="Z55" s="6"/>
      <c r="AA55" s="6"/>
      <c r="AB55" s="6"/>
    </row>
    <row r="56" spans="1:28" ht="27.75" customHeight="1" thickBot="1" x14ac:dyDescent="0.4">
      <c r="A56" s="6"/>
      <c r="B56" s="6"/>
      <c r="C56" s="6"/>
      <c r="D56" s="227"/>
      <c r="E56" s="6"/>
      <c r="F56" s="6"/>
      <c r="G56" s="6"/>
      <c r="H56" s="6"/>
      <c r="I56" s="6"/>
      <c r="J56" s="6"/>
      <c r="K56" s="6"/>
      <c r="L56" s="6"/>
      <c r="M56" s="6"/>
      <c r="N56" s="6"/>
      <c r="O56" s="45"/>
      <c r="P56" s="6"/>
      <c r="Q56" s="45"/>
      <c r="R56" s="6"/>
      <c r="S56" s="28">
        <v>2310</v>
      </c>
      <c r="T56" s="29" t="s">
        <v>453</v>
      </c>
      <c r="U56" s="30">
        <f t="shared" si="0"/>
        <v>0</v>
      </c>
      <c r="V56" s="6"/>
      <c r="W56" s="32">
        <f t="shared" si="13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227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2316</v>
      </c>
      <c r="T57" s="29" t="s">
        <v>293</v>
      </c>
      <c r="U57" s="30">
        <f t="shared" si="0"/>
        <v>0</v>
      </c>
      <c r="V57" s="6"/>
      <c r="W57" s="32">
        <f t="shared" si="13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227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2334</v>
      </c>
      <c r="T58" s="29" t="s">
        <v>427</v>
      </c>
      <c r="U58" s="30">
        <f t="shared" si="0"/>
        <v>0</v>
      </c>
      <c r="V58" s="6"/>
      <c r="W58" s="32">
        <f t="shared" si="13"/>
        <v>0</v>
      </c>
      <c r="X58" s="6"/>
      <c r="Y58" s="6"/>
      <c r="Z58" s="6"/>
      <c r="AA58" s="6"/>
      <c r="AB58" s="6"/>
    </row>
    <row r="59" spans="1:28" ht="27.4" customHeight="1" thickBot="1" x14ac:dyDescent="0.4">
      <c r="A59" s="6"/>
      <c r="B59" s="6"/>
      <c r="C59" s="6"/>
      <c r="D59" s="227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2438</v>
      </c>
      <c r="T59" s="132" t="s">
        <v>500</v>
      </c>
      <c r="U59" s="30">
        <f t="shared" si="0"/>
        <v>0</v>
      </c>
      <c r="V59" s="6"/>
      <c r="W59" s="32">
        <f t="shared" si="13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227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2453</v>
      </c>
      <c r="T60" s="29" t="s">
        <v>415</v>
      </c>
      <c r="U60" s="30">
        <f t="shared" si="0"/>
        <v>0</v>
      </c>
      <c r="V60" s="6"/>
      <c r="W60" s="32">
        <f t="shared" si="13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227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2461</v>
      </c>
      <c r="T61" s="29" t="s">
        <v>577</v>
      </c>
      <c r="U61" s="30">
        <f t="shared" si="0"/>
        <v>0</v>
      </c>
      <c r="V61" s="6"/>
      <c r="W61" s="32">
        <f t="shared" si="13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227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2465</v>
      </c>
      <c r="T62" s="29" t="s">
        <v>344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227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2478</v>
      </c>
      <c r="T63" s="132" t="s">
        <v>322</v>
      </c>
      <c r="U63" s="30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7.75" customHeight="1" thickBot="1" x14ac:dyDescent="0.4">
      <c r="A64" s="6"/>
      <c r="B64" s="6"/>
      <c r="C64" s="6"/>
      <c r="D64" s="227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>
        <v>2480</v>
      </c>
      <c r="T64" s="29" t="s">
        <v>516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6.25" thickBot="1" x14ac:dyDescent="0.4">
      <c r="A65" s="6"/>
      <c r="B65" s="6"/>
      <c r="C65" s="6"/>
      <c r="D65" s="227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28">
        <v>2487</v>
      </c>
      <c r="T65" s="29" t="s">
        <v>459</v>
      </c>
      <c r="U65" s="30">
        <f t="shared" si="0"/>
        <v>0</v>
      </c>
      <c r="V65" s="36"/>
      <c r="W65" s="32">
        <f t="shared" si="1"/>
        <v>0</v>
      </c>
      <c r="X65" s="6"/>
      <c r="Y65" s="6"/>
      <c r="Z65" s="6"/>
      <c r="AA65" s="6"/>
      <c r="AB65" s="6"/>
    </row>
    <row r="66" spans="1:28" ht="26.25" thickBot="1" x14ac:dyDescent="0.4">
      <c r="A66" s="6"/>
      <c r="B66" s="6"/>
      <c r="C66" s="6"/>
      <c r="D66" s="227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28">
        <v>2488</v>
      </c>
      <c r="T66" s="29" t="s">
        <v>352</v>
      </c>
      <c r="U66" s="30">
        <f t="shared" si="0"/>
        <v>0</v>
      </c>
      <c r="V66" s="37"/>
      <c r="W66" s="32">
        <f t="shared" si="1"/>
        <v>0</v>
      </c>
      <c r="X66" s="6"/>
      <c r="Y66" s="6"/>
      <c r="Z66" s="6"/>
      <c r="AA66" s="6"/>
      <c r="AB66" s="6"/>
    </row>
    <row r="67" spans="1:28" ht="26.25" customHeight="1" thickBot="1" x14ac:dyDescent="0.4">
      <c r="A67" s="164"/>
      <c r="B67" s="6"/>
      <c r="C67" s="46"/>
      <c r="D67" s="228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8"/>
      <c r="P67" s="6"/>
      <c r="Q67" s="6"/>
      <c r="R67" s="6"/>
      <c r="S67" s="28">
        <v>2496</v>
      </c>
      <c r="T67" s="29" t="s">
        <v>423</v>
      </c>
      <c r="U67" s="30">
        <f t="shared" si="0"/>
        <v>0</v>
      </c>
      <c r="V67" s="6"/>
      <c r="W67" s="32">
        <f t="shared" si="1"/>
        <v>0</v>
      </c>
      <c r="X67" s="6"/>
      <c r="Y67" s="6"/>
      <c r="Z67" s="6"/>
      <c r="AA67" s="6"/>
      <c r="AB67" s="6"/>
    </row>
    <row r="68" spans="1:28" ht="26.25" customHeight="1" thickBot="1" x14ac:dyDescent="0.4">
      <c r="A68" s="168"/>
      <c r="B68" s="6"/>
      <c r="C68" s="49"/>
      <c r="D68" s="229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  <c r="P68" s="6"/>
      <c r="Q68" s="6"/>
      <c r="R68" s="6"/>
      <c r="S68" s="28">
        <v>2549</v>
      </c>
      <c r="T68" s="29" t="s">
        <v>447</v>
      </c>
      <c r="U68" s="30">
        <f t="shared" si="0"/>
        <v>0</v>
      </c>
      <c r="V68" s="6"/>
      <c r="W68" s="32">
        <f t="shared" si="1"/>
        <v>0</v>
      </c>
      <c r="X68" s="6"/>
      <c r="Y68" s="6"/>
      <c r="Z68" s="6"/>
      <c r="AA68" s="6"/>
      <c r="AB68" s="6"/>
    </row>
    <row r="69" spans="1:28" ht="26.25" customHeight="1" thickBot="1" x14ac:dyDescent="0.4">
      <c r="A69" s="168"/>
      <c r="B69" s="6"/>
      <c r="C69" s="49"/>
      <c r="D69" s="229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  <c r="P69" s="6"/>
      <c r="Q69" s="6"/>
      <c r="R69" s="6"/>
      <c r="S69" s="28">
        <v>2584</v>
      </c>
      <c r="T69" s="29" t="s">
        <v>404</v>
      </c>
      <c r="U69" s="30">
        <f t="shared" si="0"/>
        <v>0</v>
      </c>
      <c r="V69" s="6"/>
      <c r="W69" s="32">
        <f t="shared" si="1"/>
        <v>0</v>
      </c>
      <c r="X69" s="6"/>
      <c r="Y69" s="6"/>
      <c r="Z69" s="6"/>
      <c r="AA69" s="6"/>
      <c r="AB69" s="6"/>
    </row>
    <row r="70" spans="1:28" ht="26.25" customHeight="1" thickBot="1" x14ac:dyDescent="0.4">
      <c r="A70" s="168"/>
      <c r="B70" s="6"/>
      <c r="C70" s="49"/>
      <c r="D70" s="229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  <c r="P70" s="6"/>
      <c r="Q70" s="6"/>
      <c r="R70" s="6"/>
      <c r="S70" s="28">
        <v>2599</v>
      </c>
      <c r="T70" s="29" t="s">
        <v>366</v>
      </c>
      <c r="U70" s="30">
        <f t="shared" si="0"/>
        <v>0</v>
      </c>
      <c r="V70" s="6"/>
      <c r="W70" s="32">
        <f t="shared" si="1"/>
        <v>0</v>
      </c>
      <c r="X70" s="6"/>
      <c r="Y70" s="6"/>
      <c r="Z70" s="6"/>
      <c r="AA70" s="6"/>
      <c r="AB70" s="6"/>
    </row>
    <row r="71" spans="1:28" ht="26.25" customHeight="1" thickBot="1" x14ac:dyDescent="0.4">
      <c r="A71" s="168"/>
      <c r="B71" s="6"/>
      <c r="C71" s="49"/>
      <c r="D71" s="229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  <c r="P71" s="6"/>
      <c r="Q71" s="6"/>
      <c r="R71" s="6"/>
      <c r="S71" s="28">
        <v>2601</v>
      </c>
      <c r="T71" s="29" t="s">
        <v>607</v>
      </c>
      <c r="U71" s="30">
        <f t="shared" si="0"/>
        <v>0</v>
      </c>
      <c r="V71" s="6"/>
      <c r="W71" s="32">
        <f t="shared" si="1"/>
        <v>0</v>
      </c>
      <c r="X71" s="6"/>
      <c r="Y71" s="6"/>
      <c r="Z71" s="6"/>
      <c r="AA71" s="6"/>
      <c r="AB71" s="6"/>
    </row>
    <row r="72" spans="1:28" ht="26.25" customHeight="1" thickBot="1" x14ac:dyDescent="0.4">
      <c r="A72" s="168"/>
      <c r="B72" s="6"/>
      <c r="C72" s="49"/>
      <c r="D72" s="229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  <c r="P72" s="6"/>
      <c r="Q72" s="6"/>
      <c r="R72" s="6"/>
      <c r="S72" s="28">
        <v>2614</v>
      </c>
      <c r="T72" s="29" t="s">
        <v>405</v>
      </c>
      <c r="U72" s="30">
        <f t="shared" si="0"/>
        <v>0</v>
      </c>
      <c r="V72" s="6"/>
      <c r="W72" s="32">
        <f t="shared" si="1"/>
        <v>0</v>
      </c>
      <c r="X72" s="6"/>
      <c r="Y72" s="6"/>
      <c r="Z72" s="6"/>
      <c r="AA72" s="6"/>
      <c r="AB72" s="6"/>
    </row>
    <row r="73" spans="1:28" ht="26.25" customHeight="1" thickBot="1" x14ac:dyDescent="0.4">
      <c r="A73" s="168"/>
      <c r="B73" s="6"/>
      <c r="C73" s="49"/>
      <c r="D73" s="229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  <c r="P73" s="6"/>
      <c r="Q73" s="6"/>
      <c r="R73" s="6"/>
      <c r="S73" s="28">
        <v>2654</v>
      </c>
      <c r="T73" s="29" t="s">
        <v>401</v>
      </c>
      <c r="U73" s="30">
        <f t="shared" si="0"/>
        <v>0</v>
      </c>
      <c r="V73" s="6"/>
      <c r="W73" s="32">
        <f t="shared" si="1"/>
        <v>0</v>
      </c>
      <c r="X73" s="6"/>
      <c r="Y73" s="6"/>
      <c r="Z73" s="6"/>
      <c r="AA73" s="6"/>
      <c r="AB73" s="6"/>
    </row>
    <row r="74" spans="1:28" ht="26.25" customHeight="1" thickBot="1" x14ac:dyDescent="0.4">
      <c r="A74" s="168"/>
      <c r="B74" s="6"/>
      <c r="C74" s="49"/>
      <c r="D74" s="229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  <c r="P74" s="6"/>
      <c r="Q74" s="6"/>
      <c r="R74" s="6"/>
      <c r="S74" s="28">
        <v>2656</v>
      </c>
      <c r="T74" s="29" t="s">
        <v>507</v>
      </c>
      <c r="U74" s="30">
        <f t="shared" si="0"/>
        <v>0</v>
      </c>
      <c r="V74" s="6"/>
      <c r="W74" s="32">
        <f t="shared" si="1"/>
        <v>0</v>
      </c>
      <c r="X74" s="6"/>
      <c r="Y74" s="6"/>
      <c r="Z74" s="6"/>
      <c r="AA74" s="6"/>
      <c r="AB74" s="6"/>
    </row>
    <row r="75" spans="1:28" ht="26.25" customHeight="1" thickBot="1" x14ac:dyDescent="0.4">
      <c r="A75" s="168"/>
      <c r="B75" s="6"/>
      <c r="C75" s="49"/>
      <c r="D75" s="229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  <c r="P75" s="6"/>
      <c r="Q75" s="6"/>
      <c r="R75" s="6"/>
      <c r="S75" s="28">
        <v>2658</v>
      </c>
      <c r="T75" s="29" t="s">
        <v>608</v>
      </c>
      <c r="U75" s="30">
        <f t="shared" si="0"/>
        <v>0</v>
      </c>
      <c r="V75" s="6"/>
      <c r="W75" s="32">
        <f t="shared" si="1"/>
        <v>0</v>
      </c>
      <c r="X75" s="6"/>
      <c r="Y75" s="6"/>
      <c r="Z75" s="6"/>
      <c r="AA75" s="6"/>
      <c r="AB75" s="6"/>
    </row>
    <row r="76" spans="1:28" ht="26.25" customHeight="1" thickBot="1" x14ac:dyDescent="0.4">
      <c r="A76" s="168"/>
      <c r="B76" s="6"/>
      <c r="C76" s="49"/>
      <c r="D76" s="229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  <c r="P76" s="6"/>
      <c r="Q76" s="6"/>
      <c r="R76" s="6"/>
      <c r="S76" s="28">
        <v>1115</v>
      </c>
      <c r="T76" s="29" t="s">
        <v>329</v>
      </c>
      <c r="U76" s="30">
        <f t="shared" si="0"/>
        <v>0</v>
      </c>
      <c r="V76" s="6"/>
      <c r="W76" s="32">
        <f t="shared" si="1"/>
        <v>0</v>
      </c>
      <c r="X76" s="6"/>
      <c r="Y76" s="6"/>
      <c r="Z76" s="6"/>
      <c r="AA76" s="6"/>
      <c r="AB76" s="6"/>
    </row>
    <row r="77" spans="1:28" ht="26.25" customHeight="1" thickBot="1" x14ac:dyDescent="0.4">
      <c r="A77" s="168"/>
      <c r="B77" s="6"/>
      <c r="C77" s="49"/>
      <c r="D77" s="229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  <c r="P77" s="6"/>
      <c r="Q77" s="6"/>
      <c r="R77" s="6"/>
      <c r="S77" s="28"/>
      <c r="T77" s="29"/>
      <c r="U77" s="30">
        <f t="shared" si="0"/>
        <v>0</v>
      </c>
      <c r="V77" s="6"/>
      <c r="W77" s="32">
        <f t="shared" si="1"/>
        <v>0</v>
      </c>
      <c r="X77" s="6"/>
      <c r="Y77" s="6"/>
      <c r="Z77" s="6"/>
      <c r="AA77" s="6"/>
      <c r="AB77" s="6"/>
    </row>
    <row r="78" spans="1:28" ht="26.25" customHeight="1" thickBot="1" x14ac:dyDescent="0.4">
      <c r="A78" s="168"/>
      <c r="B78" s="6"/>
      <c r="C78" s="49"/>
      <c r="D78" s="229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  <c r="P78" s="6"/>
      <c r="Q78" s="6"/>
      <c r="R78" s="6"/>
      <c r="S78" s="28"/>
      <c r="T78" s="29"/>
      <c r="U78" s="30">
        <f t="shared" si="0"/>
        <v>0</v>
      </c>
      <c r="V78" s="6"/>
      <c r="W78" s="32">
        <f t="shared" si="1"/>
        <v>0</v>
      </c>
      <c r="X78" s="6"/>
      <c r="Y78" s="6"/>
      <c r="Z78" s="6"/>
      <c r="AA78" s="6"/>
      <c r="AB78" s="6"/>
    </row>
    <row r="79" spans="1:28" ht="26.25" customHeight="1" thickBot="1" x14ac:dyDescent="0.4">
      <c r="A79" s="168"/>
      <c r="B79" s="6"/>
      <c r="C79" s="49"/>
      <c r="D79" s="229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  <c r="P79" s="6"/>
      <c r="Q79" s="6"/>
      <c r="R79" s="6"/>
      <c r="S79" s="28"/>
      <c r="T79" s="29"/>
      <c r="U79" s="30">
        <f t="shared" si="0"/>
        <v>0</v>
      </c>
      <c r="V79" s="6"/>
      <c r="W79" s="32">
        <f t="shared" si="1"/>
        <v>0</v>
      </c>
      <c r="X79" s="6"/>
      <c r="Y79" s="6"/>
      <c r="Z79" s="6"/>
      <c r="AA79" s="6"/>
      <c r="AB79" s="6"/>
    </row>
    <row r="80" spans="1:28" ht="26.25" customHeight="1" thickBot="1" x14ac:dyDescent="0.4">
      <c r="A80" s="168"/>
      <c r="B80" s="6"/>
      <c r="C80" s="49"/>
      <c r="D80" s="229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1"/>
      <c r="P80" s="6"/>
      <c r="Q80" s="6"/>
      <c r="R80" s="6"/>
      <c r="S80" s="28"/>
      <c r="T80" s="29"/>
      <c r="U80" s="30">
        <f t="shared" si="0"/>
        <v>0</v>
      </c>
      <c r="V80" s="6"/>
      <c r="W80" s="32">
        <f t="shared" si="1"/>
        <v>0</v>
      </c>
      <c r="X80" s="6"/>
      <c r="Y80" s="6"/>
      <c r="Z80" s="6"/>
      <c r="AA80" s="6"/>
      <c r="AB80" s="6"/>
    </row>
    <row r="81" spans="1:28" ht="26.25" customHeight="1" thickBot="1" x14ac:dyDescent="0.4">
      <c r="A81" s="168"/>
      <c r="B81" s="6"/>
      <c r="C81" s="49"/>
      <c r="D81" s="229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  <c r="P81" s="6"/>
      <c r="Q81" s="6"/>
      <c r="R81" s="6"/>
      <c r="S81" s="28"/>
      <c r="T81" s="29"/>
      <c r="U81" s="30">
        <f t="shared" si="0"/>
        <v>0</v>
      </c>
      <c r="V81" s="6"/>
      <c r="W81" s="32">
        <f t="shared" si="1"/>
        <v>0</v>
      </c>
      <c r="X81" s="6"/>
      <c r="Y81" s="6"/>
      <c r="Z81" s="6"/>
      <c r="AA81" s="6"/>
      <c r="AB81" s="6"/>
    </row>
    <row r="82" spans="1:28" ht="26.25" customHeight="1" thickBot="1" x14ac:dyDescent="0.4">
      <c r="A82" s="168"/>
      <c r="B82" s="6"/>
      <c r="C82" s="49"/>
      <c r="D82" s="229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  <c r="P82" s="6"/>
      <c r="Q82" s="6"/>
      <c r="R82" s="6"/>
      <c r="S82" s="28"/>
      <c r="T82" s="29"/>
      <c r="U82" s="30">
        <f t="shared" si="0"/>
        <v>0</v>
      </c>
      <c r="V82" s="6"/>
      <c r="W82" s="32">
        <f t="shared" si="1"/>
        <v>0</v>
      </c>
      <c r="X82" s="6"/>
      <c r="Y82" s="6"/>
      <c r="Z82" s="6"/>
      <c r="AA82" s="6"/>
      <c r="AB82" s="6"/>
    </row>
    <row r="83" spans="1:28" ht="26.25" customHeight="1" thickBot="1" x14ac:dyDescent="0.4">
      <c r="A83" s="168"/>
      <c r="B83" s="6"/>
      <c r="C83" s="49"/>
      <c r="D83" s="229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  <c r="P83" s="6"/>
      <c r="Q83" s="6"/>
      <c r="R83" s="6"/>
      <c r="S83" s="28"/>
      <c r="T83" s="29"/>
      <c r="U83" s="30">
        <f t="shared" si="0"/>
        <v>0</v>
      </c>
      <c r="V83" s="6"/>
      <c r="W83" s="32">
        <f t="shared" si="1"/>
        <v>0</v>
      </c>
      <c r="X83" s="6"/>
      <c r="Y83" s="6"/>
      <c r="Z83" s="6"/>
      <c r="AA83" s="6"/>
      <c r="AB83" s="6"/>
    </row>
    <row r="84" spans="1:28" ht="26.25" customHeight="1" thickBot="1" x14ac:dyDescent="0.4">
      <c r="A84" s="168"/>
      <c r="B84" s="6"/>
      <c r="C84" s="49"/>
      <c r="D84" s="229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1"/>
      <c r="P84" s="6"/>
      <c r="Q84" s="6"/>
      <c r="R84" s="6"/>
      <c r="S84" s="28"/>
      <c r="T84" s="29"/>
      <c r="U84" s="30">
        <f>SUM(U3:U83)</f>
        <v>478</v>
      </c>
      <c r="V84" s="6"/>
      <c r="W84" s="32">
        <f>SUM(W3:W83)</f>
        <v>478</v>
      </c>
      <c r="X84" s="6"/>
      <c r="Y84" s="6"/>
      <c r="Z84" s="6"/>
      <c r="AA84" s="6"/>
      <c r="AB84" s="6"/>
    </row>
    <row r="85" spans="1:28" ht="26.25" customHeight="1" x14ac:dyDescent="0.2">
      <c r="A85" s="168"/>
      <c r="B85" s="6"/>
      <c r="C85" s="49"/>
      <c r="D85" s="229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26.25" customHeight="1" x14ac:dyDescent="0.2">
      <c r="A86" s="168"/>
      <c r="B86" s="6"/>
      <c r="C86" s="49"/>
      <c r="D86" s="229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26.25" customHeight="1" x14ac:dyDescent="0.2">
      <c r="A87" s="168"/>
      <c r="B87" s="6"/>
      <c r="C87" s="49"/>
      <c r="D87" s="229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15.6" customHeight="1" x14ac:dyDescent="0.2">
      <c r="A88" s="168"/>
      <c r="B88" s="6"/>
      <c r="C88" s="49"/>
      <c r="D88" s="229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ht="15.6" customHeight="1" x14ac:dyDescent="0.2">
      <c r="A89" s="168"/>
      <c r="B89" s="6"/>
      <c r="C89" s="49"/>
      <c r="D89" s="229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ht="15.6" customHeight="1" x14ac:dyDescent="0.2">
      <c r="A90" s="168"/>
      <c r="B90" s="6"/>
      <c r="C90" s="49"/>
      <c r="D90" s="229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ht="15.6" customHeight="1" x14ac:dyDescent="0.2">
      <c r="A91" s="168"/>
      <c r="B91" s="6"/>
      <c r="C91" s="49"/>
      <c r="D91" s="229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1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ht="15.6" customHeight="1" x14ac:dyDescent="0.2">
      <c r="A92" s="165"/>
      <c r="B92" s="6"/>
      <c r="C92" s="52"/>
      <c r="D92" s="230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4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 ht="18.600000000000001" customHeight="1" x14ac:dyDescent="0.2">
      <c r="S93" s="6"/>
      <c r="T93" s="6"/>
      <c r="U93" s="6"/>
      <c r="V93" s="6"/>
      <c r="W93" s="6"/>
    </row>
    <row r="94" spans="1:28" ht="18.600000000000001" customHeight="1" x14ac:dyDescent="0.2">
      <c r="S94" s="6"/>
      <c r="T94" s="6"/>
      <c r="U94" s="6"/>
      <c r="V94" s="6"/>
      <c r="W94" s="6"/>
    </row>
    <row r="95" spans="1:28" ht="18.600000000000001" customHeight="1" x14ac:dyDescent="0.2">
      <c r="S95" s="6"/>
      <c r="T95" s="6"/>
      <c r="U95" s="6"/>
      <c r="V95" s="6"/>
      <c r="W95" s="6"/>
    </row>
    <row r="96" spans="1:28" ht="18.600000000000001" customHeight="1" x14ac:dyDescent="0.2">
      <c r="S96" s="6"/>
      <c r="T96" s="6"/>
      <c r="U96" s="6"/>
      <c r="V96" s="6"/>
      <c r="W96" s="6"/>
    </row>
    <row r="97" spans="19:23" ht="18.600000000000001" customHeight="1" x14ac:dyDescent="0.2">
      <c r="S97" s="6"/>
      <c r="T97" s="6"/>
      <c r="U97" s="6"/>
      <c r="V97" s="6"/>
      <c r="W97" s="6"/>
    </row>
    <row r="98" spans="19:23" ht="18.600000000000001" customHeight="1" x14ac:dyDescent="0.2">
      <c r="S98" s="6"/>
      <c r="T98" s="6"/>
      <c r="U98" s="6"/>
      <c r="V98" s="6"/>
      <c r="W98" s="6"/>
    </row>
    <row r="99" spans="19:23" ht="18.600000000000001" customHeight="1" x14ac:dyDescent="0.2">
      <c r="S99" s="6"/>
      <c r="T99" s="6"/>
      <c r="U99" s="6"/>
      <c r="V99" s="6"/>
      <c r="W99" s="6"/>
    </row>
    <row r="100" spans="19:23" ht="18.600000000000001" customHeight="1" x14ac:dyDescent="0.2">
      <c r="S100" s="6"/>
      <c r="T100" s="6"/>
      <c r="U100" s="6"/>
      <c r="V100" s="6"/>
      <c r="W100" s="6"/>
    </row>
    <row r="101" spans="19:23" ht="18.600000000000001" customHeight="1" x14ac:dyDescent="0.2">
      <c r="S101" s="6"/>
      <c r="T101" s="6"/>
      <c r="U101" s="6"/>
      <c r="V101" s="6"/>
      <c r="W101" s="6"/>
    </row>
    <row r="102" spans="19:23" ht="18.600000000000001" customHeight="1" x14ac:dyDescent="0.2">
      <c r="S102" s="6"/>
      <c r="T102" s="6"/>
      <c r="U102" s="6"/>
      <c r="V102" s="6"/>
      <c r="W102" s="6"/>
    </row>
    <row r="103" spans="19:23" ht="18.600000000000001" customHeight="1" x14ac:dyDescent="0.2">
      <c r="S103" s="6"/>
      <c r="T103" s="6"/>
      <c r="U103" s="6"/>
      <c r="V103" s="6"/>
      <c r="W103" s="6"/>
    </row>
    <row r="104" spans="19:23" ht="18.600000000000001" customHeight="1" x14ac:dyDescent="0.2">
      <c r="S104" s="6"/>
      <c r="T104" s="6"/>
      <c r="U104" s="6"/>
      <c r="V104" s="6"/>
      <c r="W104" s="6"/>
    </row>
    <row r="105" spans="19:23" ht="18.600000000000001" customHeight="1" x14ac:dyDescent="0.2">
      <c r="S105" s="6"/>
      <c r="T105" s="6"/>
      <c r="U105" s="6"/>
      <c r="V105" s="6"/>
      <c r="W105" s="6"/>
    </row>
    <row r="106" spans="19:23" ht="18.600000000000001" customHeight="1" x14ac:dyDescent="0.2">
      <c r="S106" s="6"/>
      <c r="T106" s="6"/>
      <c r="U106" s="6"/>
      <c r="V106" s="6"/>
      <c r="W106" s="6"/>
    </row>
    <row r="107" spans="19:23" ht="18.600000000000001" customHeight="1" x14ac:dyDescent="0.2">
      <c r="S107" s="6"/>
      <c r="T107" s="6"/>
      <c r="U107" s="6"/>
      <c r="V107" s="6"/>
      <c r="W107" s="6"/>
    </row>
    <row r="108" spans="19:23" ht="18.600000000000001" customHeight="1" x14ac:dyDescent="0.2">
      <c r="S108" s="6"/>
      <c r="T108" s="6"/>
      <c r="U108" s="6"/>
      <c r="V108" s="6"/>
      <c r="W108" s="6"/>
    </row>
    <row r="109" spans="19:23" ht="18.600000000000001" customHeight="1" x14ac:dyDescent="0.2">
      <c r="S109" s="6"/>
      <c r="T109" s="6"/>
      <c r="U109" s="6"/>
      <c r="V109" s="6"/>
      <c r="W109" s="6"/>
    </row>
    <row r="110" spans="19:23" ht="18.600000000000001" customHeight="1" x14ac:dyDescent="0.2">
      <c r="S110" s="6"/>
      <c r="T110" s="6"/>
      <c r="U110" s="6"/>
      <c r="V110" s="6"/>
      <c r="W110" s="6"/>
    </row>
    <row r="111" spans="19:23" ht="18.600000000000001" customHeight="1" x14ac:dyDescent="0.2">
      <c r="S111" s="6"/>
      <c r="T111" s="6"/>
      <c r="U111" s="6"/>
      <c r="V111" s="6"/>
      <c r="W111" s="6"/>
    </row>
    <row r="112" spans="19:23" ht="18.600000000000001" customHeight="1" x14ac:dyDescent="0.2">
      <c r="S112" s="6"/>
      <c r="T112" s="6"/>
      <c r="U112" s="6"/>
      <c r="V112" s="6"/>
      <c r="W112" s="6"/>
    </row>
  </sheetData>
  <sortState xmlns:xlrd2="http://schemas.microsoft.com/office/spreadsheetml/2017/richdata2" ref="A3:Q16">
    <sortCondition descending="1" ref="O3:O16"/>
  </sortState>
  <mergeCells count="1">
    <mergeCell ref="B1:G1"/>
  </mergeCells>
  <phoneticPr fontId="20" type="noConversion"/>
  <conditionalFormatting sqref="A9:A16 B3:B16 A17:B54">
    <cfRule type="containsText" dxfId="47" priority="1" stopIfTrue="1" operator="containsText" text="SI">
      <formula>NOT(ISERROR(SEARCH("SI",A3)))</formula>
    </cfRule>
    <cfRule type="containsText" dxfId="4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M</oddHeader>
    <oddFooter>&amp;L&amp;"Helvetica,Regular"&amp;12&amp;K000000&amp;P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Z112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S1" sqref="S1:W104857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2.7109375" style="1" bestFit="1" customWidth="1"/>
    <col min="4" max="4" width="12.42578125" style="153" customWidth="1"/>
    <col min="5" max="5" width="66.7109375" style="1" customWidth="1"/>
    <col min="6" max="6" width="23.140625" style="1" customWidth="1"/>
    <col min="7" max="12" width="23" style="1" customWidth="1"/>
    <col min="13" max="13" width="23.42578125" style="1" customWidth="1"/>
    <col min="14" max="14" width="31.28515625" style="1" bestFit="1" customWidth="1"/>
    <col min="15" max="15" width="22.42578125" style="1" customWidth="1"/>
    <col min="16" max="16" width="13.42578125" style="1" customWidth="1"/>
    <col min="17" max="17" width="28.7109375" style="1" customWidth="1"/>
    <col min="18" max="19" width="11.42578125" style="1" customWidth="1"/>
    <col min="20" max="20" width="75.85546875" style="1" bestFit="1" customWidth="1"/>
    <col min="21" max="21" width="16" style="1" customWidth="1"/>
    <col min="22" max="22" width="11.42578125" style="1" customWidth="1"/>
    <col min="23" max="23" width="31.28515625" style="1" customWidth="1"/>
    <col min="24" max="25" width="11.42578125" style="1" customWidth="1"/>
    <col min="26" max="26" width="38" style="1" customWidth="1"/>
    <col min="27" max="27" width="11.42578125" style="1" customWidth="1"/>
    <col min="28" max="28" width="45.42578125" style="1" customWidth="1"/>
    <col min="29" max="260" width="11.42578125" style="1" customWidth="1"/>
  </cols>
  <sheetData>
    <row r="1" spans="1:28" ht="28.5" customHeight="1" thickBot="1" x14ac:dyDescent="0.45">
      <c r="A1"/>
      <c r="B1" s="251" t="s">
        <v>80</v>
      </c>
      <c r="C1" s="252"/>
      <c r="D1" s="252"/>
      <c r="E1" s="252"/>
      <c r="F1" s="252"/>
      <c r="G1" s="253"/>
      <c r="H1" s="55"/>
      <c r="I1" s="56"/>
      <c r="J1" s="56"/>
      <c r="K1" s="56"/>
      <c r="L1" s="56"/>
      <c r="M1" s="56"/>
      <c r="N1" s="104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77.25" thickBot="1" x14ac:dyDescent="0.4">
      <c r="A2" s="146" t="s">
        <v>113</v>
      </c>
      <c r="B2" s="8" t="s">
        <v>69</v>
      </c>
      <c r="C2" s="146" t="s">
        <v>1</v>
      </c>
      <c r="D2" s="159" t="s">
        <v>70</v>
      </c>
      <c r="E2" s="146" t="s">
        <v>3</v>
      </c>
      <c r="F2" s="9" t="s">
        <v>134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/>
      <c r="M2" s="9"/>
      <c r="N2" s="9"/>
      <c r="O2" s="11" t="s">
        <v>4</v>
      </c>
      <c r="P2" s="12" t="s">
        <v>5</v>
      </c>
      <c r="Q2" s="12" t="s">
        <v>6</v>
      </c>
      <c r="R2" s="69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8.5" customHeight="1" thickBot="1" x14ac:dyDescent="0.4">
      <c r="A3" s="166">
        <v>106448</v>
      </c>
      <c r="B3" s="138" t="s">
        <v>108</v>
      </c>
      <c r="C3" s="157" t="s">
        <v>441</v>
      </c>
      <c r="D3" s="157">
        <v>2478</v>
      </c>
      <c r="E3" s="157" t="s">
        <v>322</v>
      </c>
      <c r="F3" s="139"/>
      <c r="G3" s="148">
        <v>45</v>
      </c>
      <c r="H3" s="23"/>
      <c r="I3" s="23"/>
      <c r="J3" s="152"/>
      <c r="K3" s="152"/>
      <c r="L3" s="152"/>
      <c r="M3" s="23"/>
      <c r="N3" s="24"/>
      <c r="O3" s="25">
        <f>IF(P3=7,SUM(F3:M3)-SMALL(F3:M3,1),IF(P3=8,SUM(F3:M3),SUM(F3:M3)))+N3</f>
        <v>45</v>
      </c>
      <c r="P3" s="26">
        <f>COUNTA(F3:M3)</f>
        <v>1</v>
      </c>
      <c r="Q3" s="134">
        <f>SUM(F3:M3)+N3</f>
        <v>45</v>
      </c>
      <c r="R3" s="27"/>
      <c r="S3" s="28">
        <v>10</v>
      </c>
      <c r="T3" s="132" t="s">
        <v>140</v>
      </c>
      <c r="U3" s="30">
        <f>SUMIF($D$3:$D$76,S3,$Q$3:$Q$76)</f>
        <v>0</v>
      </c>
      <c r="V3" s="31"/>
      <c r="W3" s="32">
        <f>SUMIF($D$3:$D$76,S3,$O$3:$O$76)</f>
        <v>0</v>
      </c>
      <c r="X3" s="19"/>
      <c r="Y3" s="33"/>
      <c r="Z3" s="33"/>
      <c r="AA3" s="33"/>
      <c r="AB3" s="33"/>
    </row>
    <row r="4" spans="1:28" ht="29.1" customHeight="1" thickBot="1" x14ac:dyDescent="0.4">
      <c r="A4" s="166">
        <v>126315</v>
      </c>
      <c r="B4" s="138" t="s">
        <v>108</v>
      </c>
      <c r="C4" s="157" t="s">
        <v>442</v>
      </c>
      <c r="D4" s="157">
        <v>1180</v>
      </c>
      <c r="E4" s="157" t="s">
        <v>146</v>
      </c>
      <c r="F4" s="139"/>
      <c r="G4" s="148">
        <v>35</v>
      </c>
      <c r="H4" s="23"/>
      <c r="I4" s="23"/>
      <c r="J4" s="152"/>
      <c r="K4" s="152"/>
      <c r="L4" s="152"/>
      <c r="M4" s="23"/>
      <c r="N4" s="24"/>
      <c r="O4" s="25">
        <f>IF(P4=7,SUM(F4:M4)-SMALL(F4:M4,1),IF(P4=8,SUM(F4:M4),SUM(F4:M4)))+N4</f>
        <v>35</v>
      </c>
      <c r="P4" s="26">
        <f>COUNTA(F4:M4)</f>
        <v>1</v>
      </c>
      <c r="Q4" s="134">
        <f>SUM(F4:M4)+N4</f>
        <v>35</v>
      </c>
      <c r="R4" s="27"/>
      <c r="S4" s="28">
        <v>48</v>
      </c>
      <c r="T4" s="132" t="s">
        <v>141</v>
      </c>
      <c r="U4" s="30">
        <f t="shared" ref="U4:U67" si="0">SUMIF($D$3:$D$76,S4,$Q$3:$Q$76)</f>
        <v>0</v>
      </c>
      <c r="V4" s="31"/>
      <c r="W4" s="32">
        <f t="shared" ref="W4:W67" si="1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66">
        <v>124644</v>
      </c>
      <c r="B5" s="138" t="s">
        <v>108</v>
      </c>
      <c r="C5" s="157" t="s">
        <v>443</v>
      </c>
      <c r="D5" s="157">
        <v>1180</v>
      </c>
      <c r="E5" s="157" t="s">
        <v>146</v>
      </c>
      <c r="F5" s="139"/>
      <c r="G5" s="148">
        <v>25</v>
      </c>
      <c r="H5" s="23"/>
      <c r="I5" s="23"/>
      <c r="J5" s="152"/>
      <c r="K5" s="152"/>
      <c r="L5" s="152"/>
      <c r="M5" s="23"/>
      <c r="N5" s="24"/>
      <c r="O5" s="25">
        <f>IF(P5=7,SUM(F5:M5)-SMALL(F5:M5,1),IF(P5=8,SUM(F5:M5),SUM(F5:M5)))+N5</f>
        <v>25</v>
      </c>
      <c r="P5" s="26">
        <f>COUNTA(F5:M5)</f>
        <v>1</v>
      </c>
      <c r="Q5" s="134">
        <f>SUM(F5:M5)+N5</f>
        <v>25</v>
      </c>
      <c r="R5" s="27"/>
      <c r="S5" s="28">
        <v>1132</v>
      </c>
      <c r="T5" s="132" t="s">
        <v>142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66"/>
      <c r="B6" s="138" t="s">
        <v>110</v>
      </c>
      <c r="C6" s="157"/>
      <c r="D6" s="157"/>
      <c r="E6" s="157"/>
      <c r="F6" s="139"/>
      <c r="G6" s="148"/>
      <c r="H6" s="23"/>
      <c r="I6" s="23"/>
      <c r="J6" s="152"/>
      <c r="K6" s="152"/>
      <c r="L6" s="152"/>
      <c r="M6" s="23"/>
      <c r="N6" s="24"/>
      <c r="O6" s="25">
        <f>IF(P6=7,SUM(F6:M6)-SMALL(F6:M6,1),IF(P6=8,SUM(F6:M6),SUM(F6:M6)))+N6</f>
        <v>0</v>
      </c>
      <c r="P6" s="26">
        <f>COUNTA(F6:M6)</f>
        <v>0</v>
      </c>
      <c r="Q6" s="134">
        <f>SUM(F6:M6)+N6</f>
        <v>0</v>
      </c>
      <c r="R6" s="27"/>
      <c r="S6" s="28">
        <v>1140</v>
      </c>
      <c r="T6" s="132" t="s">
        <v>143</v>
      </c>
      <c r="U6" s="30">
        <f t="shared" si="0"/>
        <v>0</v>
      </c>
      <c r="V6" s="31"/>
      <c r="W6" s="32">
        <f t="shared" si="1"/>
        <v>0</v>
      </c>
      <c r="X6" s="19"/>
      <c r="Y6" s="33"/>
      <c r="Z6" s="33"/>
      <c r="AA6" s="33"/>
      <c r="AB6" s="33"/>
    </row>
    <row r="7" spans="1:28" ht="29.1" customHeight="1" thickBot="1" x14ac:dyDescent="0.4">
      <c r="A7" s="166"/>
      <c r="B7" s="138" t="s">
        <v>110</v>
      </c>
      <c r="C7" s="157"/>
      <c r="D7" s="157"/>
      <c r="E7" s="157"/>
      <c r="F7" s="139"/>
      <c r="G7" s="148"/>
      <c r="H7" s="23"/>
      <c r="I7" s="23"/>
      <c r="J7" s="152"/>
      <c r="K7" s="152"/>
      <c r="L7" s="152"/>
      <c r="M7" s="23"/>
      <c r="N7" s="24"/>
      <c r="O7" s="25">
        <f>IF(P7=7,SUM(F7:M7)-SMALL(F7:M7,1),IF(P7=8,SUM(F7:M7),SUM(F7:M7)))+N7</f>
        <v>0</v>
      </c>
      <c r="P7" s="26">
        <f>COUNTA(F7:M7)</f>
        <v>0</v>
      </c>
      <c r="Q7" s="134">
        <f>SUM(F7:M7)+N7</f>
        <v>0</v>
      </c>
      <c r="R7" s="27"/>
      <c r="S7" s="28">
        <v>1172</v>
      </c>
      <c r="T7" s="132" t="s">
        <v>144</v>
      </c>
      <c r="U7" s="30">
        <f t="shared" si="0"/>
        <v>0</v>
      </c>
      <c r="V7" s="31"/>
      <c r="W7" s="32">
        <f t="shared" si="1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66"/>
      <c r="B8" s="138" t="s">
        <v>110</v>
      </c>
      <c r="C8" s="157"/>
      <c r="D8" s="157"/>
      <c r="E8" s="157"/>
      <c r="F8" s="148"/>
      <c r="G8" s="148"/>
      <c r="H8" s="23"/>
      <c r="I8" s="23"/>
      <c r="J8" s="152"/>
      <c r="K8" s="152"/>
      <c r="L8" s="152"/>
      <c r="M8" s="23"/>
      <c r="N8" s="24"/>
      <c r="O8" s="25">
        <f>IF(P8=7,SUM(F8:M8)-SMALL(F8:M8,1),IF(P8=8,SUM(F8:M8),SUM(F8:M8)))+N8</f>
        <v>0</v>
      </c>
      <c r="P8" s="26">
        <f>COUNTA(F8:M8)</f>
        <v>0</v>
      </c>
      <c r="Q8" s="134">
        <f>SUM(F8:M8)+N8</f>
        <v>0</v>
      </c>
      <c r="R8" s="27"/>
      <c r="S8" s="28">
        <v>1174</v>
      </c>
      <c r="T8" s="132" t="s">
        <v>145</v>
      </c>
      <c r="U8" s="30">
        <f t="shared" si="0"/>
        <v>0</v>
      </c>
      <c r="V8" s="31"/>
      <c r="W8" s="32">
        <f t="shared" si="1"/>
        <v>0</v>
      </c>
      <c r="X8" s="19"/>
      <c r="Y8" s="33"/>
      <c r="Z8" s="33"/>
      <c r="AA8" s="33"/>
      <c r="AB8" s="33"/>
    </row>
    <row r="9" spans="1:28" ht="29.1" customHeight="1" thickBot="1" x14ac:dyDescent="0.4">
      <c r="A9" s="166"/>
      <c r="B9" s="138" t="s">
        <v>110</v>
      </c>
      <c r="C9" s="157"/>
      <c r="D9" s="157"/>
      <c r="E9" s="157"/>
      <c r="F9" s="139"/>
      <c r="G9" s="148"/>
      <c r="H9" s="23"/>
      <c r="I9" s="23"/>
      <c r="J9" s="152"/>
      <c r="K9" s="152"/>
      <c r="L9" s="152"/>
      <c r="M9" s="23"/>
      <c r="N9" s="24"/>
      <c r="O9" s="25">
        <f>IF(P9=7,SUM(F9:M9)-SMALL(F9:M9,1),IF(P9=8,SUM(F9:M9),SUM(F9:M9)))+N9</f>
        <v>0</v>
      </c>
      <c r="P9" s="26">
        <f>COUNTA(F9:M9)</f>
        <v>0</v>
      </c>
      <c r="Q9" s="134">
        <f>SUM(F9:M9)+N9</f>
        <v>0</v>
      </c>
      <c r="R9" s="27"/>
      <c r="S9" s="28">
        <v>1180</v>
      </c>
      <c r="T9" s="132" t="s">
        <v>146</v>
      </c>
      <c r="U9" s="30">
        <f t="shared" si="0"/>
        <v>60</v>
      </c>
      <c r="V9" s="31"/>
      <c r="W9" s="32">
        <f t="shared" si="1"/>
        <v>60</v>
      </c>
      <c r="X9" s="19"/>
      <c r="Y9" s="33"/>
      <c r="Z9" s="33"/>
      <c r="AA9" s="33"/>
      <c r="AB9" s="33"/>
    </row>
    <row r="10" spans="1:28" ht="29.1" customHeight="1" thickBot="1" x14ac:dyDescent="0.4">
      <c r="A10" s="166"/>
      <c r="B10" s="138" t="s">
        <v>110</v>
      </c>
      <c r="C10" s="157"/>
      <c r="D10" s="157"/>
      <c r="E10" s="157"/>
      <c r="F10" s="139"/>
      <c r="G10" s="148"/>
      <c r="H10" s="23"/>
      <c r="I10" s="23"/>
      <c r="J10" s="152"/>
      <c r="K10" s="152"/>
      <c r="L10" s="152"/>
      <c r="M10" s="23"/>
      <c r="N10" s="24"/>
      <c r="O10" s="25">
        <f>IF(P10=7,SUM(F10:M10)-SMALL(F10:M10,1),IF(P10=8,SUM(F10:M10),SUM(F10:M10)))+N10</f>
        <v>0</v>
      </c>
      <c r="P10" s="26">
        <f>COUNTA(F10:M10)</f>
        <v>0</v>
      </c>
      <c r="Q10" s="134">
        <f>SUM(F10:M10)+N10</f>
        <v>0</v>
      </c>
      <c r="R10" s="27"/>
      <c r="S10" s="28">
        <v>1298</v>
      </c>
      <c r="T10" s="132" t="s">
        <v>147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6"/>
      <c r="B11" s="138" t="s">
        <v>110</v>
      </c>
      <c r="C11" s="157"/>
      <c r="D11" s="157"/>
      <c r="E11" s="157"/>
      <c r="F11" s="139"/>
      <c r="G11" s="148"/>
      <c r="H11" s="23"/>
      <c r="I11" s="23"/>
      <c r="J11" s="152"/>
      <c r="K11" s="152"/>
      <c r="L11" s="152"/>
      <c r="M11" s="23"/>
      <c r="N11" s="24"/>
      <c r="O11" s="25">
        <f>IF(P11=7,SUM(F11:M11)-SMALL(F11:M11,1),IF(P11=8,SUM(F11:M11),SUM(F11:M11)))+N11</f>
        <v>0</v>
      </c>
      <c r="P11" s="26">
        <f>COUNTA(F11:M11)</f>
        <v>0</v>
      </c>
      <c r="Q11" s="134">
        <f>SUM(F11:M11)+N11</f>
        <v>0</v>
      </c>
      <c r="R11" s="27"/>
      <c r="S11" s="28">
        <v>1317</v>
      </c>
      <c r="T11" s="132" t="s">
        <v>148</v>
      </c>
      <c r="U11" s="30">
        <f t="shared" si="0"/>
        <v>0</v>
      </c>
      <c r="V11" s="31"/>
      <c r="W11" s="32">
        <f t="shared" si="1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66"/>
      <c r="B12" s="138" t="s">
        <v>110</v>
      </c>
      <c r="C12" s="157"/>
      <c r="D12" s="157"/>
      <c r="E12" s="157"/>
      <c r="F12" s="148"/>
      <c r="G12" s="148"/>
      <c r="H12" s="23"/>
      <c r="I12" s="23"/>
      <c r="J12" s="152"/>
      <c r="K12" s="152"/>
      <c r="L12" s="152"/>
      <c r="M12" s="23"/>
      <c r="N12" s="24"/>
      <c r="O12" s="25">
        <f>IF(P12=7,SUM(F12:M12)-SMALL(F12:M12,1),IF(P12=8,SUM(F12:M12),SUM(F12:M12)))+N12</f>
        <v>0</v>
      </c>
      <c r="P12" s="26">
        <f>COUNTA(F12:M12)</f>
        <v>0</v>
      </c>
      <c r="Q12" s="134">
        <f>SUM(F12:M12)+N12</f>
        <v>0</v>
      </c>
      <c r="R12" s="27"/>
      <c r="S12" s="28">
        <v>1347</v>
      </c>
      <c r="T12" s="132" t="s">
        <v>45</v>
      </c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66"/>
      <c r="B13" s="138" t="s">
        <v>110</v>
      </c>
      <c r="C13" s="157"/>
      <c r="D13" s="157"/>
      <c r="E13" s="157"/>
      <c r="F13" s="139"/>
      <c r="G13" s="148"/>
      <c r="H13" s="23"/>
      <c r="I13" s="23"/>
      <c r="J13" s="152"/>
      <c r="K13" s="152"/>
      <c r="L13" s="152"/>
      <c r="M13" s="23"/>
      <c r="N13" s="24"/>
      <c r="O13" s="25">
        <f>IF(P13=7,SUM(F13:M13)-SMALL(F13:M13,1),IF(P13=8,SUM(F13:M13),SUM(F13:M13)))+N13</f>
        <v>0</v>
      </c>
      <c r="P13" s="26">
        <f>COUNTA(F13:M13)</f>
        <v>0</v>
      </c>
      <c r="Q13" s="134">
        <f>SUM(F13:M13)+N13</f>
        <v>0</v>
      </c>
      <c r="R13" s="27"/>
      <c r="S13" s="28">
        <v>1451</v>
      </c>
      <c r="T13" s="132" t="s">
        <v>149</v>
      </c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6"/>
      <c r="B14" s="138" t="s">
        <v>110</v>
      </c>
      <c r="C14" s="157"/>
      <c r="D14" s="157"/>
      <c r="E14" s="157"/>
      <c r="F14" s="148"/>
      <c r="G14" s="148"/>
      <c r="H14" s="23"/>
      <c r="I14" s="23"/>
      <c r="J14" s="152"/>
      <c r="K14" s="152"/>
      <c r="L14" s="152"/>
      <c r="M14" s="23"/>
      <c r="N14" s="24"/>
      <c r="O14" s="25">
        <f>IF(P14=7,SUM(F14:M14)-SMALL(F14:M14,1),IF(P14=8,SUM(F14:M14),SUM(F14:M14)))+N14</f>
        <v>0</v>
      </c>
      <c r="P14" s="26">
        <f>COUNTA(F14:M14)</f>
        <v>0</v>
      </c>
      <c r="Q14" s="134">
        <f>SUM(F14:M14)+N14</f>
        <v>0</v>
      </c>
      <c r="R14" s="27"/>
      <c r="S14" s="28">
        <v>1757</v>
      </c>
      <c r="T14" s="132" t="s">
        <v>150</v>
      </c>
      <c r="U14" s="30">
        <f t="shared" si="0"/>
        <v>0</v>
      </c>
      <c r="V14" s="31"/>
      <c r="W14" s="32">
        <f t="shared" si="1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166"/>
      <c r="B15" s="138" t="s">
        <v>110</v>
      </c>
      <c r="C15" s="157"/>
      <c r="D15" s="157"/>
      <c r="E15" s="157"/>
      <c r="F15" s="139"/>
      <c r="G15" s="148"/>
      <c r="H15" s="23"/>
      <c r="I15" s="23"/>
      <c r="J15" s="152"/>
      <c r="K15" s="152"/>
      <c r="L15" s="152"/>
      <c r="M15" s="23"/>
      <c r="N15" s="24"/>
      <c r="O15" s="25">
        <f>IF(P15=7,SUM(F15:M15)-SMALL(F15:M15,1),IF(P15=8,SUM(F15:M15),SUM(F15:M15)))+N15</f>
        <v>0</v>
      </c>
      <c r="P15" s="26">
        <f>COUNTA(F15:M15)</f>
        <v>0</v>
      </c>
      <c r="Q15" s="134">
        <f>SUM(F15:M15)+N15</f>
        <v>0</v>
      </c>
      <c r="R15" s="27"/>
      <c r="S15" s="28">
        <v>1773</v>
      </c>
      <c r="T15" s="132" t="s">
        <v>71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66"/>
      <c r="B16" s="138" t="s">
        <v>110</v>
      </c>
      <c r="C16" s="157"/>
      <c r="D16" s="157"/>
      <c r="E16" s="157"/>
      <c r="F16" s="139"/>
      <c r="G16" s="148"/>
      <c r="H16" s="23"/>
      <c r="I16" s="23"/>
      <c r="J16" s="152"/>
      <c r="K16" s="152"/>
      <c r="L16" s="152"/>
      <c r="M16" s="23"/>
      <c r="N16" s="24"/>
      <c r="O16" s="25">
        <f>IF(P16=7,SUM(F16:M16)-SMALL(F16:M16,1),IF(P16=8,SUM(F16:M16),SUM(F16:M16)))+N16</f>
        <v>0</v>
      </c>
      <c r="P16" s="26">
        <f>COUNTA(F16:M16)</f>
        <v>0</v>
      </c>
      <c r="Q16" s="134">
        <f>SUM(F16:M16)+N16</f>
        <v>0</v>
      </c>
      <c r="R16" s="27"/>
      <c r="S16" s="28">
        <v>1843</v>
      </c>
      <c r="T16" s="132" t="s">
        <v>151</v>
      </c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6"/>
      <c r="B17" s="138" t="s">
        <v>110</v>
      </c>
      <c r="C17" s="157"/>
      <c r="D17" s="157"/>
      <c r="E17" s="157"/>
      <c r="F17" s="139"/>
      <c r="G17" s="148"/>
      <c r="H17" s="23"/>
      <c r="I17" s="23"/>
      <c r="J17" s="152"/>
      <c r="K17" s="152"/>
      <c r="L17" s="152"/>
      <c r="M17" s="23"/>
      <c r="N17" s="24"/>
      <c r="O17" s="25">
        <f>IF(P17=7,SUM(F17:M17)-SMALL(F17:M17,1),IF(P17=8,SUM(F17:M17),SUM(F17:M17)))+N17</f>
        <v>0</v>
      </c>
      <c r="P17" s="26">
        <f>COUNTA(F17:M17)</f>
        <v>0</v>
      </c>
      <c r="Q17" s="134">
        <f>SUM(F17:M17)+N17</f>
        <v>0</v>
      </c>
      <c r="R17" s="27"/>
      <c r="S17" s="28">
        <v>1988</v>
      </c>
      <c r="T17" s="132" t="s">
        <v>152</v>
      </c>
      <c r="U17" s="30">
        <f t="shared" si="0"/>
        <v>0</v>
      </c>
      <c r="V17" s="31"/>
      <c r="W17" s="32">
        <f t="shared" si="1"/>
        <v>0</v>
      </c>
      <c r="X17" s="19"/>
      <c r="Y17" s="33"/>
      <c r="Z17" s="33"/>
      <c r="AA17" s="33"/>
      <c r="AB17" s="33"/>
    </row>
    <row r="18" spans="1:28" ht="29.1" customHeight="1" thickBot="1" x14ac:dyDescent="0.4">
      <c r="A18" s="166"/>
      <c r="B18" s="138" t="s">
        <v>110</v>
      </c>
      <c r="C18" s="157"/>
      <c r="D18" s="157"/>
      <c r="E18" s="157"/>
      <c r="F18" s="139"/>
      <c r="G18" s="148"/>
      <c r="H18" s="23"/>
      <c r="I18" s="23"/>
      <c r="J18" s="152"/>
      <c r="K18" s="152"/>
      <c r="L18" s="152"/>
      <c r="M18" s="23"/>
      <c r="N18" s="24"/>
      <c r="O18" s="25">
        <f>IF(P18=7,SUM(F18:M18)-SMALL(F18:M18,1),IF(P18=8,SUM(F18:M18),SUM(F18:M18)))+N18</f>
        <v>0</v>
      </c>
      <c r="P18" s="26">
        <f>COUNTA(F18:M18)</f>
        <v>0</v>
      </c>
      <c r="Q18" s="134">
        <f>SUM(F18:M18)+N18</f>
        <v>0</v>
      </c>
      <c r="R18" s="27"/>
      <c r="S18" s="28">
        <v>2005</v>
      </c>
      <c r="T18" s="132" t="s">
        <v>153</v>
      </c>
      <c r="U18" s="30">
        <f t="shared" si="0"/>
        <v>0</v>
      </c>
      <c r="V18" s="31"/>
      <c r="W18" s="32">
        <f t="shared" si="1"/>
        <v>0</v>
      </c>
      <c r="X18" s="19"/>
      <c r="Y18" s="33"/>
      <c r="Z18" s="33"/>
      <c r="AA18" s="33"/>
      <c r="AB18" s="33"/>
    </row>
    <row r="19" spans="1:28" ht="29.1" customHeight="1" thickBot="1" x14ac:dyDescent="0.4">
      <c r="A19" s="166"/>
      <c r="B19" s="138" t="s">
        <v>110</v>
      </c>
      <c r="C19" s="157"/>
      <c r="D19" s="157"/>
      <c r="E19" s="157"/>
      <c r="F19" s="139"/>
      <c r="G19" s="148"/>
      <c r="H19" s="23"/>
      <c r="I19" s="23"/>
      <c r="J19" s="152"/>
      <c r="K19" s="152"/>
      <c r="L19" s="152"/>
      <c r="M19" s="23"/>
      <c r="N19" s="24"/>
      <c r="O19" s="25">
        <f>IF(P19=7,SUM(F19:M19)-SMALL(F19:M19,1),IF(P19=8,SUM(F19:M19),SUM(F19:M19)))+N19</f>
        <v>0</v>
      </c>
      <c r="P19" s="26">
        <f>COUNTA(F19:M19)</f>
        <v>0</v>
      </c>
      <c r="Q19" s="134">
        <f>SUM(F19:M19)+N19</f>
        <v>0</v>
      </c>
      <c r="R19" s="27"/>
      <c r="S19" s="28">
        <v>2015</v>
      </c>
      <c r="T19" s="132" t="s">
        <v>154</v>
      </c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6"/>
      <c r="B20" s="138" t="s">
        <v>110</v>
      </c>
      <c r="C20" s="157"/>
      <c r="D20" s="157"/>
      <c r="E20" s="157"/>
      <c r="F20" s="139"/>
      <c r="G20" s="148"/>
      <c r="H20" s="23"/>
      <c r="I20" s="23"/>
      <c r="J20" s="152"/>
      <c r="K20" s="152"/>
      <c r="L20" s="152"/>
      <c r="M20" s="23"/>
      <c r="N20" s="24"/>
      <c r="O20" s="25">
        <f>IF(P20=7,SUM(F20:M20)-SMALL(F20:M20,1),IF(P20=8,SUM(F20:M20),SUM(F20:M20)))+N20</f>
        <v>0</v>
      </c>
      <c r="P20" s="26">
        <f>COUNTA(F20:M20)</f>
        <v>0</v>
      </c>
      <c r="Q20" s="134">
        <f>SUM(F20:M20)+N20</f>
        <v>0</v>
      </c>
      <c r="R20" s="27"/>
      <c r="S20" s="28">
        <v>2041</v>
      </c>
      <c r="T20" s="132" t="s">
        <v>155</v>
      </c>
      <c r="U20" s="30">
        <f t="shared" si="0"/>
        <v>0</v>
      </c>
      <c r="V20" s="31"/>
      <c r="W20" s="32">
        <f t="shared" si="1"/>
        <v>0</v>
      </c>
      <c r="X20" s="19"/>
      <c r="Y20" s="33"/>
      <c r="Z20" s="33"/>
      <c r="AA20" s="33"/>
      <c r="AB20" s="33"/>
    </row>
    <row r="21" spans="1:28" ht="29.1" customHeight="1" thickBot="1" x14ac:dyDescent="0.4">
      <c r="A21" s="166"/>
      <c r="B21" s="138" t="s">
        <v>110</v>
      </c>
      <c r="C21" s="157"/>
      <c r="D21" s="157"/>
      <c r="E21" s="157"/>
      <c r="F21" s="139"/>
      <c r="G21" s="148"/>
      <c r="H21" s="23"/>
      <c r="I21" s="23"/>
      <c r="J21" s="152"/>
      <c r="K21" s="152"/>
      <c r="L21" s="152"/>
      <c r="M21" s="23"/>
      <c r="N21" s="24"/>
      <c r="O21" s="25">
        <f>IF(P21=7,SUM(F21:M21)-SMALL(F21:M21,1),IF(P21=8,SUM(F21:M21),SUM(F21:M21)))+N21</f>
        <v>0</v>
      </c>
      <c r="P21" s="26">
        <f>COUNTA(F21:M21)</f>
        <v>0</v>
      </c>
      <c r="Q21" s="134">
        <f>SUM(F21:M21)+N21</f>
        <v>0</v>
      </c>
      <c r="R21" s="27"/>
      <c r="S21" s="28">
        <v>2055</v>
      </c>
      <c r="T21" s="132" t="s">
        <v>156</v>
      </c>
      <c r="U21" s="30">
        <f t="shared" si="0"/>
        <v>0</v>
      </c>
      <c r="V21" s="31"/>
      <c r="W21" s="32">
        <f t="shared" si="1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66"/>
      <c r="B22" s="138" t="s">
        <v>110</v>
      </c>
      <c r="C22" s="157"/>
      <c r="D22" s="157"/>
      <c r="E22" s="157"/>
      <c r="F22" s="139"/>
      <c r="G22" s="148"/>
      <c r="H22" s="23"/>
      <c r="I22" s="23"/>
      <c r="J22" s="152"/>
      <c r="K22" s="152"/>
      <c r="L22" s="152"/>
      <c r="M22" s="23"/>
      <c r="N22" s="24"/>
      <c r="O22" s="25">
        <f>IF(P22=7,SUM(F22:M22)-SMALL(F22:M22,1),IF(P22=8,SUM(F22:M22),SUM(F22:M22)))+N22</f>
        <v>0</v>
      </c>
      <c r="P22" s="26">
        <f>COUNTA(F22:M22)</f>
        <v>0</v>
      </c>
      <c r="Q22" s="134">
        <f>SUM(F22:M22)+N22</f>
        <v>0</v>
      </c>
      <c r="R22" s="27"/>
      <c r="S22" s="28">
        <v>2057</v>
      </c>
      <c r="T22" s="132" t="s">
        <v>157</v>
      </c>
      <c r="U22" s="30">
        <f t="shared" si="0"/>
        <v>0</v>
      </c>
      <c r="V22" s="31"/>
      <c r="W22" s="32">
        <f t="shared" si="1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66"/>
      <c r="B23" s="138" t="s">
        <v>110</v>
      </c>
      <c r="C23" s="157"/>
      <c r="D23" s="157"/>
      <c r="E23" s="157"/>
      <c r="F23" s="139"/>
      <c r="G23" s="148"/>
      <c r="H23" s="23"/>
      <c r="I23" s="23"/>
      <c r="J23" s="152"/>
      <c r="K23" s="152"/>
      <c r="L23" s="152"/>
      <c r="M23" s="23"/>
      <c r="N23" s="24"/>
      <c r="O23" s="25">
        <f>IF(P23=7,SUM(F23:M23)-SMALL(F23:M23,1),IF(P23=8,SUM(F23:M23),SUM(F23:M23)))+N23</f>
        <v>0</v>
      </c>
      <c r="P23" s="26">
        <f>COUNTA(F23:M23)</f>
        <v>0</v>
      </c>
      <c r="Q23" s="134">
        <f>SUM(F23:M23)+N23</f>
        <v>0</v>
      </c>
      <c r="R23" s="27"/>
      <c r="S23" s="28">
        <v>2112</v>
      </c>
      <c r="T23" s="132" t="s">
        <v>158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6"/>
      <c r="B24" s="138" t="s">
        <v>110</v>
      </c>
      <c r="C24" s="157"/>
      <c r="D24" s="157"/>
      <c r="E24" s="157"/>
      <c r="F24" s="139"/>
      <c r="G24" s="148"/>
      <c r="H24" s="23"/>
      <c r="I24" s="23"/>
      <c r="J24" s="152"/>
      <c r="K24" s="152"/>
      <c r="L24" s="152"/>
      <c r="M24" s="23"/>
      <c r="N24" s="24"/>
      <c r="O24" s="25">
        <f>IF(P24=7,SUM(F24:M24)-SMALL(F24:M24,1),IF(P24=8,SUM(F24:M24),SUM(F24:M24)))+N24</f>
        <v>0</v>
      </c>
      <c r="P24" s="26">
        <f>COUNTA(F24:M24)</f>
        <v>0</v>
      </c>
      <c r="Q24" s="134">
        <f>SUM(F24:M24)+N24</f>
        <v>0</v>
      </c>
      <c r="R24" s="27"/>
      <c r="S24" s="28">
        <v>2140</v>
      </c>
      <c r="T24" s="132" t="s">
        <v>159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6"/>
      <c r="B25" s="138" t="s">
        <v>110</v>
      </c>
      <c r="C25" s="157"/>
      <c r="D25" s="157"/>
      <c r="E25" s="157"/>
      <c r="F25" s="139"/>
      <c r="G25" s="148"/>
      <c r="H25" s="23"/>
      <c r="I25" s="23"/>
      <c r="J25" s="152"/>
      <c r="K25" s="152"/>
      <c r="L25" s="152"/>
      <c r="M25" s="23"/>
      <c r="N25" s="24"/>
      <c r="O25" s="25">
        <f>IF(P25=7,SUM(F25:M25)-SMALL(F25:M25,1),IF(P25=8,SUM(F25:M25),SUM(F25:M25)))+N25</f>
        <v>0</v>
      </c>
      <c r="P25" s="26">
        <f>COUNTA(F25:M25)</f>
        <v>0</v>
      </c>
      <c r="Q25" s="134">
        <f>SUM(F25:M25)+N25</f>
        <v>0</v>
      </c>
      <c r="R25" s="27"/>
      <c r="S25" s="28">
        <v>2142</v>
      </c>
      <c r="T25" s="132" t="s">
        <v>160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6"/>
      <c r="B26" s="138" t="s">
        <v>110</v>
      </c>
      <c r="C26" s="157"/>
      <c r="D26" s="157"/>
      <c r="E26" s="157"/>
      <c r="F26" s="139"/>
      <c r="G26" s="148"/>
      <c r="H26" s="23"/>
      <c r="I26" s="23"/>
      <c r="J26" s="152"/>
      <c r="K26" s="152"/>
      <c r="L26" s="152"/>
      <c r="M26" s="23"/>
      <c r="N26" s="24"/>
      <c r="O26" s="25">
        <f>IF(P26=7,SUM(F26:M26)-SMALL(F26:M26,1),IF(P26=8,SUM(F26:M26),SUM(F26:M26)))+N26</f>
        <v>0</v>
      </c>
      <c r="P26" s="26">
        <f>COUNTA(F26:M26)</f>
        <v>0</v>
      </c>
      <c r="Q26" s="134">
        <v>0</v>
      </c>
      <c r="R26" s="27"/>
      <c r="S26" s="28">
        <v>2144</v>
      </c>
      <c r="T26" s="132" t="s">
        <v>161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6"/>
      <c r="B27" s="138" t="s">
        <v>110</v>
      </c>
      <c r="C27" s="157"/>
      <c r="D27" s="221"/>
      <c r="E27" s="157"/>
      <c r="F27" s="139"/>
      <c r="G27" s="148"/>
      <c r="H27" s="23"/>
      <c r="I27" s="23"/>
      <c r="J27" s="152"/>
      <c r="K27" s="152"/>
      <c r="L27" s="152"/>
      <c r="M27" s="23"/>
      <c r="N27" s="24"/>
      <c r="O27" s="25">
        <f>IF(P27=7,SUM(F27:M27)-SMALL(F27:M27,1),IF(P27=8,SUM(F27:M27),SUM(F27:M27)))+N27</f>
        <v>0</v>
      </c>
      <c r="P27" s="26">
        <f>COUNTA(F27:M27)</f>
        <v>0</v>
      </c>
      <c r="Q27" s="134">
        <f>SUM(F27:M27)+N27</f>
        <v>0</v>
      </c>
      <c r="R27" s="27"/>
      <c r="S27" s="28">
        <v>2186</v>
      </c>
      <c r="T27" s="132" t="s">
        <v>162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6"/>
      <c r="B28" s="138" t="s">
        <v>110</v>
      </c>
      <c r="C28" s="157"/>
      <c r="D28" s="157"/>
      <c r="E28" s="157"/>
      <c r="F28" s="139"/>
      <c r="G28" s="148"/>
      <c r="H28" s="23"/>
      <c r="I28" s="23"/>
      <c r="J28" s="152"/>
      <c r="K28" s="152"/>
      <c r="L28" s="152"/>
      <c r="M28" s="23"/>
      <c r="N28" s="24"/>
      <c r="O28" s="25">
        <f>IF(P28=7,SUM(F28:M28)-SMALL(F28:M28,1),IF(P28=8,SUM(F28:M28),SUM(F28:M28)))+N28</f>
        <v>0</v>
      </c>
      <c r="P28" s="26">
        <f>COUNTA(F28:M28)</f>
        <v>0</v>
      </c>
      <c r="Q28" s="134">
        <f>SUM(F28:M28)+N28</f>
        <v>0</v>
      </c>
      <c r="R28" s="27"/>
      <c r="S28" s="28">
        <v>2236</v>
      </c>
      <c r="T28" s="132" t="s">
        <v>163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66"/>
      <c r="B29" s="138" t="s">
        <v>110</v>
      </c>
      <c r="C29" s="157"/>
      <c r="D29" s="157"/>
      <c r="E29" s="157"/>
      <c r="F29" s="139"/>
      <c r="G29" s="148"/>
      <c r="H29" s="23"/>
      <c r="I29" s="23"/>
      <c r="J29" s="152"/>
      <c r="K29" s="152"/>
      <c r="L29" s="152"/>
      <c r="M29" s="23"/>
      <c r="N29" s="24"/>
      <c r="O29" s="25">
        <f>IF(P29=7,SUM(F29:M29)-SMALL(F29:M29,1),IF(P29=8,SUM(F29:M29),SUM(F29:M29)))+N29</f>
        <v>0</v>
      </c>
      <c r="P29" s="26">
        <f>COUNTA(F29:M29)</f>
        <v>0</v>
      </c>
      <c r="Q29" s="134">
        <v>0</v>
      </c>
      <c r="R29" s="27"/>
      <c r="S29" s="28">
        <v>2272</v>
      </c>
      <c r="T29" s="132" t="s">
        <v>164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6"/>
      <c r="B30" s="138" t="s">
        <v>110</v>
      </c>
      <c r="C30" s="157"/>
      <c r="D30" s="157"/>
      <c r="E30" s="157"/>
      <c r="F30" s="139"/>
      <c r="G30" s="148"/>
      <c r="H30" s="23"/>
      <c r="I30" s="23"/>
      <c r="J30" s="152"/>
      <c r="K30" s="152"/>
      <c r="L30" s="152"/>
      <c r="M30" s="23"/>
      <c r="N30" s="24"/>
      <c r="O30" s="25">
        <f>IF(P30=7,SUM(F30:M30)-SMALL(F30:M30,1),IF(P30=8,SUM(F30:M30),SUM(F30:M30)))+N30</f>
        <v>0</v>
      </c>
      <c r="P30" s="26">
        <f>COUNTA(F30:M30)</f>
        <v>0</v>
      </c>
      <c r="Q30" s="134">
        <v>0</v>
      </c>
      <c r="R30" s="27"/>
      <c r="S30" s="28">
        <v>2362</v>
      </c>
      <c r="T30" s="132" t="s">
        <v>165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66"/>
      <c r="B31" s="138" t="s">
        <v>110</v>
      </c>
      <c r="C31" s="157"/>
      <c r="D31" s="157"/>
      <c r="E31" s="157"/>
      <c r="F31" s="139"/>
      <c r="G31" s="148"/>
      <c r="H31" s="23"/>
      <c r="I31" s="23"/>
      <c r="J31" s="152"/>
      <c r="K31" s="152"/>
      <c r="L31" s="152"/>
      <c r="M31" s="23"/>
      <c r="N31" s="24"/>
      <c r="O31" s="25">
        <f>IF(P31=9,SUM(F31:M31)-SMALL(F31:M31,1)-SMALL(F31:M31,2),IF(P31=8,SUM(F31:M31)-SMALL(F31:M31,1),SUM(F31:M31)))</f>
        <v>0</v>
      </c>
      <c r="P31" s="26">
        <f>COUNTA(F31:M31)</f>
        <v>0</v>
      </c>
      <c r="Q31" s="134">
        <f>SUM(F31:M31)</f>
        <v>0</v>
      </c>
      <c r="R31" s="27"/>
      <c r="S31" s="28">
        <v>2397</v>
      </c>
      <c r="T31" s="132" t="s">
        <v>166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6"/>
      <c r="B32" s="138" t="s">
        <v>110</v>
      </c>
      <c r="C32" s="157"/>
      <c r="D32" s="157"/>
      <c r="E32" s="157"/>
      <c r="F32" s="139"/>
      <c r="G32" s="148"/>
      <c r="H32" s="23"/>
      <c r="I32" s="23"/>
      <c r="J32" s="152"/>
      <c r="K32" s="152"/>
      <c r="L32" s="152"/>
      <c r="M32" s="23"/>
      <c r="N32" s="24"/>
      <c r="O32" s="25">
        <f>IF(P32=9,SUM(F32:M32)-SMALL(F32:M32,1)-SMALL(F32:M32,2),IF(P32=8,SUM(F32:M32)-SMALL(F32:M32,1),SUM(F32:M32)))</f>
        <v>0</v>
      </c>
      <c r="P32" s="26">
        <f>COUNTA(F32:M32)</f>
        <v>0</v>
      </c>
      <c r="Q32" s="134">
        <f>SUM(F32:M32)</f>
        <v>0</v>
      </c>
      <c r="R32" s="27"/>
      <c r="S32" s="28">
        <v>2403</v>
      </c>
      <c r="T32" s="132" t="s">
        <v>167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6"/>
      <c r="B33" s="138" t="s">
        <v>110</v>
      </c>
      <c r="C33" s="157"/>
      <c r="D33" s="163"/>
      <c r="E33" s="157"/>
      <c r="F33" s="139"/>
      <c r="G33" s="148"/>
      <c r="H33" s="23"/>
      <c r="I33" s="23"/>
      <c r="J33" s="152"/>
      <c r="K33" s="152"/>
      <c r="L33" s="152"/>
      <c r="M33" s="23"/>
      <c r="N33" s="24"/>
      <c r="O33" s="25">
        <f>IF(P33=9,SUM(F33:M33)-SMALL(F33:M33,1)-SMALL(F33:M33,2),IF(P33=8,SUM(F33:M33)-SMALL(F33:M33,1),SUM(F33:M33)))</f>
        <v>0</v>
      </c>
      <c r="P33" s="26">
        <f>COUNTA(F33:M33)</f>
        <v>0</v>
      </c>
      <c r="Q33" s="134">
        <f>SUM(F33:M33)</f>
        <v>0</v>
      </c>
      <c r="R33" s="27"/>
      <c r="S33" s="28">
        <v>2415</v>
      </c>
      <c r="T33" s="132" t="s">
        <v>168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6"/>
      <c r="B34" s="138" t="s">
        <v>110</v>
      </c>
      <c r="C34" s="157"/>
      <c r="D34" s="157"/>
      <c r="E34" s="157"/>
      <c r="F34" s="139"/>
      <c r="G34" s="148"/>
      <c r="H34" s="23"/>
      <c r="I34" s="23"/>
      <c r="J34" s="152"/>
      <c r="K34" s="152"/>
      <c r="L34" s="152"/>
      <c r="M34" s="23"/>
      <c r="N34" s="24"/>
      <c r="O34" s="25">
        <f>IF(P34=9,SUM(F34:M34)-SMALL(F34:M34,1)-SMALL(F34:M34,2),IF(P34=8,SUM(F34:M34)-SMALL(F34:M34,1),SUM(F34:M34)))</f>
        <v>0</v>
      </c>
      <c r="P34" s="26">
        <f>COUNTA(F34:M34)</f>
        <v>0</v>
      </c>
      <c r="Q34" s="134">
        <f>SUM(F34:M34)</f>
        <v>0</v>
      </c>
      <c r="R34" s="27"/>
      <c r="S34" s="28">
        <v>2446</v>
      </c>
      <c r="T34" s="132" t="s">
        <v>169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66"/>
      <c r="B35" s="138" t="s">
        <v>110</v>
      </c>
      <c r="C35" s="157"/>
      <c r="D35" s="163"/>
      <c r="E35" s="157"/>
      <c r="F35" s="139"/>
      <c r="G35" s="148"/>
      <c r="H35" s="23"/>
      <c r="I35" s="23"/>
      <c r="J35" s="152"/>
      <c r="K35" s="152"/>
      <c r="L35" s="152"/>
      <c r="M35" s="23"/>
      <c r="N35" s="24"/>
      <c r="O35" s="25">
        <f>IF(P35=9,SUM(F35:M35)-SMALL(F35:M35,1)-SMALL(F35:M35,2),IF(P35=8,SUM(F35:M35)-SMALL(F35:M35,1),SUM(F35:M35)))</f>
        <v>0</v>
      </c>
      <c r="P35" s="26">
        <f>COUNTA(F35:M35)</f>
        <v>0</v>
      </c>
      <c r="Q35" s="134">
        <f>SUM(F35:M35)</f>
        <v>0</v>
      </c>
      <c r="R35" s="27"/>
      <c r="S35" s="28">
        <v>2455</v>
      </c>
      <c r="T35" s="132" t="s">
        <v>170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6"/>
      <c r="B36" s="138" t="s">
        <v>110</v>
      </c>
      <c r="C36" s="157"/>
      <c r="D36" s="163"/>
      <c r="E36" s="157"/>
      <c r="F36" s="139"/>
      <c r="G36" s="148"/>
      <c r="H36" s="23"/>
      <c r="I36" s="23"/>
      <c r="J36" s="152"/>
      <c r="K36" s="152"/>
      <c r="L36" s="152"/>
      <c r="M36" s="129"/>
      <c r="N36" s="247"/>
      <c r="O36" s="25">
        <f>IF(P36=9,SUM(F36:M36)-SMALL(F36:M36,1)-SMALL(F36:M36,2),IF(P36=8,SUM(F36:M36)-SMALL(F36:M36,1),SUM(F36:M36)))</f>
        <v>0</v>
      </c>
      <c r="P36" s="26">
        <f>COUNTA(F36:M36)</f>
        <v>0</v>
      </c>
      <c r="Q36" s="134">
        <f>SUM(F36:M36)</f>
        <v>0</v>
      </c>
      <c r="R36" s="27"/>
      <c r="S36" s="28">
        <v>2513</v>
      </c>
      <c r="T36" s="132" t="s">
        <v>114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6"/>
      <c r="B37" s="138" t="s">
        <v>110</v>
      </c>
      <c r="C37" s="157"/>
      <c r="D37" s="157"/>
      <c r="E37" s="157"/>
      <c r="F37" s="139"/>
      <c r="G37" s="148"/>
      <c r="H37" s="23"/>
      <c r="I37" s="129"/>
      <c r="J37" s="129"/>
      <c r="K37" s="129"/>
      <c r="L37" s="152"/>
      <c r="M37" s="129"/>
      <c r="N37" s="247"/>
      <c r="O37" s="25">
        <f>IF(P37=9,SUM(F37:M37)-SMALL(F37:M37,1)-SMALL(F37:M37,2),IF(P37=8,SUM(F37:M37)-SMALL(F37:M37,1),SUM(F37:M37)))</f>
        <v>0</v>
      </c>
      <c r="P37" s="26">
        <f>COUNTA(F37:M37)</f>
        <v>0</v>
      </c>
      <c r="Q37" s="134">
        <v>0</v>
      </c>
      <c r="R37" s="27"/>
      <c r="S37" s="28">
        <v>2521</v>
      </c>
      <c r="T37" s="132" t="s">
        <v>111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6"/>
      <c r="B38" s="138" t="s">
        <v>110</v>
      </c>
      <c r="C38" s="157"/>
      <c r="D38" s="163"/>
      <c r="E38" s="157"/>
      <c r="F38" s="139"/>
      <c r="G38" s="148"/>
      <c r="H38" s="23"/>
      <c r="I38" s="23"/>
      <c r="J38" s="152"/>
      <c r="K38" s="152"/>
      <c r="L38" s="152"/>
      <c r="M38" s="23"/>
      <c r="N38" s="243"/>
      <c r="O38" s="25">
        <f>IF(P38=9,SUM(F38:M38)-SMALL(F38:M38,1)-SMALL(F38:M38,2),IF(P38=8,SUM(F38:M38)-SMALL(F38:M38,1),SUM(F38:M38)))</f>
        <v>0</v>
      </c>
      <c r="P38" s="26">
        <f>COUNTA(F38:M38)</f>
        <v>0</v>
      </c>
      <c r="Q38" s="134">
        <v>0</v>
      </c>
      <c r="R38" s="27"/>
      <c r="S38" s="28">
        <v>2526</v>
      </c>
      <c r="T38" s="132" t="s">
        <v>171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6"/>
      <c r="B39" s="138" t="s">
        <v>110</v>
      </c>
      <c r="C39" s="157"/>
      <c r="D39" s="157"/>
      <c r="E39" s="157"/>
      <c r="F39" s="23"/>
      <c r="G39" s="148"/>
      <c r="H39" s="23"/>
      <c r="I39" s="23"/>
      <c r="J39" s="152"/>
      <c r="K39" s="152"/>
      <c r="L39" s="152"/>
      <c r="M39" s="23"/>
      <c r="N39" s="243"/>
      <c r="O39" s="25">
        <f>IF(P39=9,SUM(F39:M39)-SMALL(F39:M39,1)-SMALL(F39:M39,2),IF(P39=8,SUM(F39:M39)-SMALL(F39:M39,1),SUM(F39:M39)))</f>
        <v>0</v>
      </c>
      <c r="P39" s="26">
        <f>COUNTA(F39:M39)</f>
        <v>0</v>
      </c>
      <c r="Q39" s="134">
        <v>0</v>
      </c>
      <c r="R39" s="27"/>
      <c r="S39" s="28">
        <v>2609</v>
      </c>
      <c r="T39" s="132" t="s">
        <v>172</v>
      </c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6"/>
      <c r="B40" s="138" t="s">
        <v>110</v>
      </c>
      <c r="C40" s="157"/>
      <c r="D40" s="157"/>
      <c r="E40" s="157"/>
      <c r="F40" s="23"/>
      <c r="G40" s="148"/>
      <c r="H40" s="23"/>
      <c r="I40" s="23"/>
      <c r="J40" s="152"/>
      <c r="K40" s="152"/>
      <c r="L40" s="152"/>
      <c r="M40" s="23"/>
      <c r="N40" s="243"/>
      <c r="O40" s="25">
        <f>IF(P40=9,SUM(F40:M40)-SMALL(F40:M40,1)-SMALL(F40:M40,2),IF(P40=8,SUM(F40:M40)-SMALL(F40:M40,1),SUM(F40:M40)))</f>
        <v>0</v>
      </c>
      <c r="P40" s="26">
        <f>COUNTA(F40:M40)</f>
        <v>0</v>
      </c>
      <c r="Q40" s="134">
        <v>0</v>
      </c>
      <c r="R40" s="27"/>
      <c r="S40" s="28">
        <v>2612</v>
      </c>
      <c r="T40" s="132" t="s">
        <v>173</v>
      </c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6"/>
      <c r="B41" s="138" t="s">
        <v>110</v>
      </c>
      <c r="C41" s="157"/>
      <c r="D41" s="163"/>
      <c r="E41" s="157"/>
      <c r="F41" s="23"/>
      <c r="G41" s="148"/>
      <c r="H41" s="23"/>
      <c r="I41" s="23"/>
      <c r="J41" s="23"/>
      <c r="K41" s="23"/>
      <c r="L41" s="152"/>
      <c r="M41" s="23"/>
      <c r="N41" s="243"/>
      <c r="O41" s="25">
        <f>IF(P41=9,SUM(F41:M41)-SMALL(F41:M41,1)-SMALL(F41:M41,2),IF(P41=8,SUM(F41:M41)-SMALL(F41:M41,1),SUM(F41:M41)))</f>
        <v>0</v>
      </c>
      <c r="P41" s="26">
        <f>COUNTA(F41:M41)</f>
        <v>0</v>
      </c>
      <c r="Q41" s="134">
        <v>0</v>
      </c>
      <c r="R41" s="27"/>
      <c r="S41" s="28">
        <v>2638</v>
      </c>
      <c r="T41" s="132" t="s">
        <v>174</v>
      </c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86"/>
      <c r="B42" s="187"/>
      <c r="C42" s="188"/>
      <c r="D42" s="189"/>
      <c r="E42" s="188"/>
      <c r="F42" s="190"/>
      <c r="G42" s="190"/>
      <c r="H42" s="190"/>
      <c r="I42" s="190"/>
      <c r="J42" s="197"/>
      <c r="K42" s="197"/>
      <c r="L42" s="197"/>
      <c r="M42" s="190"/>
      <c r="N42" s="244"/>
      <c r="O42" s="25"/>
      <c r="P42" s="26"/>
      <c r="Q42" s="134"/>
      <c r="R42" s="27"/>
      <c r="S42" s="28">
        <v>1665</v>
      </c>
      <c r="T42" s="132" t="s">
        <v>604</v>
      </c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6"/>
      <c r="B43" s="138"/>
      <c r="C43" s="157"/>
      <c r="D43" s="163"/>
      <c r="E43" s="157"/>
      <c r="F43" s="209"/>
      <c r="G43" s="206"/>
      <c r="H43" s="206"/>
      <c r="I43" s="209"/>
      <c r="J43" s="209"/>
      <c r="K43" s="209"/>
      <c r="L43" s="209"/>
      <c r="M43" s="209"/>
      <c r="N43" s="244"/>
      <c r="O43" s="25"/>
      <c r="P43" s="26"/>
      <c r="Q43" s="134"/>
      <c r="R43" s="27"/>
      <c r="S43" s="28">
        <v>1771</v>
      </c>
      <c r="T43" s="29" t="s">
        <v>456</v>
      </c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6"/>
      <c r="B44" s="75">
        <f>COUNTIF(B3:B42,"SI")</f>
        <v>3</v>
      </c>
      <c r="C44" s="157"/>
      <c r="D44" s="163"/>
      <c r="E44" s="157"/>
      <c r="F44" s="161">
        <f>COUNTA(F3:F43)</f>
        <v>0</v>
      </c>
      <c r="G44" s="161">
        <f t="shared" ref="G44:M44" si="2">COUNTA(G3:G43)</f>
        <v>3</v>
      </c>
      <c r="H44" s="161">
        <f t="shared" si="2"/>
        <v>0</v>
      </c>
      <c r="I44" s="161">
        <f t="shared" si="2"/>
        <v>0</v>
      </c>
      <c r="J44" s="161">
        <f t="shared" si="2"/>
        <v>0</v>
      </c>
      <c r="K44" s="161">
        <f t="shared" si="2"/>
        <v>0</v>
      </c>
      <c r="L44" s="161">
        <f t="shared" si="2"/>
        <v>0</v>
      </c>
      <c r="M44" s="161">
        <f t="shared" si="2"/>
        <v>0</v>
      </c>
      <c r="N44" s="244"/>
      <c r="O44" s="25"/>
      <c r="P44" s="26"/>
      <c r="Q44" s="134"/>
      <c r="R44" s="27"/>
      <c r="S44" s="28">
        <v>1862</v>
      </c>
      <c r="T44" s="132" t="s">
        <v>324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8.5" customHeight="1" thickBot="1" x14ac:dyDescent="0.4">
      <c r="A45" s="166"/>
      <c r="B45" s="138"/>
      <c r="C45" s="157"/>
      <c r="D45" s="163"/>
      <c r="E45" s="157"/>
      <c r="F45" s="190"/>
      <c r="G45" s="213"/>
      <c r="H45" s="190"/>
      <c r="I45" s="190"/>
      <c r="J45" s="190"/>
      <c r="K45" s="190"/>
      <c r="L45" s="190"/>
      <c r="M45" s="190"/>
      <c r="N45" s="244"/>
      <c r="O45" s="25">
        <f>SUM(O3:O44)</f>
        <v>105</v>
      </c>
      <c r="P45" s="26"/>
      <c r="Q45" s="134">
        <f>SUM(Q3:Q41)</f>
        <v>105</v>
      </c>
      <c r="R45" s="27"/>
      <c r="S45" s="28">
        <v>1868</v>
      </c>
      <c r="T45" s="29" t="s">
        <v>310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7.95" customHeight="1" thickBot="1" x14ac:dyDescent="0.4">
      <c r="A46" s="191"/>
      <c r="B46" s="192"/>
      <c r="C46" s="193"/>
      <c r="D46" s="194"/>
      <c r="E46" s="193"/>
      <c r="F46" s="196"/>
      <c r="G46" s="195"/>
      <c r="H46" s="196"/>
      <c r="I46" s="196"/>
      <c r="J46" s="196"/>
      <c r="K46" s="196"/>
      <c r="L46" s="196"/>
      <c r="M46" s="196"/>
      <c r="N46" s="243"/>
      <c r="O46" s="25"/>
      <c r="P46" s="26"/>
      <c r="Q46" s="134"/>
      <c r="R46" s="35"/>
      <c r="S46" s="28">
        <v>1937</v>
      </c>
      <c r="T46" s="29" t="s">
        <v>363</v>
      </c>
      <c r="U46" s="30">
        <f t="shared" si="0"/>
        <v>0</v>
      </c>
      <c r="V46" s="36"/>
      <c r="W46" s="32">
        <f t="shared" si="1"/>
        <v>0</v>
      </c>
      <c r="X46" s="38"/>
      <c r="Y46" s="6"/>
      <c r="Z46" s="6"/>
      <c r="AA46" s="6"/>
      <c r="AB46" s="6"/>
    </row>
    <row r="47" spans="1:28" ht="27.95" customHeight="1" thickBot="1" x14ac:dyDescent="0.4">
      <c r="R47" s="35"/>
      <c r="S47" s="28">
        <v>1970</v>
      </c>
      <c r="T47" s="29" t="s">
        <v>327</v>
      </c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7.95" customHeight="1" thickBot="1" x14ac:dyDescent="0.4">
      <c r="R48" s="19"/>
      <c r="S48" s="28">
        <v>2029</v>
      </c>
      <c r="T48" s="29" t="s">
        <v>349</v>
      </c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8:28" ht="27.95" customHeight="1" thickBot="1" x14ac:dyDescent="0.4">
      <c r="R49" s="35"/>
      <c r="S49" s="28">
        <v>2042</v>
      </c>
      <c r="T49" s="29" t="s">
        <v>434</v>
      </c>
      <c r="U49" s="30">
        <f t="shared" si="0"/>
        <v>0</v>
      </c>
      <c r="V49" s="39"/>
      <c r="W49" s="32">
        <f t="shared" si="1"/>
        <v>0</v>
      </c>
      <c r="X49" s="6"/>
      <c r="Y49" s="6"/>
      <c r="Z49" s="6"/>
      <c r="AA49" s="6"/>
      <c r="AB49" s="6"/>
    </row>
    <row r="50" spans="18:28" ht="27.95" customHeight="1" thickBot="1" x14ac:dyDescent="0.4">
      <c r="R50" s="35"/>
      <c r="S50" s="28">
        <v>2046</v>
      </c>
      <c r="T50" s="29" t="s">
        <v>467</v>
      </c>
      <c r="U50" s="30">
        <f t="shared" si="0"/>
        <v>0</v>
      </c>
      <c r="V50" s="6"/>
      <c r="W50" s="32">
        <f t="shared" si="1"/>
        <v>0</v>
      </c>
      <c r="X50" s="6"/>
      <c r="Y50" s="6"/>
      <c r="Z50" s="6"/>
      <c r="AA50" s="6"/>
      <c r="AB50" s="6"/>
    </row>
    <row r="51" spans="18:28" ht="27.95" customHeight="1" thickBot="1" x14ac:dyDescent="0.4">
      <c r="R51" s="35"/>
      <c r="S51" s="28">
        <v>2178</v>
      </c>
      <c r="T51" s="29" t="s">
        <v>605</v>
      </c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8:28" ht="27.95" customHeight="1" thickBot="1" x14ac:dyDescent="0.4">
      <c r="R52" s="35"/>
      <c r="S52" s="28">
        <v>2205</v>
      </c>
      <c r="T52" s="29" t="s">
        <v>574</v>
      </c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8:28" ht="27.95" customHeight="1" thickBot="1" x14ac:dyDescent="0.4">
      <c r="R53" s="6"/>
      <c r="S53" s="28">
        <v>2251</v>
      </c>
      <c r="T53" s="29" t="s">
        <v>304</v>
      </c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8:28" ht="27.95" customHeight="1" thickBot="1" x14ac:dyDescent="0.4">
      <c r="R54" s="6"/>
      <c r="S54" s="28">
        <v>2253</v>
      </c>
      <c r="T54" s="29" t="s">
        <v>606</v>
      </c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8:28" ht="27.95" customHeight="1" thickBot="1" x14ac:dyDescent="0.4">
      <c r="R55" s="6"/>
      <c r="S55" s="28">
        <v>2277</v>
      </c>
      <c r="T55" s="29" t="s">
        <v>320</v>
      </c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8:28" ht="27.95" customHeight="1" thickBot="1" x14ac:dyDescent="0.4">
      <c r="R56" s="6"/>
      <c r="S56" s="28">
        <v>2310</v>
      </c>
      <c r="T56" s="29" t="s">
        <v>453</v>
      </c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8:28" ht="27.95" customHeight="1" thickBot="1" x14ac:dyDescent="0.4">
      <c r="R57" s="6"/>
      <c r="S57" s="28">
        <v>2316</v>
      </c>
      <c r="T57" s="29" t="s">
        <v>293</v>
      </c>
      <c r="U57" s="30">
        <f t="shared" si="0"/>
        <v>0</v>
      </c>
      <c r="V57" s="6"/>
      <c r="W57" s="32">
        <f t="shared" si="1"/>
        <v>0</v>
      </c>
      <c r="X57" s="6"/>
      <c r="Y57" s="6"/>
      <c r="Z57" s="6"/>
      <c r="AA57" s="6"/>
      <c r="AB57" s="6"/>
    </row>
    <row r="58" spans="18:28" ht="27.95" customHeight="1" thickBot="1" x14ac:dyDescent="0.4">
      <c r="R58" s="6"/>
      <c r="S58" s="28">
        <v>2334</v>
      </c>
      <c r="T58" s="29" t="s">
        <v>427</v>
      </c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8:28" ht="27.95" customHeight="1" thickBot="1" x14ac:dyDescent="0.4">
      <c r="R59" s="6"/>
      <c r="S59" s="28">
        <v>2438</v>
      </c>
      <c r="T59" s="132" t="s">
        <v>500</v>
      </c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8:28" ht="27.95" customHeight="1" thickBot="1" x14ac:dyDescent="0.4">
      <c r="R60" s="6"/>
      <c r="S60" s="28">
        <v>2453</v>
      </c>
      <c r="T60" s="29" t="s">
        <v>415</v>
      </c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8:28" ht="27.95" customHeight="1" thickBot="1" x14ac:dyDescent="0.4">
      <c r="R61" s="6"/>
      <c r="S61" s="28">
        <v>2461</v>
      </c>
      <c r="T61" s="29" t="s">
        <v>577</v>
      </c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8:28" ht="27.95" customHeight="1" thickBot="1" x14ac:dyDescent="0.4">
      <c r="R62" s="6"/>
      <c r="S62" s="28">
        <v>2465</v>
      </c>
      <c r="T62" s="29" t="s">
        <v>344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8:28" ht="27.95" customHeight="1" thickBot="1" x14ac:dyDescent="0.4">
      <c r="R63" s="6"/>
      <c r="S63" s="28">
        <v>2478</v>
      </c>
      <c r="T63" s="132" t="s">
        <v>322</v>
      </c>
      <c r="U63" s="30">
        <f t="shared" si="0"/>
        <v>45</v>
      </c>
      <c r="V63" s="31"/>
      <c r="W63" s="32">
        <f t="shared" si="1"/>
        <v>45</v>
      </c>
      <c r="X63" s="6"/>
      <c r="Y63" s="6"/>
      <c r="Z63" s="6"/>
      <c r="AA63" s="6"/>
      <c r="AB63" s="6"/>
    </row>
    <row r="64" spans="18:28" ht="27.95" customHeight="1" thickBot="1" x14ac:dyDescent="0.4">
      <c r="R64" s="6"/>
      <c r="S64" s="28">
        <v>2480</v>
      </c>
      <c r="T64" s="29" t="s">
        <v>516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8:28" ht="27.95" customHeight="1" thickBot="1" x14ac:dyDescent="0.4">
      <c r="R65" s="6"/>
      <c r="S65" s="28">
        <v>2487</v>
      </c>
      <c r="T65" s="29" t="s">
        <v>459</v>
      </c>
      <c r="U65" s="30">
        <f t="shared" si="0"/>
        <v>0</v>
      </c>
      <c r="V65" s="36"/>
      <c r="W65" s="32">
        <f t="shared" si="1"/>
        <v>0</v>
      </c>
      <c r="X65" s="6"/>
      <c r="Y65" s="6"/>
      <c r="Z65" s="6"/>
      <c r="AA65" s="6"/>
      <c r="AB65" s="6"/>
    </row>
    <row r="66" spans="18:28" ht="27.75" customHeight="1" thickBot="1" x14ac:dyDescent="0.4">
      <c r="R66" s="6"/>
      <c r="S66" s="28">
        <v>2488</v>
      </c>
      <c r="T66" s="29" t="s">
        <v>352</v>
      </c>
      <c r="U66" s="30">
        <f t="shared" si="0"/>
        <v>0</v>
      </c>
      <c r="V66" s="37"/>
      <c r="W66" s="32">
        <f t="shared" si="1"/>
        <v>0</v>
      </c>
      <c r="X66" s="6"/>
      <c r="Y66" s="6"/>
      <c r="Z66" s="6"/>
      <c r="AA66" s="6"/>
      <c r="AB66" s="6"/>
    </row>
    <row r="67" spans="18:28" ht="27.95" customHeight="1" thickBot="1" x14ac:dyDescent="0.4">
      <c r="R67" s="6"/>
      <c r="S67" s="28">
        <v>2496</v>
      </c>
      <c r="T67" s="29" t="s">
        <v>423</v>
      </c>
      <c r="U67" s="30">
        <f t="shared" si="0"/>
        <v>0</v>
      </c>
      <c r="V67" s="6"/>
      <c r="W67" s="32">
        <f t="shared" si="1"/>
        <v>0</v>
      </c>
      <c r="X67" s="6"/>
      <c r="Y67" s="6"/>
      <c r="Z67" s="6"/>
      <c r="AA67" s="6"/>
      <c r="AB67" s="6"/>
    </row>
    <row r="68" spans="18:28" ht="27.95" customHeight="1" thickBot="1" x14ac:dyDescent="0.4">
      <c r="R68" s="6"/>
      <c r="S68" s="28">
        <v>2549</v>
      </c>
      <c r="T68" s="29" t="s">
        <v>447</v>
      </c>
      <c r="U68" s="30">
        <f t="shared" ref="U68:U83" si="3">SUMIF($D$3:$D$76,S68,$Q$3:$Q$76)</f>
        <v>0</v>
      </c>
      <c r="V68" s="6"/>
      <c r="W68" s="32">
        <f t="shared" ref="W68:W76" si="4">SUMIF($D$3:$D$76,S68,$O$3:$O$76)</f>
        <v>0</v>
      </c>
      <c r="X68" s="6"/>
      <c r="Y68" s="6"/>
      <c r="Z68" s="6"/>
      <c r="AA68" s="6"/>
      <c r="AB68" s="6"/>
    </row>
    <row r="69" spans="18:28" ht="28.5" customHeight="1" thickBot="1" x14ac:dyDescent="0.4">
      <c r="S69" s="28">
        <v>2584</v>
      </c>
      <c r="T69" s="29" t="s">
        <v>404</v>
      </c>
      <c r="U69" s="30">
        <f t="shared" si="3"/>
        <v>0</v>
      </c>
      <c r="V69" s="6"/>
      <c r="W69" s="32">
        <f t="shared" si="4"/>
        <v>0</v>
      </c>
    </row>
    <row r="70" spans="18:28" ht="28.5" customHeight="1" thickBot="1" x14ac:dyDescent="0.4">
      <c r="S70" s="28">
        <v>2599</v>
      </c>
      <c r="T70" s="29" t="s">
        <v>366</v>
      </c>
      <c r="U70" s="30">
        <f t="shared" si="3"/>
        <v>0</v>
      </c>
      <c r="V70" s="6"/>
      <c r="W70" s="32">
        <f t="shared" si="4"/>
        <v>0</v>
      </c>
    </row>
    <row r="71" spans="18:28" ht="28.5" customHeight="1" thickBot="1" x14ac:dyDescent="0.4">
      <c r="S71" s="28">
        <v>2601</v>
      </c>
      <c r="T71" s="29" t="s">
        <v>607</v>
      </c>
      <c r="U71" s="30">
        <f t="shared" si="3"/>
        <v>0</v>
      </c>
      <c r="V71" s="6"/>
      <c r="W71" s="32">
        <f t="shared" si="4"/>
        <v>0</v>
      </c>
    </row>
    <row r="72" spans="18:28" ht="28.5" customHeight="1" thickBot="1" x14ac:dyDescent="0.4">
      <c r="S72" s="28">
        <v>2614</v>
      </c>
      <c r="T72" s="29" t="s">
        <v>405</v>
      </c>
      <c r="U72" s="30">
        <f t="shared" si="3"/>
        <v>0</v>
      </c>
      <c r="V72" s="6"/>
      <c r="W72" s="32">
        <f t="shared" si="4"/>
        <v>0</v>
      </c>
    </row>
    <row r="73" spans="18:28" ht="28.5" customHeight="1" thickBot="1" x14ac:dyDescent="0.4">
      <c r="S73" s="28">
        <v>2654</v>
      </c>
      <c r="T73" s="29" t="s">
        <v>401</v>
      </c>
      <c r="U73" s="30">
        <f t="shared" si="3"/>
        <v>0</v>
      </c>
      <c r="V73" s="6"/>
      <c r="W73" s="32">
        <f t="shared" si="4"/>
        <v>0</v>
      </c>
    </row>
    <row r="74" spans="18:28" ht="28.5" customHeight="1" thickBot="1" x14ac:dyDescent="0.4">
      <c r="S74" s="28">
        <v>2656</v>
      </c>
      <c r="T74" s="29" t="s">
        <v>507</v>
      </c>
      <c r="U74" s="30">
        <f t="shared" si="3"/>
        <v>0</v>
      </c>
      <c r="V74" s="6"/>
      <c r="W74" s="32">
        <f t="shared" si="4"/>
        <v>0</v>
      </c>
    </row>
    <row r="75" spans="18:28" ht="28.5" customHeight="1" thickBot="1" x14ac:dyDescent="0.4">
      <c r="S75" s="28">
        <v>2658</v>
      </c>
      <c r="T75" s="29" t="s">
        <v>608</v>
      </c>
      <c r="U75" s="30">
        <f t="shared" si="3"/>
        <v>0</v>
      </c>
      <c r="V75" s="6"/>
      <c r="W75" s="32">
        <f t="shared" si="4"/>
        <v>0</v>
      </c>
    </row>
    <row r="76" spans="18:28" ht="28.5" customHeight="1" thickBot="1" x14ac:dyDescent="0.4">
      <c r="S76" s="28">
        <v>1115</v>
      </c>
      <c r="T76" s="29" t="s">
        <v>329</v>
      </c>
      <c r="U76" s="30">
        <f t="shared" si="3"/>
        <v>0</v>
      </c>
      <c r="V76" s="6"/>
      <c r="W76" s="32">
        <f t="shared" si="4"/>
        <v>0</v>
      </c>
    </row>
    <row r="77" spans="18:28" ht="28.5" customHeight="1" thickBot="1" x14ac:dyDescent="0.4">
      <c r="S77" s="28"/>
      <c r="T77" s="29"/>
      <c r="U77" s="30">
        <f t="shared" si="3"/>
        <v>0</v>
      </c>
      <c r="V77" s="6"/>
      <c r="W77" s="32">
        <f>SUMIF($D$3:$D$76,S77,$N$3:$N$76)</f>
        <v>0</v>
      </c>
    </row>
    <row r="78" spans="18:28" ht="28.5" customHeight="1" thickBot="1" x14ac:dyDescent="0.4">
      <c r="S78" s="28"/>
      <c r="T78" s="29"/>
      <c r="U78" s="30">
        <f t="shared" si="3"/>
        <v>0</v>
      </c>
      <c r="V78" s="6"/>
      <c r="W78" s="32">
        <f>SUMIF($D$3:$D$76,S78,$N$3:$N$76)</f>
        <v>0</v>
      </c>
    </row>
    <row r="79" spans="18:28" ht="28.5" customHeight="1" thickBot="1" x14ac:dyDescent="0.4">
      <c r="S79" s="28"/>
      <c r="T79" s="29"/>
      <c r="U79" s="30">
        <f t="shared" si="3"/>
        <v>0</v>
      </c>
      <c r="V79" s="6"/>
      <c r="W79" s="32">
        <f>SUMIF($D$3:$D$76,S79,$N$3:$N$76)</f>
        <v>0</v>
      </c>
    </row>
    <row r="80" spans="18:28" ht="28.5" customHeight="1" thickBot="1" x14ac:dyDescent="0.4">
      <c r="S80" s="28"/>
      <c r="T80" s="29"/>
      <c r="U80" s="30">
        <f t="shared" si="3"/>
        <v>0</v>
      </c>
      <c r="V80" s="6"/>
      <c r="W80" s="32">
        <f>SUMIF($D$3:$D$76,S80,$N$3:$N$76)</f>
        <v>0</v>
      </c>
    </row>
    <row r="81" spans="19:23" ht="28.5" customHeight="1" thickBot="1" x14ac:dyDescent="0.4">
      <c r="S81" s="28"/>
      <c r="T81" s="29"/>
      <c r="U81" s="30">
        <f t="shared" si="3"/>
        <v>0</v>
      </c>
      <c r="V81" s="6"/>
      <c r="W81" s="32">
        <f>SUMIF($D$3:$D$76,S81,$N$3:$N$76)</f>
        <v>0</v>
      </c>
    </row>
    <row r="82" spans="19:23" ht="28.5" customHeight="1" thickBot="1" x14ac:dyDescent="0.4">
      <c r="S82" s="28"/>
      <c r="T82" s="29"/>
      <c r="U82" s="30">
        <f t="shared" si="3"/>
        <v>0</v>
      </c>
      <c r="V82" s="6"/>
      <c r="W82" s="32">
        <f>SUMIF($D$3:$D$76,S82,$N$3:$N$76)</f>
        <v>0</v>
      </c>
    </row>
    <row r="83" spans="19:23" ht="28.5" customHeight="1" thickBot="1" x14ac:dyDescent="0.4">
      <c r="S83" s="28"/>
      <c r="T83" s="29"/>
      <c r="U83" s="30">
        <f t="shared" si="3"/>
        <v>0</v>
      </c>
      <c r="V83" s="6"/>
      <c r="W83" s="32">
        <f>SUMIF($D$3:$D$76,S83,$N$3:$N$76)</f>
        <v>0</v>
      </c>
    </row>
    <row r="84" spans="19:23" ht="28.5" customHeight="1" thickBot="1" x14ac:dyDescent="0.4">
      <c r="S84" s="28"/>
      <c r="T84" s="29"/>
      <c r="U84" s="30">
        <f>SUM(U3:U83)</f>
        <v>105</v>
      </c>
      <c r="V84" s="6"/>
      <c r="W84" s="32">
        <f>SUM(W3:W83)</f>
        <v>105</v>
      </c>
    </row>
    <row r="85" spans="19:23" ht="28.5" customHeight="1" x14ac:dyDescent="0.2">
      <c r="S85" s="6"/>
      <c r="T85" s="6"/>
      <c r="U85" s="6"/>
      <c r="V85" s="6"/>
      <c r="W85" s="6"/>
    </row>
    <row r="86" spans="19:23" ht="28.5" customHeight="1" x14ac:dyDescent="0.2">
      <c r="S86" s="6"/>
      <c r="T86" s="6"/>
      <c r="U86" s="6"/>
      <c r="V86" s="6"/>
      <c r="W86" s="6"/>
    </row>
    <row r="87" spans="19:23" ht="28.5" customHeight="1" x14ac:dyDescent="0.2">
      <c r="S87" s="6"/>
      <c r="T87" s="6"/>
      <c r="U87" s="6"/>
      <c r="V87" s="6"/>
      <c r="W87" s="6"/>
    </row>
    <row r="88" spans="19:23" ht="28.5" customHeight="1" x14ac:dyDescent="0.2">
      <c r="S88" s="6"/>
      <c r="T88" s="6"/>
      <c r="U88" s="6"/>
      <c r="V88" s="6"/>
      <c r="W88" s="6"/>
    </row>
    <row r="89" spans="19:23" ht="28.5" customHeight="1" x14ac:dyDescent="0.2">
      <c r="S89" s="6"/>
      <c r="T89" s="6"/>
      <c r="U89" s="6"/>
      <c r="V89" s="6"/>
      <c r="W89" s="6"/>
    </row>
    <row r="90" spans="19:23" ht="28.5" customHeight="1" x14ac:dyDescent="0.2">
      <c r="S90" s="6"/>
      <c r="T90" s="6"/>
      <c r="U90" s="6"/>
      <c r="V90" s="6"/>
      <c r="W90" s="6"/>
    </row>
    <row r="91" spans="19:23" ht="28.5" customHeight="1" x14ac:dyDescent="0.2">
      <c r="S91" s="6"/>
      <c r="T91" s="6"/>
      <c r="U91" s="6"/>
      <c r="V91" s="6"/>
      <c r="W91" s="6"/>
    </row>
    <row r="92" spans="19:23" ht="28.5" customHeight="1" x14ac:dyDescent="0.2">
      <c r="S92" s="6"/>
      <c r="T92" s="6"/>
      <c r="U92" s="6"/>
      <c r="V92" s="6"/>
      <c r="W92" s="6"/>
    </row>
    <row r="93" spans="19:23" ht="18.600000000000001" customHeight="1" x14ac:dyDescent="0.2">
      <c r="S93" s="6"/>
      <c r="T93" s="6"/>
      <c r="U93" s="6"/>
      <c r="V93" s="6"/>
      <c r="W93" s="6"/>
    </row>
    <row r="94" spans="19:23" ht="18.600000000000001" customHeight="1" x14ac:dyDescent="0.2">
      <c r="S94" s="6"/>
      <c r="T94" s="6"/>
      <c r="U94" s="6"/>
      <c r="V94" s="6"/>
      <c r="W94" s="6"/>
    </row>
    <row r="95" spans="19:23" ht="18.600000000000001" customHeight="1" x14ac:dyDescent="0.2">
      <c r="S95" s="6"/>
      <c r="T95" s="6"/>
      <c r="U95" s="6"/>
      <c r="V95" s="6"/>
      <c r="W95" s="6"/>
    </row>
    <row r="96" spans="19:23" ht="18.600000000000001" customHeight="1" x14ac:dyDescent="0.2">
      <c r="S96" s="6"/>
      <c r="T96" s="6"/>
      <c r="U96" s="6"/>
      <c r="V96" s="6"/>
      <c r="W96" s="6"/>
    </row>
    <row r="97" spans="19:23" ht="18.600000000000001" customHeight="1" x14ac:dyDescent="0.2">
      <c r="S97" s="6"/>
      <c r="T97" s="6"/>
      <c r="U97" s="6"/>
      <c r="V97" s="6"/>
      <c r="W97" s="6"/>
    </row>
    <row r="98" spans="19:23" ht="18.600000000000001" customHeight="1" x14ac:dyDescent="0.2">
      <c r="S98" s="6"/>
      <c r="T98" s="6"/>
      <c r="U98" s="6"/>
      <c r="V98" s="6"/>
      <c r="W98" s="6"/>
    </row>
    <row r="99" spans="19:23" ht="18.600000000000001" customHeight="1" x14ac:dyDescent="0.2">
      <c r="S99" s="6"/>
      <c r="T99" s="6"/>
      <c r="U99" s="6"/>
      <c r="V99" s="6"/>
      <c r="W99" s="6"/>
    </row>
    <row r="100" spans="19:23" ht="18.600000000000001" customHeight="1" x14ac:dyDescent="0.2">
      <c r="S100" s="6"/>
      <c r="T100" s="6"/>
      <c r="U100" s="6"/>
      <c r="V100" s="6"/>
      <c r="W100" s="6"/>
    </row>
    <row r="101" spans="19:23" ht="18.600000000000001" customHeight="1" x14ac:dyDescent="0.2">
      <c r="S101" s="6"/>
      <c r="T101" s="6"/>
      <c r="U101" s="6"/>
      <c r="V101" s="6"/>
      <c r="W101" s="6"/>
    </row>
    <row r="102" spans="19:23" ht="18.600000000000001" customHeight="1" x14ac:dyDescent="0.2">
      <c r="S102" s="6"/>
      <c r="T102" s="6"/>
      <c r="U102" s="6"/>
      <c r="V102" s="6"/>
      <c r="W102" s="6"/>
    </row>
    <row r="103" spans="19:23" ht="18.600000000000001" customHeight="1" x14ac:dyDescent="0.2">
      <c r="S103" s="6"/>
      <c r="T103" s="6"/>
      <c r="U103" s="6"/>
      <c r="V103" s="6"/>
      <c r="W103" s="6"/>
    </row>
    <row r="104" spans="19:23" ht="18.600000000000001" customHeight="1" x14ac:dyDescent="0.2">
      <c r="S104" s="6"/>
      <c r="T104" s="6"/>
      <c r="U104" s="6"/>
      <c r="V104" s="6"/>
      <c r="W104" s="6"/>
    </row>
    <row r="105" spans="19:23" ht="18.600000000000001" customHeight="1" x14ac:dyDescent="0.2">
      <c r="S105" s="6"/>
      <c r="T105" s="6"/>
      <c r="U105" s="6"/>
      <c r="V105" s="6"/>
      <c r="W105" s="6"/>
    </row>
    <row r="106" spans="19:23" ht="18.600000000000001" customHeight="1" x14ac:dyDescent="0.2">
      <c r="S106" s="6"/>
      <c r="T106" s="6"/>
      <c r="U106" s="6"/>
      <c r="V106" s="6"/>
      <c r="W106" s="6"/>
    </row>
    <row r="107" spans="19:23" ht="18.600000000000001" customHeight="1" x14ac:dyDescent="0.2">
      <c r="S107" s="6"/>
      <c r="T107" s="6"/>
      <c r="U107" s="6"/>
      <c r="V107" s="6"/>
      <c r="W107" s="6"/>
    </row>
    <row r="108" spans="19:23" ht="18.600000000000001" customHeight="1" x14ac:dyDescent="0.2">
      <c r="S108" s="6"/>
      <c r="T108" s="6"/>
      <c r="U108" s="6"/>
      <c r="V108" s="6"/>
      <c r="W108" s="6"/>
    </row>
    <row r="109" spans="19:23" ht="18.600000000000001" customHeight="1" x14ac:dyDescent="0.2">
      <c r="S109" s="6"/>
      <c r="T109" s="6"/>
      <c r="U109" s="6"/>
      <c r="V109" s="6"/>
      <c r="W109" s="6"/>
    </row>
    <row r="110" spans="19:23" ht="18.600000000000001" customHeight="1" x14ac:dyDescent="0.2">
      <c r="S110" s="6"/>
      <c r="T110" s="6"/>
      <c r="U110" s="6"/>
      <c r="V110" s="6"/>
      <c r="W110" s="6"/>
    </row>
    <row r="111" spans="19:23" ht="18.600000000000001" customHeight="1" x14ac:dyDescent="0.2">
      <c r="S111" s="6"/>
      <c r="T111" s="6"/>
      <c r="U111" s="6"/>
      <c r="V111" s="6"/>
      <c r="W111" s="6"/>
    </row>
    <row r="112" spans="19:23" ht="18.600000000000001" customHeight="1" x14ac:dyDescent="0.2">
      <c r="S112" s="6"/>
      <c r="T112" s="6"/>
      <c r="U112" s="6"/>
      <c r="V112" s="6"/>
      <c r="W112" s="6"/>
    </row>
  </sheetData>
  <sortState xmlns:xlrd2="http://schemas.microsoft.com/office/spreadsheetml/2017/richdata2" ref="A3:Q30">
    <sortCondition descending="1" ref="O3:O30"/>
  </sortState>
  <mergeCells count="1">
    <mergeCell ref="B1:G1"/>
  </mergeCells>
  <phoneticPr fontId="20" type="noConversion"/>
  <conditionalFormatting sqref="A3:B43 A44 A45:B46">
    <cfRule type="containsText" dxfId="25" priority="1" stopIfTrue="1" operator="containsText" text="SI">
      <formula>NOT(ISERROR(SEARCH("SI",A3)))</formula>
    </cfRule>
    <cfRule type="containsText" dxfId="2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Roman,Regular"&amp;12&amp;K000000YA F</oddHeader>
    <oddFooter>&amp;L&amp;"Helvetica,Regular"&amp;12&amp;K000000&amp;P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Z112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S1" sqref="S1:W104857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6.85546875" style="1" customWidth="1"/>
    <col min="4" max="4" width="14.42578125" style="1" customWidth="1"/>
    <col min="5" max="5" width="66.140625" style="1" customWidth="1"/>
    <col min="6" max="6" width="21.85546875" style="241" customWidth="1"/>
    <col min="7" max="8" width="22.42578125" style="1" customWidth="1"/>
    <col min="9" max="12" width="23" style="1" customWidth="1"/>
    <col min="13" max="13" width="23.42578125" style="1" customWidth="1"/>
    <col min="14" max="14" width="29.28515625" style="1" customWidth="1"/>
    <col min="15" max="15" width="21.42578125" style="1" customWidth="1"/>
    <col min="16" max="16" width="15.140625" style="1" bestFit="1" customWidth="1"/>
    <col min="17" max="17" width="32.7109375" style="1" bestFit="1" customWidth="1"/>
    <col min="18" max="19" width="11.42578125" style="1" customWidth="1"/>
    <col min="20" max="20" width="75.85546875" style="1" bestFit="1" customWidth="1"/>
    <col min="21" max="21" width="16" style="1" customWidth="1"/>
    <col min="22" max="22" width="11.42578125" style="1" customWidth="1"/>
    <col min="23" max="23" width="31.28515625" style="1" customWidth="1"/>
    <col min="24" max="25" width="11.42578125" style="1" customWidth="1"/>
    <col min="26" max="26" width="35.42578125" style="1" customWidth="1"/>
    <col min="27" max="27" width="11.42578125" style="1" customWidth="1"/>
    <col min="28" max="28" width="63.7109375" style="1" customWidth="1"/>
    <col min="29" max="260" width="11.42578125" style="1" customWidth="1"/>
  </cols>
  <sheetData>
    <row r="1" spans="1:28" ht="28.5" customHeight="1" thickBot="1" x14ac:dyDescent="0.45">
      <c r="A1"/>
      <c r="B1" s="251" t="s">
        <v>81</v>
      </c>
      <c r="C1" s="252"/>
      <c r="D1" s="252"/>
      <c r="E1" s="252"/>
      <c r="F1" s="252"/>
      <c r="G1" s="253"/>
      <c r="H1" s="55"/>
      <c r="I1" s="56"/>
      <c r="J1" s="56"/>
      <c r="K1" s="56"/>
      <c r="L1" s="56"/>
      <c r="M1" s="56"/>
      <c r="N1" s="104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77.25" thickBot="1" x14ac:dyDescent="0.4">
      <c r="A2" s="146" t="s">
        <v>113</v>
      </c>
      <c r="B2" s="8" t="s">
        <v>69</v>
      </c>
      <c r="C2" s="146" t="s">
        <v>1</v>
      </c>
      <c r="D2" s="146" t="s">
        <v>70</v>
      </c>
      <c r="E2" s="146" t="s">
        <v>3</v>
      </c>
      <c r="F2" s="9" t="s">
        <v>134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/>
      <c r="M2" s="9"/>
      <c r="N2" s="9"/>
      <c r="O2" s="11" t="s">
        <v>4</v>
      </c>
      <c r="P2" s="12" t="s">
        <v>5</v>
      </c>
      <c r="Q2" s="12" t="s">
        <v>6</v>
      </c>
      <c r="R2" s="69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155">
        <v>50452</v>
      </c>
      <c r="B3" s="214" t="s">
        <v>108</v>
      </c>
      <c r="C3" s="157" t="s">
        <v>233</v>
      </c>
      <c r="D3" s="163">
        <v>2403</v>
      </c>
      <c r="E3" s="157" t="s">
        <v>167</v>
      </c>
      <c r="F3" s="162">
        <v>100</v>
      </c>
      <c r="G3" s="174"/>
      <c r="H3" s="148"/>
      <c r="I3" s="151"/>
      <c r="J3" s="151"/>
      <c r="K3" s="23"/>
      <c r="L3" s="23"/>
      <c r="M3" s="23"/>
      <c r="N3" s="24"/>
      <c r="O3" s="248">
        <f>IF(P3=6,SUM(F3:M3)-SMALL(F3:M3,1),IF(P3=8,SUM(F3:M3),SUM(F3:M3)))+N3</f>
        <v>100</v>
      </c>
      <c r="P3" s="26">
        <f>COUNTA(F3:M3)</f>
        <v>1</v>
      </c>
      <c r="Q3" s="134">
        <f>SUM(F3:M3)+N3</f>
        <v>100</v>
      </c>
      <c r="R3" s="27"/>
      <c r="S3" s="28">
        <v>10</v>
      </c>
      <c r="T3" s="132" t="s">
        <v>140</v>
      </c>
      <c r="U3" s="30">
        <f>SUMIF($D$3:$D$76,S3,$Q$3:$Q$76)</f>
        <v>87</v>
      </c>
      <c r="V3" s="31"/>
      <c r="W3" s="32">
        <f>SUMIF($D$3:$D$76,S3,$O$3:$O$76)</f>
        <v>87</v>
      </c>
      <c r="X3" s="19"/>
      <c r="Y3" s="33"/>
      <c r="Z3" s="33"/>
      <c r="AA3" s="33"/>
      <c r="AB3" s="33"/>
    </row>
    <row r="4" spans="1:28" ht="29.1" customHeight="1" thickBot="1" x14ac:dyDescent="0.45">
      <c r="A4" s="155">
        <v>55668</v>
      </c>
      <c r="B4" s="214" t="s">
        <v>108</v>
      </c>
      <c r="C4" s="157" t="s">
        <v>444</v>
      </c>
      <c r="D4" s="218">
        <v>1665</v>
      </c>
      <c r="E4" s="157" t="s">
        <v>385</v>
      </c>
      <c r="F4" s="237"/>
      <c r="G4" s="174">
        <f>VLOOKUP(A4,[1]custom!$A$40:$K$66,11,FALSE)</f>
        <v>100</v>
      </c>
      <c r="H4" s="148"/>
      <c r="I4" s="151"/>
      <c r="J4" s="151"/>
      <c r="K4" s="23"/>
      <c r="L4" s="143"/>
      <c r="M4" s="143"/>
      <c r="N4" s="24"/>
      <c r="O4" s="248">
        <f>IF(P4=6,SUM(F4:M4)-SMALL(F4:M4,1),IF(P4=8,SUM(F4:M4),SUM(F4:M4)))+N4</f>
        <v>100</v>
      </c>
      <c r="P4" s="26">
        <f>COUNTA(F4:M4)</f>
        <v>1</v>
      </c>
      <c r="Q4" s="134">
        <f>SUM(F4:M4)+N4</f>
        <v>100</v>
      </c>
      <c r="R4" s="27"/>
      <c r="S4" s="28">
        <v>48</v>
      </c>
      <c r="T4" s="132" t="s">
        <v>141</v>
      </c>
      <c r="U4" s="30">
        <f t="shared" ref="U4:U67" si="0">SUMIF($D$3:$D$76,S4,$Q$3:$Q$76)</f>
        <v>0</v>
      </c>
      <c r="V4" s="31"/>
      <c r="W4" s="32">
        <f t="shared" ref="W4:W67" si="1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5">
      <c r="A5" s="155">
        <v>88405</v>
      </c>
      <c r="B5" s="214" t="s">
        <v>108</v>
      </c>
      <c r="C5" s="157" t="s">
        <v>234</v>
      </c>
      <c r="D5" s="218">
        <v>2112</v>
      </c>
      <c r="E5" s="157" t="s">
        <v>158</v>
      </c>
      <c r="F5" s="237">
        <v>90</v>
      </c>
      <c r="G5" s="174"/>
      <c r="H5" s="148"/>
      <c r="I5" s="151"/>
      <c r="J5" s="151"/>
      <c r="K5" s="23"/>
      <c r="L5" s="143"/>
      <c r="M5" s="143"/>
      <c r="N5" s="24"/>
      <c r="O5" s="248">
        <f>IF(P5=6,SUM(F5:M5)-SMALL(F5:M5,1),IF(P5=8,SUM(F5:M5),SUM(F5:M5)))+N5</f>
        <v>90</v>
      </c>
      <c r="P5" s="26">
        <f>COUNTA(F5:M5)</f>
        <v>1</v>
      </c>
      <c r="Q5" s="134">
        <f>SUM(F5:M5)+N5</f>
        <v>90</v>
      </c>
      <c r="R5" s="27"/>
      <c r="S5" s="28">
        <v>1132</v>
      </c>
      <c r="T5" s="132" t="s">
        <v>142</v>
      </c>
      <c r="U5" s="30">
        <f t="shared" si="0"/>
        <v>5</v>
      </c>
      <c r="V5" s="31"/>
      <c r="W5" s="32">
        <f t="shared" si="1"/>
        <v>5</v>
      </c>
      <c r="X5" s="19"/>
      <c r="Y5" s="33"/>
      <c r="Z5" s="33"/>
      <c r="AA5" s="33"/>
      <c r="AB5" s="33"/>
    </row>
    <row r="6" spans="1:28" ht="29.1" customHeight="1" thickBot="1" x14ac:dyDescent="0.45">
      <c r="A6" s="155">
        <v>44669</v>
      </c>
      <c r="B6" s="214" t="s">
        <v>108</v>
      </c>
      <c r="C6" s="157" t="s">
        <v>445</v>
      </c>
      <c r="D6" s="218">
        <v>1172</v>
      </c>
      <c r="E6" s="157" t="s">
        <v>332</v>
      </c>
      <c r="F6" s="237"/>
      <c r="G6" s="174">
        <f>VLOOKUP(A6,[1]custom!$A$40:$K$66,11,FALSE)</f>
        <v>90</v>
      </c>
      <c r="H6" s="148"/>
      <c r="I6" s="151"/>
      <c r="J6" s="151"/>
      <c r="K6" s="23"/>
      <c r="L6" s="143"/>
      <c r="M6" s="143"/>
      <c r="N6" s="24"/>
      <c r="O6" s="248">
        <f>IF(P6=6,SUM(F6:M6)-SMALL(F6:M6,1),IF(P6=8,SUM(F6:M6),SUM(F6:M6)))+N6</f>
        <v>90</v>
      </c>
      <c r="P6" s="26">
        <f>COUNTA(F6:M6)</f>
        <v>1</v>
      </c>
      <c r="Q6" s="134">
        <f>SUM(F6:M6)+N6</f>
        <v>90</v>
      </c>
      <c r="R6" s="27"/>
      <c r="S6" s="28">
        <v>1140</v>
      </c>
      <c r="T6" s="132" t="s">
        <v>143</v>
      </c>
      <c r="U6" s="30">
        <f t="shared" si="0"/>
        <v>0</v>
      </c>
      <c r="V6" s="31"/>
      <c r="W6" s="32">
        <f t="shared" si="1"/>
        <v>0</v>
      </c>
      <c r="X6" s="19"/>
      <c r="Y6" s="33"/>
      <c r="Z6" s="33"/>
      <c r="AA6" s="33"/>
      <c r="AB6" s="33"/>
    </row>
    <row r="7" spans="1:28" ht="29.1" customHeight="1" thickBot="1" x14ac:dyDescent="0.4">
      <c r="A7" s="155">
        <v>66709</v>
      </c>
      <c r="B7" s="214" t="s">
        <v>108</v>
      </c>
      <c r="C7" s="157" t="s">
        <v>235</v>
      </c>
      <c r="D7" s="218">
        <v>1757</v>
      </c>
      <c r="E7" s="157" t="s">
        <v>150</v>
      </c>
      <c r="F7" s="237">
        <v>80</v>
      </c>
      <c r="G7" s="174"/>
      <c r="H7" s="148"/>
      <c r="I7" s="151"/>
      <c r="J7" s="151"/>
      <c r="K7" s="23"/>
      <c r="L7" s="23"/>
      <c r="M7" s="23"/>
      <c r="N7" s="24"/>
      <c r="O7" s="248">
        <f>IF(P7=6,SUM(F7:M7)-SMALL(F7:M7,1),IF(P7=8,SUM(F7:M7),SUM(F7:M7)))+N7</f>
        <v>80</v>
      </c>
      <c r="P7" s="26">
        <f>COUNTA(F7:M7)</f>
        <v>1</v>
      </c>
      <c r="Q7" s="134">
        <f>SUM(F7:M7)+N7</f>
        <v>80</v>
      </c>
      <c r="R7" s="27"/>
      <c r="S7" s="28">
        <v>1172</v>
      </c>
      <c r="T7" s="132" t="s">
        <v>144</v>
      </c>
      <c r="U7" s="30">
        <f t="shared" si="0"/>
        <v>90</v>
      </c>
      <c r="V7" s="31"/>
      <c r="W7" s="32">
        <f t="shared" si="1"/>
        <v>90</v>
      </c>
      <c r="X7" s="19"/>
      <c r="Y7" s="33"/>
      <c r="Z7" s="33"/>
      <c r="AA7" s="33"/>
      <c r="AB7" s="33"/>
    </row>
    <row r="8" spans="1:28" ht="29.1" customHeight="1" thickBot="1" x14ac:dyDescent="0.4">
      <c r="A8" s="155">
        <v>71321</v>
      </c>
      <c r="B8" s="214" t="s">
        <v>108</v>
      </c>
      <c r="C8" s="157" t="s">
        <v>446</v>
      </c>
      <c r="D8" s="163">
        <v>2549</v>
      </c>
      <c r="E8" s="157" t="s">
        <v>447</v>
      </c>
      <c r="F8" s="161"/>
      <c r="G8" s="174">
        <f>VLOOKUP(A8,[1]custom!$A$40:$K$66,11,FALSE)</f>
        <v>80</v>
      </c>
      <c r="H8" s="148"/>
      <c r="I8" s="151"/>
      <c r="J8" s="151"/>
      <c r="K8" s="23"/>
      <c r="L8" s="23"/>
      <c r="M8" s="23"/>
      <c r="N8" s="24"/>
      <c r="O8" s="248">
        <f>IF(P8=6,SUM(F8:M8)-SMALL(F8:M8,1),IF(P8=8,SUM(F8:M8),SUM(F8:M8)))+N8</f>
        <v>80</v>
      </c>
      <c r="P8" s="26">
        <f>COUNTA(F8:M8)</f>
        <v>1</v>
      </c>
      <c r="Q8" s="134">
        <f>SUM(F8:M8)+N8</f>
        <v>80</v>
      </c>
      <c r="R8" s="27"/>
      <c r="S8" s="28">
        <v>1174</v>
      </c>
      <c r="T8" s="132" t="s">
        <v>145</v>
      </c>
      <c r="U8" s="30">
        <f t="shared" si="0"/>
        <v>0</v>
      </c>
      <c r="V8" s="31"/>
      <c r="W8" s="32">
        <f t="shared" si="1"/>
        <v>0</v>
      </c>
      <c r="X8" s="19"/>
      <c r="Y8" s="33"/>
      <c r="Z8" s="33"/>
      <c r="AA8" s="33"/>
      <c r="AB8" s="33"/>
    </row>
    <row r="9" spans="1:28" ht="29.1" customHeight="1" thickBot="1" x14ac:dyDescent="0.4">
      <c r="A9" s="155">
        <v>108401</v>
      </c>
      <c r="B9" s="214" t="s">
        <v>108</v>
      </c>
      <c r="C9" s="157" t="s">
        <v>236</v>
      </c>
      <c r="D9" s="218">
        <v>2612</v>
      </c>
      <c r="E9" s="157" t="s">
        <v>173</v>
      </c>
      <c r="F9" s="237">
        <v>60</v>
      </c>
      <c r="G9" s="174"/>
      <c r="H9" s="148"/>
      <c r="I9" s="151"/>
      <c r="J9" s="151"/>
      <c r="K9" s="23"/>
      <c r="L9" s="23"/>
      <c r="M9" s="23"/>
      <c r="N9" s="24"/>
      <c r="O9" s="248">
        <f>IF(P9=6,SUM(F9:M9)-SMALL(F9:M9,1),IF(P9=8,SUM(F9:M9),SUM(F9:M9)))+N9</f>
        <v>60</v>
      </c>
      <c r="P9" s="26">
        <f>COUNTA(F9:M9)</f>
        <v>1</v>
      </c>
      <c r="Q9" s="134">
        <f>SUM(F9:M9)+N9</f>
        <v>60</v>
      </c>
      <c r="R9" s="27"/>
      <c r="S9" s="28">
        <v>1180</v>
      </c>
      <c r="T9" s="132" t="s">
        <v>146</v>
      </c>
      <c r="U9" s="30">
        <f t="shared" si="0"/>
        <v>0</v>
      </c>
      <c r="V9" s="31"/>
      <c r="W9" s="32">
        <f t="shared" si="1"/>
        <v>0</v>
      </c>
      <c r="X9" s="19"/>
      <c r="Y9" s="33"/>
      <c r="Z9" s="33"/>
      <c r="AA9" s="33"/>
      <c r="AB9" s="33"/>
    </row>
    <row r="10" spans="1:28" ht="29.1" customHeight="1" thickBot="1" x14ac:dyDescent="0.4">
      <c r="A10" s="155">
        <v>139224</v>
      </c>
      <c r="B10" s="214" t="s">
        <v>108</v>
      </c>
      <c r="C10" s="157" t="s">
        <v>448</v>
      </c>
      <c r="D10" s="218">
        <v>2397</v>
      </c>
      <c r="E10" s="157" t="s">
        <v>166</v>
      </c>
      <c r="F10" s="237"/>
      <c r="G10" s="174">
        <f>VLOOKUP(A10,[1]custom!$A$40:$K$66,11,FALSE)</f>
        <v>60</v>
      </c>
      <c r="H10" s="148"/>
      <c r="I10" s="151"/>
      <c r="J10" s="151"/>
      <c r="K10" s="23"/>
      <c r="L10" s="23"/>
      <c r="M10" s="23"/>
      <c r="N10" s="24"/>
      <c r="O10" s="248">
        <f>IF(P10=6,SUM(F10:M10)-SMALL(F10:M10,1),IF(P10=8,SUM(F10:M10),SUM(F10:M10)))+N10</f>
        <v>60</v>
      </c>
      <c r="P10" s="26">
        <f>COUNTA(F10:M10)</f>
        <v>1</v>
      </c>
      <c r="Q10" s="134">
        <f>SUM(F10:M10)+N10</f>
        <v>60</v>
      </c>
      <c r="R10" s="27"/>
      <c r="S10" s="28">
        <v>1298</v>
      </c>
      <c r="T10" s="132" t="s">
        <v>147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55">
        <v>137647</v>
      </c>
      <c r="B11" s="214" t="s">
        <v>108</v>
      </c>
      <c r="C11" s="157" t="s">
        <v>237</v>
      </c>
      <c r="D11" s="218">
        <v>10</v>
      </c>
      <c r="E11" s="157" t="s">
        <v>140</v>
      </c>
      <c r="F11" s="237">
        <v>50</v>
      </c>
      <c r="G11" s="174"/>
      <c r="H11" s="148"/>
      <c r="I11" s="151"/>
      <c r="J11" s="151"/>
      <c r="K11" s="23"/>
      <c r="L11" s="23"/>
      <c r="M11" s="23"/>
      <c r="N11" s="24"/>
      <c r="O11" s="248">
        <f>IF(P11=6,SUM(F11:M11)-SMALL(F11:M11,1),IF(P11=8,SUM(F11:M11),SUM(F11:M11)))+N11</f>
        <v>50</v>
      </c>
      <c r="P11" s="26">
        <f>COUNTA(F11:M11)</f>
        <v>1</v>
      </c>
      <c r="Q11" s="134">
        <f>SUM(F11:M11)+N11</f>
        <v>50</v>
      </c>
      <c r="R11" s="27"/>
      <c r="S11" s="28">
        <v>1317</v>
      </c>
      <c r="T11" s="132" t="s">
        <v>148</v>
      </c>
      <c r="U11" s="30">
        <f t="shared" si="0"/>
        <v>0</v>
      </c>
      <c r="V11" s="31"/>
      <c r="W11" s="32">
        <f t="shared" si="1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55">
        <v>136323</v>
      </c>
      <c r="B12" s="214" t="s">
        <v>108</v>
      </c>
      <c r="C12" s="157" t="s">
        <v>449</v>
      </c>
      <c r="D12" s="218">
        <v>2478</v>
      </c>
      <c r="E12" s="157" t="s">
        <v>322</v>
      </c>
      <c r="F12" s="161"/>
      <c r="G12" s="174">
        <f>VLOOKUP(A12,[1]custom!$A$40:$K$66,11,FALSE)</f>
        <v>50</v>
      </c>
      <c r="H12" s="148"/>
      <c r="I12" s="151"/>
      <c r="J12" s="151"/>
      <c r="K12" s="23"/>
      <c r="L12" s="23"/>
      <c r="M12" s="23"/>
      <c r="N12" s="24"/>
      <c r="O12" s="248">
        <f>IF(P12=6,SUM(F12:M12)-SMALL(F12:M12,1),IF(P12=8,SUM(F12:M12),SUM(F12:M12)))+N12</f>
        <v>50</v>
      </c>
      <c r="P12" s="26">
        <f>COUNTA(F12:M12)</f>
        <v>1</v>
      </c>
      <c r="Q12" s="134">
        <f>SUM(F12:M12)+N12</f>
        <v>50</v>
      </c>
      <c r="R12" s="27"/>
      <c r="S12" s="28">
        <v>1347</v>
      </c>
      <c r="T12" s="132" t="s">
        <v>45</v>
      </c>
      <c r="U12" s="30">
        <f t="shared" si="0"/>
        <v>14</v>
      </c>
      <c r="V12" s="31"/>
      <c r="W12" s="32">
        <f t="shared" si="1"/>
        <v>14</v>
      </c>
      <c r="X12" s="19"/>
      <c r="Y12" s="33"/>
      <c r="Z12" s="33"/>
      <c r="AA12" s="33"/>
      <c r="AB12" s="33"/>
    </row>
    <row r="13" spans="1:28" ht="29.1" customHeight="1" thickBot="1" x14ac:dyDescent="0.4">
      <c r="A13" s="155">
        <v>36727</v>
      </c>
      <c r="B13" s="214" t="s">
        <v>108</v>
      </c>
      <c r="C13" s="157" t="s">
        <v>238</v>
      </c>
      <c r="D13" s="163">
        <v>2041</v>
      </c>
      <c r="E13" s="157" t="s">
        <v>155</v>
      </c>
      <c r="F13" s="161">
        <v>40</v>
      </c>
      <c r="G13" s="174"/>
      <c r="H13" s="148"/>
      <c r="I13" s="151"/>
      <c r="J13" s="151"/>
      <c r="K13" s="23"/>
      <c r="L13" s="23"/>
      <c r="M13" s="23"/>
      <c r="N13" s="24"/>
      <c r="O13" s="248">
        <f>IF(P13=6,SUM(F13:M13)-SMALL(F13:M13,1),IF(P13=8,SUM(F13:M13),SUM(F13:M13)))+N13</f>
        <v>40</v>
      </c>
      <c r="P13" s="26">
        <f>COUNTA(F13:M13)</f>
        <v>1</v>
      </c>
      <c r="Q13" s="134">
        <f>SUM(F13:M13)+N13</f>
        <v>40</v>
      </c>
      <c r="R13" s="27"/>
      <c r="S13" s="28">
        <v>1451</v>
      </c>
      <c r="T13" s="132" t="s">
        <v>149</v>
      </c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55">
        <v>101536</v>
      </c>
      <c r="B14" s="214" t="s">
        <v>108</v>
      </c>
      <c r="C14" s="157" t="s">
        <v>450</v>
      </c>
      <c r="D14" s="163">
        <v>2142</v>
      </c>
      <c r="E14" s="157" t="s">
        <v>451</v>
      </c>
      <c r="F14" s="161"/>
      <c r="G14" s="174">
        <f>VLOOKUP(A14,[1]custom!$A$40:$K$66,11,FALSE)</f>
        <v>40</v>
      </c>
      <c r="H14" s="148"/>
      <c r="I14" s="151"/>
      <c r="J14" s="151"/>
      <c r="K14" s="23"/>
      <c r="L14" s="23"/>
      <c r="M14" s="23"/>
      <c r="N14" s="24"/>
      <c r="O14" s="248">
        <f>IF(P14=6,SUM(F14:M14)-SMALL(F14:M14,1),IF(P14=8,SUM(F14:M14),SUM(F14:M14)))+N14</f>
        <v>40</v>
      </c>
      <c r="P14" s="26">
        <f>COUNTA(F14:M14)</f>
        <v>1</v>
      </c>
      <c r="Q14" s="134">
        <f>SUM(F14:M14)+N14</f>
        <v>40</v>
      </c>
      <c r="R14" s="27"/>
      <c r="S14" s="28">
        <v>1757</v>
      </c>
      <c r="T14" s="132" t="s">
        <v>150</v>
      </c>
      <c r="U14" s="30">
        <f t="shared" si="0"/>
        <v>80</v>
      </c>
      <c r="V14" s="31"/>
      <c r="W14" s="32">
        <f t="shared" si="1"/>
        <v>80</v>
      </c>
      <c r="X14" s="19"/>
      <c r="Y14" s="33"/>
      <c r="Z14" s="33"/>
      <c r="AA14" s="33"/>
      <c r="AB14" s="33"/>
    </row>
    <row r="15" spans="1:28" ht="29.1" customHeight="1" thickBot="1" x14ac:dyDescent="0.4">
      <c r="A15" s="155">
        <v>102355</v>
      </c>
      <c r="B15" s="214" t="s">
        <v>108</v>
      </c>
      <c r="C15" s="157" t="s">
        <v>239</v>
      </c>
      <c r="D15" s="218">
        <v>2112</v>
      </c>
      <c r="E15" s="157" t="s">
        <v>158</v>
      </c>
      <c r="F15" s="237">
        <v>30</v>
      </c>
      <c r="G15" s="174"/>
      <c r="H15" s="148"/>
      <c r="I15" s="151"/>
      <c r="J15" s="151"/>
      <c r="K15" s="23"/>
      <c r="L15" s="23"/>
      <c r="M15" s="23"/>
      <c r="N15" s="24"/>
      <c r="O15" s="248">
        <f>IF(P15=6,SUM(F15:M15)-SMALL(F15:M15,1),IF(P15=8,SUM(F15:M15),SUM(F15:M15)))+N15</f>
        <v>30</v>
      </c>
      <c r="P15" s="26">
        <f>COUNTA(F15:M15)</f>
        <v>1</v>
      </c>
      <c r="Q15" s="134">
        <f>SUM(F15:M15)+N15</f>
        <v>30</v>
      </c>
      <c r="R15" s="27"/>
      <c r="S15" s="28">
        <v>1773</v>
      </c>
      <c r="T15" s="132" t="s">
        <v>71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55">
        <v>84034</v>
      </c>
      <c r="B16" s="214" t="s">
        <v>108</v>
      </c>
      <c r="C16" s="157" t="s">
        <v>452</v>
      </c>
      <c r="D16" s="163">
        <v>2310</v>
      </c>
      <c r="E16" s="157" t="s">
        <v>453</v>
      </c>
      <c r="F16" s="161"/>
      <c r="G16" s="174">
        <f>VLOOKUP(A16,[1]custom!$A$40:$K$66,11,FALSE)</f>
        <v>30</v>
      </c>
      <c r="H16" s="148"/>
      <c r="I16" s="151"/>
      <c r="J16" s="151"/>
      <c r="K16" s="23"/>
      <c r="L16" s="23"/>
      <c r="M16" s="23"/>
      <c r="N16" s="24"/>
      <c r="O16" s="248">
        <f>IF(P16=6,SUM(F16:M16)-SMALL(F16:M16,1),IF(P16=8,SUM(F16:M16),SUM(F16:M16)))+N16</f>
        <v>30</v>
      </c>
      <c r="P16" s="26">
        <f>COUNTA(F16:M16)</f>
        <v>1</v>
      </c>
      <c r="Q16" s="134">
        <f>SUM(F16:M16)+N16</f>
        <v>30</v>
      </c>
      <c r="R16" s="27"/>
      <c r="S16" s="28">
        <v>1843</v>
      </c>
      <c r="T16" s="132" t="s">
        <v>151</v>
      </c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55">
        <v>133134</v>
      </c>
      <c r="B17" s="214" t="s">
        <v>108</v>
      </c>
      <c r="C17" s="157" t="s">
        <v>240</v>
      </c>
      <c r="D17" s="163">
        <v>2272</v>
      </c>
      <c r="E17" s="157" t="s">
        <v>164</v>
      </c>
      <c r="F17" s="216">
        <v>20</v>
      </c>
      <c r="G17" s="174"/>
      <c r="H17" s="148"/>
      <c r="I17" s="151"/>
      <c r="J17" s="151"/>
      <c r="K17" s="23"/>
      <c r="L17" s="23"/>
      <c r="M17" s="23"/>
      <c r="N17" s="24"/>
      <c r="O17" s="248">
        <f>IF(P17=6,SUM(F17:M17)-SMALL(F17:M17,1),IF(P17=8,SUM(F17:M17),SUM(F17:M17)))+N17</f>
        <v>20</v>
      </c>
      <c r="P17" s="26">
        <f>COUNTA(F17:M17)</f>
        <v>1</v>
      </c>
      <c r="Q17" s="134">
        <f>SUM(F17:M17)+N17</f>
        <v>20</v>
      </c>
      <c r="R17" s="27"/>
      <c r="S17" s="28">
        <v>1988</v>
      </c>
      <c r="T17" s="132" t="s">
        <v>152</v>
      </c>
      <c r="U17" s="30">
        <f t="shared" si="0"/>
        <v>7</v>
      </c>
      <c r="V17" s="31"/>
      <c r="W17" s="32">
        <f t="shared" si="1"/>
        <v>7</v>
      </c>
      <c r="X17" s="19"/>
      <c r="Y17" s="6"/>
      <c r="Z17" s="6"/>
      <c r="AA17" s="6"/>
      <c r="AB17" s="6"/>
    </row>
    <row r="18" spans="1:28" ht="29.1" customHeight="1" thickBot="1" x14ac:dyDescent="0.4">
      <c r="A18" s="155">
        <v>43051</v>
      </c>
      <c r="B18" s="214" t="s">
        <v>108</v>
      </c>
      <c r="C18" s="157" t="s">
        <v>454</v>
      </c>
      <c r="D18" s="163">
        <v>1868</v>
      </c>
      <c r="E18" s="157" t="s">
        <v>310</v>
      </c>
      <c r="F18" s="161"/>
      <c r="G18" s="174">
        <f>VLOOKUP(A18,[1]custom!$A$40:$K$66,11,FALSE)</f>
        <v>20</v>
      </c>
      <c r="H18" s="148"/>
      <c r="I18" s="151"/>
      <c r="J18" s="151"/>
      <c r="K18" s="23"/>
      <c r="L18" s="23"/>
      <c r="M18" s="23"/>
      <c r="N18" s="24"/>
      <c r="O18" s="248">
        <f>IF(P18=6,SUM(F18:M18)-SMALL(F18:M18,1),IF(P18=8,SUM(F18:M18),SUM(F18:M18)))+N18</f>
        <v>20</v>
      </c>
      <c r="P18" s="26">
        <f>COUNTA(F18:M18)</f>
        <v>1</v>
      </c>
      <c r="Q18" s="134">
        <f>SUM(F18:M18)+N18</f>
        <v>20</v>
      </c>
      <c r="R18" s="27"/>
      <c r="S18" s="28">
        <v>2005</v>
      </c>
      <c r="T18" s="132" t="s">
        <v>153</v>
      </c>
      <c r="U18" s="30">
        <f t="shared" si="0"/>
        <v>0</v>
      </c>
      <c r="V18" s="31"/>
      <c r="W18" s="32">
        <f t="shared" si="1"/>
        <v>0</v>
      </c>
      <c r="X18" s="19"/>
      <c r="Y18" s="33"/>
      <c r="Z18" s="33"/>
      <c r="AA18" s="33"/>
      <c r="AB18" s="33"/>
    </row>
    <row r="19" spans="1:28" ht="29.1" customHeight="1" thickBot="1" x14ac:dyDescent="0.4">
      <c r="A19" s="155">
        <v>136028</v>
      </c>
      <c r="B19" s="214" t="s">
        <v>108</v>
      </c>
      <c r="C19" s="157" t="s">
        <v>241</v>
      </c>
      <c r="D19" s="218">
        <v>2609</v>
      </c>
      <c r="E19" s="157" t="s">
        <v>172</v>
      </c>
      <c r="F19" s="237">
        <v>15</v>
      </c>
      <c r="G19" s="174"/>
      <c r="H19" s="148"/>
      <c r="I19" s="151"/>
      <c r="J19" s="151"/>
      <c r="K19" s="23"/>
      <c r="L19" s="23"/>
      <c r="M19" s="23"/>
      <c r="N19" s="24"/>
      <c r="O19" s="248">
        <f>IF(P19=6,SUM(F19:M19)-SMALL(F19:M19,1),IF(P19=8,SUM(F19:M19),SUM(F19:M19)))+N19</f>
        <v>15</v>
      </c>
      <c r="P19" s="26">
        <f>COUNTA(F19:M19)</f>
        <v>1</v>
      </c>
      <c r="Q19" s="134">
        <f>SUM(F19:M19)+N19</f>
        <v>15</v>
      </c>
      <c r="R19" s="27"/>
      <c r="S19" s="28">
        <v>2015</v>
      </c>
      <c r="T19" s="132" t="s">
        <v>154</v>
      </c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55">
        <v>96425</v>
      </c>
      <c r="B20" s="214" t="s">
        <v>108</v>
      </c>
      <c r="C20" s="157" t="s">
        <v>455</v>
      </c>
      <c r="D20" s="218">
        <v>1771</v>
      </c>
      <c r="E20" s="157" t="s">
        <v>456</v>
      </c>
      <c r="F20" s="237"/>
      <c r="G20" s="174">
        <f>VLOOKUP(A20,[1]custom!$A$40:$K$66,11,FALSE)</f>
        <v>15</v>
      </c>
      <c r="H20" s="148"/>
      <c r="I20" s="151"/>
      <c r="J20" s="151"/>
      <c r="K20" s="23"/>
      <c r="L20" s="23"/>
      <c r="M20" s="23"/>
      <c r="N20" s="24"/>
      <c r="O20" s="248">
        <f>IF(P20=6,SUM(F20:M20)-SMALL(F20:M20,1),IF(P20=8,SUM(F20:M20),SUM(F20:M20)))+N20</f>
        <v>15</v>
      </c>
      <c r="P20" s="26">
        <f>COUNTA(F20:M20)</f>
        <v>1</v>
      </c>
      <c r="Q20" s="134">
        <f>SUM(F20:M20)+N20</f>
        <v>15</v>
      </c>
      <c r="R20" s="27"/>
      <c r="S20" s="28">
        <v>2041</v>
      </c>
      <c r="T20" s="132" t="s">
        <v>155</v>
      </c>
      <c r="U20" s="30">
        <f t="shared" si="0"/>
        <v>40</v>
      </c>
      <c r="V20" s="31"/>
      <c r="W20" s="32">
        <f t="shared" si="1"/>
        <v>40</v>
      </c>
      <c r="X20" s="19"/>
      <c r="Y20" s="33"/>
      <c r="Z20" s="33"/>
      <c r="AA20" s="33"/>
      <c r="AB20" s="33"/>
    </row>
    <row r="21" spans="1:28" ht="29.1" customHeight="1" thickBot="1" x14ac:dyDescent="0.4">
      <c r="A21" s="166">
        <v>110558</v>
      </c>
      <c r="B21" s="214" t="s">
        <v>108</v>
      </c>
      <c r="C21" s="157" t="s">
        <v>242</v>
      </c>
      <c r="D21" s="163">
        <v>10</v>
      </c>
      <c r="E21" s="157" t="s">
        <v>140</v>
      </c>
      <c r="F21" s="161">
        <v>12</v>
      </c>
      <c r="G21" s="174"/>
      <c r="H21" s="139"/>
      <c r="I21" s="23"/>
      <c r="J21" s="151"/>
      <c r="K21" s="23"/>
      <c r="L21" s="23"/>
      <c r="M21" s="23"/>
      <c r="N21" s="24"/>
      <c r="O21" s="248">
        <f>IF(P21=6,SUM(F21:M21)-SMALL(F21:M21,1),IF(P21=8,SUM(F21:M21),SUM(F21:M21)))+N21</f>
        <v>12</v>
      </c>
      <c r="P21" s="26">
        <f>COUNTA(F21:M21)</f>
        <v>1</v>
      </c>
      <c r="Q21" s="134">
        <f>SUM(F21:M21)+N21</f>
        <v>12</v>
      </c>
      <c r="R21" s="27"/>
      <c r="S21" s="28">
        <v>2055</v>
      </c>
      <c r="T21" s="132" t="s">
        <v>156</v>
      </c>
      <c r="U21" s="30">
        <f t="shared" si="0"/>
        <v>0</v>
      </c>
      <c r="V21" s="31"/>
      <c r="W21" s="32">
        <f t="shared" si="1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55">
        <v>134435</v>
      </c>
      <c r="B22" s="214" t="s">
        <v>108</v>
      </c>
      <c r="C22" s="157" t="s">
        <v>457</v>
      </c>
      <c r="D22" s="163">
        <v>10</v>
      </c>
      <c r="E22" s="157" t="s">
        <v>391</v>
      </c>
      <c r="F22" s="161"/>
      <c r="G22" s="174">
        <f>VLOOKUP(A22,[1]custom!$A$40:$K$66,11,FALSE)</f>
        <v>12</v>
      </c>
      <c r="H22" s="148"/>
      <c r="I22" s="151"/>
      <c r="J22" s="151"/>
      <c r="K22" s="23"/>
      <c r="L22" s="23"/>
      <c r="M22" s="23"/>
      <c r="N22" s="24"/>
      <c r="O22" s="248">
        <f>IF(P22=6,SUM(F22:M22)-SMALL(F22:M22,1),IF(P22=8,SUM(F22:M22),SUM(F22:M22)))+N22</f>
        <v>12</v>
      </c>
      <c r="P22" s="26">
        <f>COUNTA(F22:M22)</f>
        <v>1</v>
      </c>
      <c r="Q22" s="134">
        <f>SUM(F22:M22)+N22</f>
        <v>12</v>
      </c>
      <c r="R22" s="27"/>
      <c r="S22" s="28">
        <v>2057</v>
      </c>
      <c r="T22" s="132" t="s">
        <v>157</v>
      </c>
      <c r="U22" s="30">
        <f t="shared" si="0"/>
        <v>0</v>
      </c>
      <c r="V22" s="31"/>
      <c r="W22" s="32">
        <f t="shared" si="1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55">
        <v>135177</v>
      </c>
      <c r="B23" s="214" t="s">
        <v>108</v>
      </c>
      <c r="C23" s="157" t="s">
        <v>243</v>
      </c>
      <c r="D23" s="218">
        <v>1347</v>
      </c>
      <c r="E23" s="157" t="s">
        <v>45</v>
      </c>
      <c r="F23" s="237">
        <v>9</v>
      </c>
      <c r="G23" s="174"/>
      <c r="H23" s="148"/>
      <c r="I23" s="151"/>
      <c r="J23" s="151"/>
      <c r="K23" s="23"/>
      <c r="L23" s="23"/>
      <c r="M23" s="23"/>
      <c r="N23" s="24"/>
      <c r="O23" s="248">
        <f>IF(P23=6,SUM(F23:M23)-SMALL(F23:M23,1),IF(P23=8,SUM(F23:M23),SUM(F23:M23)))+N23</f>
        <v>9</v>
      </c>
      <c r="P23" s="26">
        <f>COUNTA(F23:M23)</f>
        <v>1</v>
      </c>
      <c r="Q23" s="134">
        <f>SUM(F23:M23)+N23</f>
        <v>9</v>
      </c>
      <c r="R23" s="27"/>
      <c r="S23" s="28">
        <v>2112</v>
      </c>
      <c r="T23" s="132" t="s">
        <v>158</v>
      </c>
      <c r="U23" s="30">
        <f t="shared" si="0"/>
        <v>127</v>
      </c>
      <c r="V23" s="31"/>
      <c r="W23" s="32">
        <f t="shared" si="1"/>
        <v>127</v>
      </c>
      <c r="X23" s="19"/>
      <c r="Y23" s="6"/>
      <c r="Z23" s="6"/>
      <c r="AA23" s="6"/>
      <c r="AB23" s="6"/>
    </row>
    <row r="24" spans="1:28" ht="29.1" customHeight="1" thickBot="1" x14ac:dyDescent="0.4">
      <c r="A24" s="155">
        <v>54066</v>
      </c>
      <c r="B24" s="214" t="s">
        <v>108</v>
      </c>
      <c r="C24" s="157" t="s">
        <v>458</v>
      </c>
      <c r="D24" s="163">
        <v>2487</v>
      </c>
      <c r="E24" s="157" t="s">
        <v>459</v>
      </c>
      <c r="F24" s="238"/>
      <c r="G24" s="174">
        <f>VLOOKUP(A24,[1]custom!$A$40:$K$66,11,FALSE)</f>
        <v>9</v>
      </c>
      <c r="H24" s="148"/>
      <c r="I24" s="151"/>
      <c r="J24" s="151"/>
      <c r="K24" s="23"/>
      <c r="L24" s="23"/>
      <c r="M24" s="23"/>
      <c r="N24" s="24"/>
      <c r="O24" s="248">
        <f>IF(P24=6,SUM(F24:M24)-SMALL(F24:M24,1),IF(P24=8,SUM(F24:M24),SUM(F24:M24)))+N24</f>
        <v>9</v>
      </c>
      <c r="P24" s="26">
        <f>COUNTA(F24:M24)</f>
        <v>1</v>
      </c>
      <c r="Q24" s="134">
        <f>SUM(F24:M24)+N24</f>
        <v>9</v>
      </c>
      <c r="R24" s="27"/>
      <c r="S24" s="28">
        <v>2140</v>
      </c>
      <c r="T24" s="132" t="s">
        <v>159</v>
      </c>
      <c r="U24" s="30">
        <f t="shared" si="0"/>
        <v>0</v>
      </c>
      <c r="V24" s="31"/>
      <c r="W24" s="32">
        <f t="shared" si="1"/>
        <v>0</v>
      </c>
      <c r="X24" s="19"/>
      <c r="Y24" s="33"/>
      <c r="Z24" s="33"/>
      <c r="AA24" s="33"/>
      <c r="AB24" s="33"/>
    </row>
    <row r="25" spans="1:28" ht="29.1" customHeight="1" thickBot="1" x14ac:dyDescent="0.4">
      <c r="A25" s="155">
        <v>84427</v>
      </c>
      <c r="B25" s="214" t="s">
        <v>108</v>
      </c>
      <c r="C25" s="157" t="s">
        <v>244</v>
      </c>
      <c r="D25" s="163">
        <v>10</v>
      </c>
      <c r="E25" s="157" t="s">
        <v>140</v>
      </c>
      <c r="F25" s="161">
        <v>8</v>
      </c>
      <c r="G25" s="174"/>
      <c r="H25" s="148"/>
      <c r="I25" s="151"/>
      <c r="J25" s="151"/>
      <c r="K25" s="23"/>
      <c r="L25" s="23"/>
      <c r="M25" s="23"/>
      <c r="N25" s="24"/>
      <c r="O25" s="248">
        <f>IF(P25=6,SUM(F25:M25)-SMALL(F25:M25,1),IF(P25=8,SUM(F25:M25),SUM(F25:M25)))+N25</f>
        <v>8</v>
      </c>
      <c r="P25" s="26">
        <f>COUNTA(F25:M25)</f>
        <v>1</v>
      </c>
      <c r="Q25" s="134">
        <f>SUM(F25:M25)+N25</f>
        <v>8</v>
      </c>
      <c r="R25" s="27"/>
      <c r="S25" s="28">
        <v>2142</v>
      </c>
      <c r="T25" s="132" t="s">
        <v>160</v>
      </c>
      <c r="U25" s="30">
        <f t="shared" si="0"/>
        <v>47</v>
      </c>
      <c r="V25" s="31"/>
      <c r="W25" s="32">
        <f t="shared" si="1"/>
        <v>47</v>
      </c>
      <c r="X25" s="19"/>
      <c r="Y25" s="6"/>
      <c r="Z25" s="6"/>
      <c r="AA25" s="6"/>
      <c r="AB25" s="6"/>
    </row>
    <row r="26" spans="1:28" ht="29.1" customHeight="1" thickBot="1" x14ac:dyDescent="0.4">
      <c r="A26" s="155">
        <v>90994</v>
      </c>
      <c r="B26" s="214" t="s">
        <v>108</v>
      </c>
      <c r="C26" s="157" t="s">
        <v>460</v>
      </c>
      <c r="D26" s="163">
        <v>2042</v>
      </c>
      <c r="E26" s="157" t="s">
        <v>434</v>
      </c>
      <c r="F26" s="174"/>
      <c r="G26" s="174">
        <f>VLOOKUP(A26,[1]custom!$A$40:$K$66,11,FALSE)</f>
        <v>8</v>
      </c>
      <c r="H26" s="148"/>
      <c r="I26" s="151"/>
      <c r="J26" s="151"/>
      <c r="K26" s="23"/>
      <c r="L26" s="23"/>
      <c r="M26" s="23"/>
      <c r="N26" s="24"/>
      <c r="O26" s="248">
        <f>IF(P26=6,SUM(F26:M26)-SMALL(F26:M26,1),IF(P26=8,SUM(F26:M26),SUM(F26:M26)))+N26</f>
        <v>8</v>
      </c>
      <c r="P26" s="26">
        <f>COUNTA(F26:M26)</f>
        <v>1</v>
      </c>
      <c r="Q26" s="134">
        <f>SUM(F26:M26)+N26</f>
        <v>8</v>
      </c>
      <c r="R26" s="27"/>
      <c r="S26" s="28">
        <v>2144</v>
      </c>
      <c r="T26" s="132" t="s">
        <v>161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55">
        <v>100796</v>
      </c>
      <c r="B27" s="214" t="s">
        <v>108</v>
      </c>
      <c r="C27" s="157" t="s">
        <v>245</v>
      </c>
      <c r="D27" s="163">
        <v>1988</v>
      </c>
      <c r="E27" s="157" t="s">
        <v>152</v>
      </c>
      <c r="F27" s="161">
        <v>7</v>
      </c>
      <c r="G27" s="174"/>
      <c r="H27" s="148"/>
      <c r="I27" s="151"/>
      <c r="J27" s="151"/>
      <c r="K27" s="23"/>
      <c r="L27" s="23"/>
      <c r="M27" s="23"/>
      <c r="N27" s="24"/>
      <c r="O27" s="248">
        <f>IF(P27=6,SUM(F27:M27)-SMALL(F27:M27,1),IF(P27=8,SUM(F27:M27),SUM(F27:M27)))+N27</f>
        <v>7</v>
      </c>
      <c r="P27" s="26">
        <f>COUNTA(F27:M27)</f>
        <v>1</v>
      </c>
      <c r="Q27" s="134">
        <f>SUM(F27:M27)+N27</f>
        <v>7</v>
      </c>
      <c r="R27" s="27"/>
      <c r="S27" s="28">
        <v>2186</v>
      </c>
      <c r="T27" s="132" t="s">
        <v>162</v>
      </c>
      <c r="U27" s="30">
        <f t="shared" si="0"/>
        <v>5</v>
      </c>
      <c r="V27" s="31"/>
      <c r="W27" s="32">
        <f t="shared" si="1"/>
        <v>5</v>
      </c>
      <c r="X27" s="19"/>
      <c r="Y27" s="6"/>
      <c r="Z27" s="6"/>
      <c r="AA27" s="6"/>
      <c r="AB27" s="6"/>
    </row>
    <row r="28" spans="1:28" ht="29.1" customHeight="1" thickBot="1" x14ac:dyDescent="0.4">
      <c r="A28" s="155">
        <v>122101</v>
      </c>
      <c r="B28" s="214" t="s">
        <v>108</v>
      </c>
      <c r="C28" s="157" t="s">
        <v>461</v>
      </c>
      <c r="D28" s="163">
        <v>2142</v>
      </c>
      <c r="E28" s="157" t="s">
        <v>462</v>
      </c>
      <c r="F28" s="161"/>
      <c r="G28" s="174">
        <f>VLOOKUP(A28,[1]custom!$A$40:$K$66,11,FALSE)</f>
        <v>7</v>
      </c>
      <c r="H28" s="148"/>
      <c r="I28" s="151"/>
      <c r="J28" s="151"/>
      <c r="K28" s="23"/>
      <c r="L28" s="23"/>
      <c r="M28" s="23"/>
      <c r="N28" s="24"/>
      <c r="O28" s="248">
        <f>IF(P28=6,SUM(F28:M28)-SMALL(F28:M28,1),IF(P28=8,SUM(F28:M28),SUM(F28:M28)))+N28</f>
        <v>7</v>
      </c>
      <c r="P28" s="26">
        <f>COUNTA(F28:M28)</f>
        <v>1</v>
      </c>
      <c r="Q28" s="134">
        <f>SUM(F28:M28)+N28</f>
        <v>7</v>
      </c>
      <c r="R28" s="27"/>
      <c r="S28" s="28">
        <v>2236</v>
      </c>
      <c r="T28" s="132" t="s">
        <v>163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55">
        <v>110923</v>
      </c>
      <c r="B29" s="214" t="s">
        <v>108</v>
      </c>
      <c r="C29" s="157" t="s">
        <v>463</v>
      </c>
      <c r="D29" s="163">
        <v>1665</v>
      </c>
      <c r="E29" s="157" t="s">
        <v>385</v>
      </c>
      <c r="F29" s="161"/>
      <c r="G29" s="174">
        <f>VLOOKUP(A29,[1]custom!$A$40:$K$66,11,FALSE)</f>
        <v>6</v>
      </c>
      <c r="H29" s="148"/>
      <c r="I29" s="151"/>
      <c r="J29" s="151"/>
      <c r="K29" s="23"/>
      <c r="L29" s="23"/>
      <c r="M29" s="23"/>
      <c r="N29" s="24"/>
      <c r="O29" s="248">
        <f>IF(P29=6,SUM(F29:M29)-SMALL(F29:M29,1),IF(P29=8,SUM(F29:M29),SUM(F29:M29)))+N29</f>
        <v>6</v>
      </c>
      <c r="P29" s="26">
        <f>COUNTA(F29:M29)</f>
        <v>1</v>
      </c>
      <c r="Q29" s="134">
        <f>SUM(F29:M29)+N29</f>
        <v>6</v>
      </c>
      <c r="R29" s="27"/>
      <c r="S29" s="28">
        <v>2272</v>
      </c>
      <c r="T29" s="132" t="s">
        <v>164</v>
      </c>
      <c r="U29" s="30">
        <f t="shared" si="0"/>
        <v>20</v>
      </c>
      <c r="V29" s="31"/>
      <c r="W29" s="32">
        <f t="shared" si="1"/>
        <v>20</v>
      </c>
      <c r="X29" s="19"/>
      <c r="Y29" s="6"/>
      <c r="Z29" s="6"/>
      <c r="AA29" s="6"/>
      <c r="AB29" s="6"/>
    </row>
    <row r="30" spans="1:28" ht="29.1" customHeight="1" thickBot="1" x14ac:dyDescent="0.4">
      <c r="A30" s="155">
        <v>117193</v>
      </c>
      <c r="B30" s="214" t="s">
        <v>108</v>
      </c>
      <c r="C30" s="157" t="s">
        <v>246</v>
      </c>
      <c r="D30" s="218">
        <v>2112</v>
      </c>
      <c r="E30" s="157" t="s">
        <v>158</v>
      </c>
      <c r="F30" s="237">
        <v>5</v>
      </c>
      <c r="G30" s="174"/>
      <c r="H30" s="148"/>
      <c r="I30" s="151"/>
      <c r="J30" s="151"/>
      <c r="K30" s="23"/>
      <c r="L30" s="23"/>
      <c r="M30" s="23"/>
      <c r="N30" s="24"/>
      <c r="O30" s="248">
        <f>IF(P30=6,SUM(F30:M30)-SMALL(F30:M30,1),IF(P30=8,SUM(F30:M30),SUM(F30:M30)))+N30</f>
        <v>5</v>
      </c>
      <c r="P30" s="26">
        <f>COUNTA(F30:M30)</f>
        <v>1</v>
      </c>
      <c r="Q30" s="134">
        <f>SUM(F30:M30)+N30</f>
        <v>5</v>
      </c>
      <c r="R30" s="27"/>
      <c r="S30" s="28">
        <v>2362</v>
      </c>
      <c r="T30" s="132" t="s">
        <v>165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55">
        <v>129738</v>
      </c>
      <c r="B31" s="214" t="s">
        <v>108</v>
      </c>
      <c r="C31" s="157" t="s">
        <v>247</v>
      </c>
      <c r="D31" s="218">
        <v>2609</v>
      </c>
      <c r="E31" s="157" t="s">
        <v>172</v>
      </c>
      <c r="F31" s="237">
        <v>5</v>
      </c>
      <c r="G31" s="174"/>
      <c r="H31" s="148"/>
      <c r="I31" s="151"/>
      <c r="J31" s="151"/>
      <c r="K31" s="23"/>
      <c r="L31" s="23"/>
      <c r="M31" s="23"/>
      <c r="N31" s="24"/>
      <c r="O31" s="248">
        <f>IF(P31=6,SUM(F31:M31)-SMALL(F31:M31,1),IF(P31=8,SUM(F31:M31),SUM(F31:M31)))+N31</f>
        <v>5</v>
      </c>
      <c r="P31" s="26">
        <f>COUNTA(F31:M31)</f>
        <v>1</v>
      </c>
      <c r="Q31" s="134">
        <f>SUM(F31:M31)+N31</f>
        <v>5</v>
      </c>
      <c r="R31" s="27"/>
      <c r="S31" s="28">
        <v>2397</v>
      </c>
      <c r="T31" s="132" t="s">
        <v>166</v>
      </c>
      <c r="U31" s="30">
        <f t="shared" si="0"/>
        <v>60</v>
      </c>
      <c r="V31" s="31"/>
      <c r="W31" s="32">
        <f t="shared" si="1"/>
        <v>60</v>
      </c>
      <c r="X31" s="19"/>
      <c r="Y31" s="6"/>
      <c r="Z31" s="6"/>
      <c r="AA31" s="6"/>
      <c r="AB31" s="6"/>
    </row>
    <row r="32" spans="1:28" ht="29.1" customHeight="1" thickBot="1" x14ac:dyDescent="0.4">
      <c r="A32" s="155">
        <v>102317</v>
      </c>
      <c r="B32" s="214" t="s">
        <v>108</v>
      </c>
      <c r="C32" s="157" t="s">
        <v>464</v>
      </c>
      <c r="D32" s="163">
        <v>2186</v>
      </c>
      <c r="E32" s="157" t="s">
        <v>360</v>
      </c>
      <c r="F32" s="239"/>
      <c r="G32" s="174">
        <f>VLOOKUP(A32,[1]custom!$A$40:$K$66,11,FALSE)</f>
        <v>5</v>
      </c>
      <c r="H32" s="148"/>
      <c r="I32" s="151"/>
      <c r="J32" s="151"/>
      <c r="K32" s="23"/>
      <c r="L32" s="23"/>
      <c r="M32" s="23"/>
      <c r="N32" s="24"/>
      <c r="O32" s="248">
        <f>IF(P32=6,SUM(F32:M32)-SMALL(F32:M32,1),IF(P32=8,SUM(F32:M32),SUM(F32:M32)))+N32</f>
        <v>5</v>
      </c>
      <c r="P32" s="26">
        <f>COUNTA(F32:M32)</f>
        <v>1</v>
      </c>
      <c r="Q32" s="134">
        <f>SUM(F32:M32)+N32</f>
        <v>5</v>
      </c>
      <c r="R32" s="27"/>
      <c r="S32" s="28">
        <v>2403</v>
      </c>
      <c r="T32" s="132" t="s">
        <v>167</v>
      </c>
      <c r="U32" s="30">
        <f t="shared" si="0"/>
        <v>100</v>
      </c>
      <c r="V32" s="31"/>
      <c r="W32" s="32">
        <f t="shared" si="1"/>
        <v>100</v>
      </c>
      <c r="X32" s="19"/>
      <c r="Y32" s="6"/>
      <c r="Z32" s="6"/>
      <c r="AA32" s="6"/>
      <c r="AB32" s="6"/>
    </row>
    <row r="33" spans="1:28" ht="29.1" customHeight="1" thickBot="1" x14ac:dyDescent="0.4">
      <c r="A33" s="155">
        <v>90682</v>
      </c>
      <c r="B33" s="214" t="s">
        <v>108</v>
      </c>
      <c r="C33" s="157" t="s">
        <v>465</v>
      </c>
      <c r="D33" s="163">
        <v>2478</v>
      </c>
      <c r="E33" s="157" t="s">
        <v>322</v>
      </c>
      <c r="F33" s="160"/>
      <c r="G33" s="174">
        <f>VLOOKUP(A33,[1]custom!$A$40:$K$66,11,FALSE)</f>
        <v>5</v>
      </c>
      <c r="H33" s="148"/>
      <c r="I33" s="151"/>
      <c r="J33" s="151"/>
      <c r="K33" s="23"/>
      <c r="L33" s="23"/>
      <c r="M33" s="23"/>
      <c r="N33" s="24"/>
      <c r="O33" s="248">
        <f>IF(P33=6,SUM(F33:M33)-SMALL(F33:M33,1),IF(P33=8,SUM(F33:M33),SUM(F33:M33)))+N33</f>
        <v>5</v>
      </c>
      <c r="P33" s="26">
        <f>COUNTA(F33:M33)</f>
        <v>1</v>
      </c>
      <c r="Q33" s="134">
        <f>SUM(F33:M33)+N33</f>
        <v>5</v>
      </c>
      <c r="R33" s="27"/>
      <c r="S33" s="28">
        <v>2415</v>
      </c>
      <c r="T33" s="132" t="s">
        <v>168</v>
      </c>
      <c r="U33" s="30">
        <f t="shared" si="0"/>
        <v>5</v>
      </c>
      <c r="V33" s="31"/>
      <c r="W33" s="32">
        <f t="shared" si="1"/>
        <v>5</v>
      </c>
      <c r="X33" s="19"/>
      <c r="Y33" s="6"/>
      <c r="Z33" s="6"/>
      <c r="AA33" s="6"/>
      <c r="AB33" s="6"/>
    </row>
    <row r="34" spans="1:28" ht="29.1" customHeight="1" thickBot="1" x14ac:dyDescent="0.4">
      <c r="A34" s="155">
        <v>107383</v>
      </c>
      <c r="B34" s="214" t="s">
        <v>108</v>
      </c>
      <c r="C34" s="157" t="s">
        <v>466</v>
      </c>
      <c r="D34" s="163">
        <v>2046</v>
      </c>
      <c r="E34" s="157" t="s">
        <v>467</v>
      </c>
      <c r="F34" s="239"/>
      <c r="G34" s="174">
        <f>VLOOKUP(A34,[1]custom!$A$40:$K$66,11,FALSE)</f>
        <v>5</v>
      </c>
      <c r="H34" s="148"/>
      <c r="I34" s="151"/>
      <c r="J34" s="151"/>
      <c r="K34" s="23"/>
      <c r="L34" s="23"/>
      <c r="M34" s="23"/>
      <c r="N34" s="24"/>
      <c r="O34" s="248">
        <f>IF(P34=6,SUM(F34:M34)-SMALL(F34:M34,1),IF(P34=8,SUM(F34:M34),SUM(F34:M34)))+N34</f>
        <v>5</v>
      </c>
      <c r="P34" s="26">
        <f>COUNTA(F34:M34)</f>
        <v>1</v>
      </c>
      <c r="Q34" s="134">
        <f>SUM(F34:M34)+N34</f>
        <v>5</v>
      </c>
      <c r="R34" s="27"/>
      <c r="S34" s="28">
        <v>2446</v>
      </c>
      <c r="T34" s="132" t="s">
        <v>169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55">
        <v>135562</v>
      </c>
      <c r="B35" s="214" t="s">
        <v>108</v>
      </c>
      <c r="C35" s="157" t="s">
        <v>468</v>
      </c>
      <c r="D35" s="218">
        <v>2415</v>
      </c>
      <c r="E35" s="157" t="s">
        <v>168</v>
      </c>
      <c r="F35" s="264"/>
      <c r="G35" s="174">
        <f>VLOOKUP(A35,[1]custom!$A$40:$K$66,11,FALSE)</f>
        <v>5</v>
      </c>
      <c r="H35" s="148"/>
      <c r="I35" s="151"/>
      <c r="J35" s="151"/>
      <c r="K35" s="23"/>
      <c r="L35" s="23"/>
      <c r="M35" s="23"/>
      <c r="N35" s="10"/>
      <c r="O35" s="248">
        <f>IF(P35=6,SUM(F35:M35)-SMALL(F35:M35,1),IF(P35=8,SUM(F35:M35),SUM(F35:M35)))+N35</f>
        <v>5</v>
      </c>
      <c r="P35" s="26">
        <f>COUNTA(F35:M35)</f>
        <v>1</v>
      </c>
      <c r="Q35" s="134">
        <f>SUM(F35:M35)+N35</f>
        <v>5</v>
      </c>
      <c r="R35" s="27"/>
      <c r="S35" s="28">
        <v>2455</v>
      </c>
      <c r="T35" s="132" t="s">
        <v>170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55">
        <v>120422</v>
      </c>
      <c r="B36" s="214" t="s">
        <v>108</v>
      </c>
      <c r="C36" s="157" t="s">
        <v>469</v>
      </c>
      <c r="D36" s="163">
        <v>1132</v>
      </c>
      <c r="E36" s="157" t="s">
        <v>440</v>
      </c>
      <c r="F36" s="139"/>
      <c r="G36" s="174">
        <f>VLOOKUP(A36,[1]custom!$A$40:$K$66,11,FALSE)</f>
        <v>5</v>
      </c>
      <c r="H36" s="148"/>
      <c r="I36" s="151"/>
      <c r="J36" s="151"/>
      <c r="K36" s="23"/>
      <c r="L36" s="23"/>
      <c r="M36" s="23"/>
      <c r="N36" s="23"/>
      <c r="O36" s="248">
        <f>IF(P36=6,SUM(F36:M36)-SMALL(F36:M36,1),IF(P36=8,SUM(F36:M36),SUM(F36:M36)))+N36</f>
        <v>5</v>
      </c>
      <c r="P36" s="26">
        <f>COUNTA(F36:M36)</f>
        <v>1</v>
      </c>
      <c r="Q36" s="134">
        <f>SUM(F36:M36)+N36</f>
        <v>5</v>
      </c>
      <c r="R36" s="27"/>
      <c r="S36" s="28">
        <v>2513</v>
      </c>
      <c r="T36" s="132" t="s">
        <v>114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55">
        <v>96838</v>
      </c>
      <c r="B37" s="214" t="s">
        <v>108</v>
      </c>
      <c r="C37" s="157" t="s">
        <v>470</v>
      </c>
      <c r="D37" s="163">
        <v>1347</v>
      </c>
      <c r="E37" s="157" t="s">
        <v>45</v>
      </c>
      <c r="F37" s="23"/>
      <c r="G37" s="174">
        <f>VLOOKUP(A37,[1]custom!$A$40:$K$66,11,FALSE)</f>
        <v>5</v>
      </c>
      <c r="H37" s="148"/>
      <c r="I37" s="151"/>
      <c r="J37" s="151"/>
      <c r="K37" s="23"/>
      <c r="L37" s="23"/>
      <c r="M37" s="23"/>
      <c r="N37" s="24"/>
      <c r="O37" s="248">
        <f>IF(P37=6,SUM(F37:M37)-SMALL(F37:M37,1),IF(P37=8,SUM(F37:M37),SUM(F37:M37)))+N37</f>
        <v>5</v>
      </c>
      <c r="P37" s="26">
        <f>COUNTA(F37:M37)</f>
        <v>1</v>
      </c>
      <c r="Q37" s="134">
        <f>SUM(F37:M37)+N37</f>
        <v>5</v>
      </c>
      <c r="R37" s="27"/>
      <c r="S37" s="28">
        <v>2521</v>
      </c>
      <c r="T37" s="132" t="s">
        <v>111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55">
        <v>137343</v>
      </c>
      <c r="B38" s="214" t="s">
        <v>108</v>
      </c>
      <c r="C38" s="157" t="s">
        <v>471</v>
      </c>
      <c r="D38" s="163">
        <v>2478</v>
      </c>
      <c r="E38" s="157" t="s">
        <v>322</v>
      </c>
      <c r="F38" s="240"/>
      <c r="G38" s="174">
        <f>VLOOKUP(A38,[1]custom!$A$40:$K$66,11,FALSE)</f>
        <v>5</v>
      </c>
      <c r="H38" s="148"/>
      <c r="I38" s="151"/>
      <c r="J38" s="151"/>
      <c r="K38" s="23"/>
      <c r="L38" s="23"/>
      <c r="M38" s="23"/>
      <c r="N38" s="24"/>
      <c r="O38" s="248">
        <f>IF(P38=6,SUM(F38:M38)-SMALL(F38:M38,1),IF(P38=8,SUM(F38:M38),SUM(F38:M38)))+N38</f>
        <v>5</v>
      </c>
      <c r="P38" s="26">
        <f>COUNTA(F38:M38)</f>
        <v>1</v>
      </c>
      <c r="Q38" s="134">
        <f>SUM(F38:M38)+N38</f>
        <v>5</v>
      </c>
      <c r="R38" s="27"/>
      <c r="S38" s="28">
        <v>2526</v>
      </c>
      <c r="T38" s="132" t="s">
        <v>171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55">
        <v>123905</v>
      </c>
      <c r="B39" s="214" t="s">
        <v>108</v>
      </c>
      <c r="C39" s="157" t="s">
        <v>472</v>
      </c>
      <c r="D39" s="163">
        <v>10</v>
      </c>
      <c r="E39" s="157" t="s">
        <v>391</v>
      </c>
      <c r="F39" s="23"/>
      <c r="G39" s="174">
        <f>VLOOKUP(A39,[1]custom!$A$40:$K$66,11,FALSE)</f>
        <v>5</v>
      </c>
      <c r="H39" s="148"/>
      <c r="I39" s="151"/>
      <c r="J39" s="151"/>
      <c r="K39" s="23"/>
      <c r="L39" s="23"/>
      <c r="M39" s="23"/>
      <c r="N39" s="24"/>
      <c r="O39" s="248">
        <f>IF(P39=6,SUM(F39:M39)-SMALL(F39:M39,1),IF(P39=8,SUM(F39:M39),SUM(F39:M39)))+N39</f>
        <v>5</v>
      </c>
      <c r="P39" s="26">
        <f>COUNTA(F39:M39)</f>
        <v>1</v>
      </c>
      <c r="Q39" s="134">
        <f>SUM(F39:M39)+N39</f>
        <v>5</v>
      </c>
      <c r="R39" s="27"/>
      <c r="S39" s="28">
        <v>2609</v>
      </c>
      <c r="T39" s="132" t="s">
        <v>172</v>
      </c>
      <c r="U39" s="30">
        <f t="shared" si="0"/>
        <v>20</v>
      </c>
      <c r="V39" s="31"/>
      <c r="W39" s="32">
        <f t="shared" si="1"/>
        <v>20</v>
      </c>
      <c r="X39" s="19"/>
      <c r="Y39" s="6"/>
      <c r="Z39" s="6"/>
      <c r="AA39" s="6"/>
      <c r="AB39" s="6"/>
    </row>
    <row r="40" spans="1:28" ht="29.1" customHeight="1" thickBot="1" x14ac:dyDescent="0.4">
      <c r="A40" s="138">
        <v>141935</v>
      </c>
      <c r="B40" s="214" t="s">
        <v>108</v>
      </c>
      <c r="C40" s="157" t="s">
        <v>473</v>
      </c>
      <c r="D40" s="157">
        <v>2310</v>
      </c>
      <c r="E40" s="157" t="s">
        <v>453</v>
      </c>
      <c r="F40" s="240"/>
      <c r="G40" s="174">
        <f>VLOOKUP(A40,[1]custom!$A$40:$K$66,11,FALSE)</f>
        <v>5</v>
      </c>
      <c r="H40" s="148"/>
      <c r="I40" s="151"/>
      <c r="J40" s="151"/>
      <c r="K40" s="23"/>
      <c r="L40" s="23"/>
      <c r="M40" s="23"/>
      <c r="N40" s="24"/>
      <c r="O40" s="248">
        <f>IF(P40=6,SUM(F40:M40)-SMALL(F40:M40,1),IF(P40=8,SUM(F40:M40),SUM(F40:M40)))+N40</f>
        <v>5</v>
      </c>
      <c r="P40" s="26">
        <f>COUNTA(F40:M40)</f>
        <v>1</v>
      </c>
      <c r="Q40" s="134">
        <f>SUM(F40:M40)+N40</f>
        <v>5</v>
      </c>
      <c r="R40" s="27"/>
      <c r="S40" s="28">
        <v>2612</v>
      </c>
      <c r="T40" s="132" t="s">
        <v>173</v>
      </c>
      <c r="U40" s="30">
        <f t="shared" si="0"/>
        <v>60</v>
      </c>
      <c r="V40" s="31"/>
      <c r="W40" s="32">
        <f t="shared" si="1"/>
        <v>60</v>
      </c>
      <c r="X40" s="19"/>
      <c r="Y40" s="6"/>
      <c r="Z40" s="6"/>
      <c r="AA40" s="6"/>
      <c r="AB40" s="6"/>
    </row>
    <row r="41" spans="1:28" ht="29.1" customHeight="1" thickBot="1" x14ac:dyDescent="0.4">
      <c r="A41" s="138">
        <v>114054</v>
      </c>
      <c r="B41" s="214" t="s">
        <v>108</v>
      </c>
      <c r="C41" s="157" t="s">
        <v>474</v>
      </c>
      <c r="D41" s="163">
        <v>2496</v>
      </c>
      <c r="E41" s="157" t="s">
        <v>423</v>
      </c>
      <c r="F41" s="240"/>
      <c r="G41" s="174">
        <f>VLOOKUP(A41,[1]custom!$A$40:$K$66,11,FALSE)</f>
        <v>5</v>
      </c>
      <c r="H41" s="151"/>
      <c r="I41" s="151"/>
      <c r="J41" s="151"/>
      <c r="K41" s="23"/>
      <c r="L41" s="23"/>
      <c r="M41" s="23"/>
      <c r="N41" s="24"/>
      <c r="O41" s="248">
        <f>IF(P41=6,SUM(F41:M41)-SMALL(F41:M41,1),IF(P41=8,SUM(F41:M41),SUM(F41:M41)))+N41</f>
        <v>5</v>
      </c>
      <c r="P41" s="26">
        <f>COUNTA(F41:M41)</f>
        <v>1</v>
      </c>
      <c r="Q41" s="134">
        <f>SUM(F41:M41)+N41</f>
        <v>5</v>
      </c>
      <c r="R41" s="27"/>
      <c r="S41" s="28">
        <v>2638</v>
      </c>
      <c r="T41" s="132" t="s">
        <v>174</v>
      </c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220">
        <v>132400</v>
      </c>
      <c r="B42" s="214" t="s">
        <v>108</v>
      </c>
      <c r="C42" s="157" t="s">
        <v>475</v>
      </c>
      <c r="D42" s="163">
        <v>2478</v>
      </c>
      <c r="E42" s="157" t="s">
        <v>322</v>
      </c>
      <c r="F42" s="23"/>
      <c r="G42" s="174">
        <f>VLOOKUP(A42,[1]custom!$A$40:$K$66,11,FALSE)</f>
        <v>5</v>
      </c>
      <c r="H42" s="151"/>
      <c r="I42" s="151"/>
      <c r="J42" s="151"/>
      <c r="K42" s="23"/>
      <c r="L42" s="23"/>
      <c r="M42" s="23"/>
      <c r="N42" s="24"/>
      <c r="O42" s="248">
        <f>IF(P42=6,SUM(F42:M42)-SMALL(F42:M42,1),IF(P42=8,SUM(F42:M42),SUM(F42:M42)))+N42</f>
        <v>5</v>
      </c>
      <c r="P42" s="26">
        <f>COUNTA(F42:M42)</f>
        <v>1</v>
      </c>
      <c r="Q42" s="134">
        <f>SUM(F42:M42)+N42</f>
        <v>5</v>
      </c>
      <c r="R42" s="27"/>
      <c r="S42" s="28">
        <v>1665</v>
      </c>
      <c r="T42" s="132" t="s">
        <v>604</v>
      </c>
      <c r="U42" s="30">
        <f t="shared" si="0"/>
        <v>106</v>
      </c>
      <c r="V42" s="31"/>
      <c r="W42" s="32">
        <f t="shared" si="1"/>
        <v>106</v>
      </c>
      <c r="X42" s="19"/>
      <c r="Y42" s="6"/>
      <c r="Z42" s="6"/>
      <c r="AA42" s="6"/>
      <c r="AB42" s="6"/>
    </row>
    <row r="43" spans="1:28" ht="29.1" customHeight="1" thickBot="1" x14ac:dyDescent="0.4">
      <c r="A43" s="166">
        <v>135233</v>
      </c>
      <c r="B43" s="214" t="s">
        <v>108</v>
      </c>
      <c r="C43" s="157" t="s">
        <v>476</v>
      </c>
      <c r="D43" s="218">
        <v>1862</v>
      </c>
      <c r="E43" s="157" t="s">
        <v>477</v>
      </c>
      <c r="F43" s="23"/>
      <c r="G43" s="174">
        <f>VLOOKUP(A43,[1]custom!$A$40:$K$66,11,FALSE)</f>
        <v>5</v>
      </c>
      <c r="H43" s="151"/>
      <c r="I43" s="151"/>
      <c r="J43" s="151"/>
      <c r="K43" s="23"/>
      <c r="L43" s="23"/>
      <c r="M43" s="23"/>
      <c r="N43" s="24"/>
      <c r="O43" s="248">
        <f>IF(P43=6,SUM(F43:M43)-SMALL(F43:M43,1),IF(P43=8,SUM(F43:M43),SUM(F43:M43)))+N43</f>
        <v>5</v>
      </c>
      <c r="P43" s="26">
        <f>COUNTA(F43:M43)</f>
        <v>1</v>
      </c>
      <c r="Q43" s="134">
        <f>SUM(F43:M43)+N43</f>
        <v>5</v>
      </c>
      <c r="R43" s="27"/>
      <c r="S43" s="28">
        <v>1771</v>
      </c>
      <c r="T43" s="29" t="s">
        <v>456</v>
      </c>
      <c r="U43" s="30">
        <f t="shared" si="0"/>
        <v>15</v>
      </c>
      <c r="V43" s="31"/>
      <c r="W43" s="32">
        <f t="shared" si="1"/>
        <v>15</v>
      </c>
      <c r="X43" s="19"/>
      <c r="Y43" s="6"/>
      <c r="Z43" s="6"/>
      <c r="AA43" s="6"/>
      <c r="AB43" s="6"/>
    </row>
    <row r="44" spans="1:28" ht="29.1" customHeight="1" thickBot="1" x14ac:dyDescent="0.4">
      <c r="A44" s="138">
        <v>109146</v>
      </c>
      <c r="B44" s="214" t="str">
        <f>IF(P44&lt;2,"NO","SI")</f>
        <v>NO</v>
      </c>
      <c r="C44" s="157" t="s">
        <v>478</v>
      </c>
      <c r="D44" s="157">
        <v>2478</v>
      </c>
      <c r="E44" s="157" t="s">
        <v>322</v>
      </c>
      <c r="F44" s="23"/>
      <c r="G44" s="174">
        <f>VLOOKUP(A44,[1]custom!$A$40:$K$66,11,FALSE)</f>
        <v>5</v>
      </c>
      <c r="H44" s="23"/>
      <c r="I44" s="151"/>
      <c r="J44" s="151"/>
      <c r="K44" s="23"/>
      <c r="L44" s="23"/>
      <c r="M44" s="23"/>
      <c r="N44" s="24"/>
      <c r="O44" s="25">
        <f>IF(P44=7,SUM(F44:M44)-SMALL(F44:M44,1)-SMALL(F44:M44,2),IF(P44=6,SUM(F44:M44)-SMALL(F44:M44,1),SUM(F44:M44)))</f>
        <v>5</v>
      </c>
      <c r="P44" s="26">
        <f>COUNTA(F44:M44)</f>
        <v>1</v>
      </c>
      <c r="Q44" s="134">
        <f>SUM(F44:M44)+N44</f>
        <v>5</v>
      </c>
      <c r="R44" s="27"/>
      <c r="S44" s="28">
        <v>1862</v>
      </c>
      <c r="T44" s="132" t="s">
        <v>324</v>
      </c>
      <c r="U44" s="30">
        <f t="shared" si="0"/>
        <v>5</v>
      </c>
      <c r="V44" s="31"/>
      <c r="W44" s="32">
        <f t="shared" si="1"/>
        <v>5</v>
      </c>
      <c r="X44" s="19"/>
      <c r="Y44" s="6"/>
      <c r="Z44" s="6"/>
      <c r="AA44" s="6"/>
      <c r="AB44" s="6"/>
    </row>
    <row r="45" spans="1:28" ht="29.1" customHeight="1" thickBot="1" x14ac:dyDescent="0.4">
      <c r="A45" s="220">
        <v>84415</v>
      </c>
      <c r="B45" s="138" t="s">
        <v>108</v>
      </c>
      <c r="C45" s="157" t="s">
        <v>248</v>
      </c>
      <c r="D45" s="163">
        <v>2112</v>
      </c>
      <c r="E45" s="157" t="s">
        <v>158</v>
      </c>
      <c r="F45" s="151">
        <v>2</v>
      </c>
      <c r="G45" s="174"/>
      <c r="H45" s="151"/>
      <c r="I45" s="151"/>
      <c r="J45" s="151"/>
      <c r="K45" s="23"/>
      <c r="L45" s="23"/>
      <c r="M45" s="23"/>
      <c r="N45" s="243"/>
      <c r="O45" s="248">
        <f>IF(P45=6,SUM(F45:M45)-SMALL(F45:M45,1),IF(P45=8,SUM(F45:M45),SUM(F45:M45)))+N45</f>
        <v>2</v>
      </c>
      <c r="P45" s="26">
        <f>COUNTA(F45:M45)</f>
        <v>1</v>
      </c>
      <c r="Q45" s="134">
        <f>SUM(F45:M45)+N45</f>
        <v>2</v>
      </c>
      <c r="R45" s="27"/>
      <c r="S45" s="28">
        <v>1868</v>
      </c>
      <c r="T45" s="29" t="s">
        <v>310</v>
      </c>
      <c r="U45" s="30">
        <f t="shared" si="0"/>
        <v>20</v>
      </c>
      <c r="V45" s="31"/>
      <c r="W45" s="32">
        <f t="shared" si="1"/>
        <v>20</v>
      </c>
      <c r="X45" s="19"/>
      <c r="Y45" s="6"/>
      <c r="Z45" s="6"/>
      <c r="AA45" s="6"/>
      <c r="AB45" s="6"/>
    </row>
    <row r="46" spans="1:28" ht="29.1" customHeight="1" thickBot="1" x14ac:dyDescent="0.4">
      <c r="A46" s="138"/>
      <c r="B46" s="138" t="str">
        <f t="shared" ref="B46:B62" si="2">IF(P46&lt;2,"NO","SI")</f>
        <v>NO</v>
      </c>
      <c r="C46" s="20"/>
      <c r="D46" s="21"/>
      <c r="E46" s="20"/>
      <c r="F46" s="23"/>
      <c r="G46" s="23"/>
      <c r="H46" s="23"/>
      <c r="I46" s="23"/>
      <c r="J46" s="23"/>
      <c r="K46" s="23"/>
      <c r="L46" s="23"/>
      <c r="M46" s="23"/>
      <c r="N46" s="243"/>
      <c r="O46" s="25">
        <f>IF(P46=9,SUM(F46:M46)-SMALL(F46:M46,1)-SMALL(F46:M46,2),IF(P46=8,SUM(F46:M46)-SMALL(F46:M46,1),SUM(F46:M46)))</f>
        <v>0</v>
      </c>
      <c r="P46" s="26">
        <f>COUNTA(F46:M46)</f>
        <v>0</v>
      </c>
      <c r="Q46" s="134">
        <f>SUM(F46:M46)</f>
        <v>0</v>
      </c>
      <c r="R46" s="35"/>
      <c r="S46" s="28">
        <v>1937</v>
      </c>
      <c r="T46" s="29" t="s">
        <v>363</v>
      </c>
      <c r="U46" s="30">
        <f t="shared" si="0"/>
        <v>0</v>
      </c>
      <c r="V46" s="36"/>
      <c r="W46" s="32">
        <f t="shared" si="1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38"/>
      <c r="B47" s="138" t="str">
        <f t="shared" si="2"/>
        <v>NO</v>
      </c>
      <c r="C47" s="20"/>
      <c r="D47" s="21"/>
      <c r="E47" s="20"/>
      <c r="F47" s="23"/>
      <c r="G47" s="23"/>
      <c r="H47" s="23"/>
      <c r="I47" s="23"/>
      <c r="J47" s="23"/>
      <c r="K47" s="23"/>
      <c r="L47" s="23"/>
      <c r="M47" s="23"/>
      <c r="N47" s="243"/>
      <c r="O47" s="25">
        <f>IF(P47=9,SUM(F47:M47)-SMALL(F47:M47,1)-SMALL(F47:M47,2),IF(P47=8,SUM(F47:M47)-SMALL(F47:M47,1),SUM(F47:M47)))</f>
        <v>0</v>
      </c>
      <c r="P47" s="26">
        <f>COUNTA(F47:M47)</f>
        <v>0</v>
      </c>
      <c r="Q47" s="134">
        <f>SUM(F47:M47)</f>
        <v>0</v>
      </c>
      <c r="R47" s="35"/>
      <c r="S47" s="28">
        <v>1970</v>
      </c>
      <c r="T47" s="29" t="s">
        <v>327</v>
      </c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38"/>
      <c r="B48" s="138" t="str">
        <f t="shared" si="2"/>
        <v>NO</v>
      </c>
      <c r="C48" s="20"/>
      <c r="D48" s="21"/>
      <c r="E48" s="20"/>
      <c r="F48" s="23"/>
      <c r="G48" s="23"/>
      <c r="H48" s="23"/>
      <c r="I48" s="23"/>
      <c r="J48" s="23"/>
      <c r="K48" s="23"/>
      <c r="L48" s="23"/>
      <c r="M48" s="23"/>
      <c r="N48" s="243"/>
      <c r="O48" s="25">
        <f>IF(P48=9,SUM(F48:M48)-SMALL(F48:M48,1)-SMALL(F48:M48,2),IF(P48=8,SUM(F48:M48)-SMALL(F48:M48,1),SUM(F48:M48)))</f>
        <v>0</v>
      </c>
      <c r="P48" s="26">
        <f>COUNTA(F48:M48)</f>
        <v>0</v>
      </c>
      <c r="Q48" s="134">
        <f>SUM(F48:M48)</f>
        <v>0</v>
      </c>
      <c r="R48" s="19"/>
      <c r="S48" s="28">
        <v>2029</v>
      </c>
      <c r="T48" s="29" t="s">
        <v>349</v>
      </c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38"/>
      <c r="B49" s="138" t="str">
        <f t="shared" si="2"/>
        <v>NO</v>
      </c>
      <c r="C49" s="20"/>
      <c r="D49" s="21"/>
      <c r="E49" s="20"/>
      <c r="F49" s="23"/>
      <c r="G49" s="23"/>
      <c r="H49" s="23"/>
      <c r="I49" s="23"/>
      <c r="J49" s="23"/>
      <c r="K49" s="23"/>
      <c r="L49" s="23"/>
      <c r="M49" s="23"/>
      <c r="N49" s="243"/>
      <c r="O49" s="25">
        <f>IF(P49=9,SUM(F49:M49)-SMALL(F49:M49,1)-SMALL(F49:M49,2),IF(P49=8,SUM(F49:M49)-SMALL(F49:M49,1),SUM(F49:M49)))</f>
        <v>0</v>
      </c>
      <c r="P49" s="26">
        <f>COUNTA(F49:M49)</f>
        <v>0</v>
      </c>
      <c r="Q49" s="134">
        <f>SUM(F49:M49)</f>
        <v>0</v>
      </c>
      <c r="R49" s="35"/>
      <c r="S49" s="28">
        <v>2042</v>
      </c>
      <c r="T49" s="29" t="s">
        <v>434</v>
      </c>
      <c r="U49" s="30">
        <f t="shared" si="0"/>
        <v>8</v>
      </c>
      <c r="V49" s="39"/>
      <c r="W49" s="32">
        <f t="shared" si="1"/>
        <v>8</v>
      </c>
      <c r="X49" s="6"/>
      <c r="Y49" s="6"/>
      <c r="Z49" s="6"/>
      <c r="AA49" s="6"/>
      <c r="AB49" s="6"/>
    </row>
    <row r="50" spans="1:28" ht="29.1" customHeight="1" thickBot="1" x14ac:dyDescent="0.4">
      <c r="A50" s="138"/>
      <c r="B50" s="138" t="str">
        <f t="shared" si="2"/>
        <v>NO</v>
      </c>
      <c r="C50" s="20"/>
      <c r="D50" s="21"/>
      <c r="E50" s="20"/>
      <c r="F50" s="23"/>
      <c r="G50" s="23"/>
      <c r="H50" s="23"/>
      <c r="I50" s="23"/>
      <c r="J50" s="23"/>
      <c r="K50" s="23"/>
      <c r="L50" s="23"/>
      <c r="M50" s="23"/>
      <c r="N50" s="243"/>
      <c r="O50" s="25">
        <f>IF(P50=9,SUM(F50:M50)-SMALL(F50:M50,1)-SMALL(F50:M50,2),IF(P50=8,SUM(F50:M50)-SMALL(F50:M50,1),SUM(F50:M50)))</f>
        <v>0</v>
      </c>
      <c r="P50" s="26">
        <f>COUNTA(F50:M50)</f>
        <v>0</v>
      </c>
      <c r="Q50" s="134">
        <f>SUM(F50:M50)</f>
        <v>0</v>
      </c>
      <c r="R50" s="35"/>
      <c r="S50" s="28">
        <v>2046</v>
      </c>
      <c r="T50" s="29" t="s">
        <v>467</v>
      </c>
      <c r="U50" s="30">
        <f t="shared" si="0"/>
        <v>5</v>
      </c>
      <c r="V50" s="6"/>
      <c r="W50" s="32">
        <f t="shared" si="1"/>
        <v>5</v>
      </c>
      <c r="X50" s="6"/>
      <c r="Y50" s="6"/>
      <c r="Z50" s="6"/>
      <c r="AA50" s="6"/>
      <c r="AB50" s="6"/>
    </row>
    <row r="51" spans="1:28" ht="29.1" customHeight="1" thickBot="1" x14ac:dyDescent="0.4">
      <c r="A51" s="138"/>
      <c r="B51" s="138" t="str">
        <f t="shared" si="2"/>
        <v>NO</v>
      </c>
      <c r="C51" s="20"/>
      <c r="D51" s="21"/>
      <c r="E51" s="20"/>
      <c r="F51" s="23"/>
      <c r="G51" s="23"/>
      <c r="H51" s="23"/>
      <c r="I51" s="23"/>
      <c r="J51" s="23"/>
      <c r="K51" s="23"/>
      <c r="L51" s="23"/>
      <c r="M51" s="23"/>
      <c r="N51" s="243"/>
      <c r="O51" s="25">
        <f>IF(P51=9,SUM(F51:M51)-SMALL(F51:M51,1)-SMALL(F51:M51,2),IF(P51=8,SUM(F51:M51)-SMALL(F51:M51,1),SUM(F51:M51)))</f>
        <v>0</v>
      </c>
      <c r="P51" s="26">
        <f>COUNTA(F51:M51)</f>
        <v>0</v>
      </c>
      <c r="Q51" s="134">
        <f>SUM(F51:M51)</f>
        <v>0</v>
      </c>
      <c r="R51" s="35"/>
      <c r="S51" s="28">
        <v>2178</v>
      </c>
      <c r="T51" s="29" t="s">
        <v>605</v>
      </c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38"/>
      <c r="B52" s="138" t="str">
        <f t="shared" si="2"/>
        <v>NO</v>
      </c>
      <c r="C52" s="126"/>
      <c r="D52" s="21"/>
      <c r="E52" s="21"/>
      <c r="F52" s="23"/>
      <c r="G52" s="23"/>
      <c r="H52" s="23"/>
      <c r="I52" s="23"/>
      <c r="J52" s="23"/>
      <c r="K52" s="23"/>
      <c r="L52" s="23"/>
      <c r="M52" s="23"/>
      <c r="N52" s="243"/>
      <c r="O52" s="25">
        <f>IF(P52=9,SUM(F52:M52)-SMALL(F52:M52,1)-SMALL(F52:M52,2),IF(P52=8,SUM(F52:M52)-SMALL(F52:M52,1),SUM(F52:M52)))</f>
        <v>0</v>
      </c>
      <c r="P52" s="26">
        <f>COUNTA(F52:M52)</f>
        <v>0</v>
      </c>
      <c r="Q52" s="134">
        <f>SUM(F52:M52)</f>
        <v>0</v>
      </c>
      <c r="R52" s="35"/>
      <c r="S52" s="28">
        <v>2205</v>
      </c>
      <c r="T52" s="29" t="s">
        <v>574</v>
      </c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38"/>
      <c r="B53" s="138" t="str">
        <f t="shared" si="2"/>
        <v>NO</v>
      </c>
      <c r="C53" s="126"/>
      <c r="D53" s="21"/>
      <c r="E53" s="21"/>
      <c r="F53" s="23"/>
      <c r="G53" s="23"/>
      <c r="H53" s="23"/>
      <c r="I53" s="23"/>
      <c r="J53" s="23"/>
      <c r="K53" s="23"/>
      <c r="L53" s="23"/>
      <c r="M53" s="23"/>
      <c r="N53" s="243"/>
      <c r="O53" s="25">
        <f>IF(P53=9,SUM(F53:M53)-SMALL(F53:M53,1)-SMALL(F53:M53,2),IF(P53=8,SUM(F53:M53)-SMALL(F53:M53,1),SUM(F53:M53)))</f>
        <v>0</v>
      </c>
      <c r="P53" s="26">
        <f>COUNTA(F53:M53)</f>
        <v>0</v>
      </c>
      <c r="Q53" s="134">
        <f>SUM(F53:M53)</f>
        <v>0</v>
      </c>
      <c r="R53" s="19"/>
      <c r="S53" s="28">
        <v>2251</v>
      </c>
      <c r="T53" s="29" t="s">
        <v>304</v>
      </c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38"/>
      <c r="B54" s="138" t="str">
        <f t="shared" si="2"/>
        <v>NO</v>
      </c>
      <c r="C54" s="126"/>
      <c r="D54" s="21"/>
      <c r="E54" s="21"/>
      <c r="F54" s="23"/>
      <c r="G54" s="23"/>
      <c r="H54" s="23"/>
      <c r="I54" s="23"/>
      <c r="J54" s="23"/>
      <c r="K54" s="23"/>
      <c r="L54" s="23"/>
      <c r="M54" s="23"/>
      <c r="N54" s="243"/>
      <c r="O54" s="25">
        <f>IF(P54=9,SUM(F54:M54)-SMALL(F54:M54,1)-SMALL(F54:M54,2),IF(P54=8,SUM(F54:M54)-SMALL(F54:M54,1),SUM(F54:M54)))</f>
        <v>0</v>
      </c>
      <c r="P54" s="26">
        <f>COUNTA(F54:M54)</f>
        <v>0</v>
      </c>
      <c r="Q54" s="134">
        <f>SUM(F54:M54)</f>
        <v>0</v>
      </c>
      <c r="R54" s="19"/>
      <c r="S54" s="28">
        <v>2253</v>
      </c>
      <c r="T54" s="29" t="s">
        <v>606</v>
      </c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138"/>
      <c r="B55" s="138" t="str">
        <f t="shared" si="2"/>
        <v>NO</v>
      </c>
      <c r="C55" s="20"/>
      <c r="D55" s="21"/>
      <c r="E55" s="20"/>
      <c r="F55" s="23"/>
      <c r="G55" s="23"/>
      <c r="H55" s="23"/>
      <c r="I55" s="23"/>
      <c r="J55" s="23"/>
      <c r="K55" s="23"/>
      <c r="L55" s="23"/>
      <c r="M55" s="23"/>
      <c r="N55" s="243"/>
      <c r="O55" s="25">
        <f>IF(P55=9,SUM(F55:M55)-SMALL(F55:M55,1)-SMALL(F55:M55,2),IF(P55=8,SUM(F55:M55)-SMALL(F55:M55,1),SUM(F55:M55)))</f>
        <v>0</v>
      </c>
      <c r="P55" s="26">
        <f>COUNTA(F55:M55)</f>
        <v>0</v>
      </c>
      <c r="Q55" s="134">
        <f>SUM(F55:M55)</f>
        <v>0</v>
      </c>
      <c r="R55" s="19"/>
      <c r="S55" s="28">
        <v>2277</v>
      </c>
      <c r="T55" s="29" t="s">
        <v>320</v>
      </c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38"/>
      <c r="B56" s="138" t="str">
        <f t="shared" si="2"/>
        <v>NO</v>
      </c>
      <c r="C56" s="21"/>
      <c r="D56" s="21"/>
      <c r="E56" s="21"/>
      <c r="F56" s="23"/>
      <c r="G56" s="23"/>
      <c r="H56" s="23"/>
      <c r="I56" s="23"/>
      <c r="J56" s="23"/>
      <c r="K56" s="23"/>
      <c r="L56" s="23"/>
      <c r="M56" s="23"/>
      <c r="N56" s="243"/>
      <c r="O56" s="25">
        <f>IF(P56=9,SUM(F56:M56)-SMALL(F56:M56,1)-SMALL(F56:M56,2),IF(P56=8,SUM(F56:M56)-SMALL(F56:M56,1),SUM(F56:M56)))</f>
        <v>0</v>
      </c>
      <c r="P56" s="26">
        <f>COUNTA(F56:M56)</f>
        <v>0</v>
      </c>
      <c r="Q56" s="134">
        <f>SUM(F56:M56)</f>
        <v>0</v>
      </c>
      <c r="R56" s="19"/>
      <c r="S56" s="28">
        <v>2310</v>
      </c>
      <c r="T56" s="29" t="s">
        <v>453</v>
      </c>
      <c r="U56" s="30">
        <f t="shared" si="0"/>
        <v>35</v>
      </c>
      <c r="V56" s="6"/>
      <c r="W56" s="32">
        <f t="shared" si="1"/>
        <v>35</v>
      </c>
      <c r="X56" s="6"/>
      <c r="Y56" s="6"/>
      <c r="Z56" s="6"/>
      <c r="AA56" s="6"/>
      <c r="AB56" s="6"/>
    </row>
    <row r="57" spans="1:28" ht="29.1" customHeight="1" thickBot="1" x14ac:dyDescent="0.4">
      <c r="A57" s="138"/>
      <c r="B57" s="138" t="str">
        <f t="shared" si="2"/>
        <v>NO</v>
      </c>
      <c r="C57" s="21"/>
      <c r="D57" s="21"/>
      <c r="E57" s="21"/>
      <c r="F57" s="23"/>
      <c r="G57" s="23"/>
      <c r="H57" s="23"/>
      <c r="I57" s="23"/>
      <c r="J57" s="23"/>
      <c r="K57" s="23"/>
      <c r="L57" s="23"/>
      <c r="M57" s="23"/>
      <c r="N57" s="243"/>
      <c r="O57" s="25">
        <f>IF(P57=9,SUM(F57:M57)-SMALL(F57:M57,1)-SMALL(F57:M57,2),IF(P57=8,SUM(F57:M57)-SMALL(F57:M57,1),SUM(F57:M57)))</f>
        <v>0</v>
      </c>
      <c r="P57" s="26">
        <f>COUNTA(F57:M57)</f>
        <v>0</v>
      </c>
      <c r="Q57" s="134">
        <f>SUM(F57:M57)</f>
        <v>0</v>
      </c>
      <c r="R57" s="19"/>
      <c r="S57" s="28">
        <v>2316</v>
      </c>
      <c r="T57" s="29" t="s">
        <v>293</v>
      </c>
      <c r="U57" s="30">
        <f t="shared" si="0"/>
        <v>0</v>
      </c>
      <c r="V57" s="6"/>
      <c r="W57" s="32">
        <f t="shared" si="1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138"/>
      <c r="B58" s="138" t="str">
        <f t="shared" si="2"/>
        <v>NO</v>
      </c>
      <c r="C58" s="21"/>
      <c r="D58" s="21"/>
      <c r="E58" s="21"/>
      <c r="F58" s="23"/>
      <c r="G58" s="23"/>
      <c r="H58" s="23"/>
      <c r="I58" s="23"/>
      <c r="J58" s="23"/>
      <c r="K58" s="23"/>
      <c r="L58" s="23"/>
      <c r="M58" s="23"/>
      <c r="N58" s="243"/>
      <c r="O58" s="25">
        <f>IF(P58=9,SUM(F58:M58)-SMALL(F58:M58,1)-SMALL(F58:M58,2),IF(P58=8,SUM(F58:M58)-SMALL(F58:M58,1),SUM(F58:M58)))</f>
        <v>0</v>
      </c>
      <c r="P58" s="26">
        <f>COUNTA(F58:M58)</f>
        <v>0</v>
      </c>
      <c r="Q58" s="134">
        <f>SUM(F58:M58)</f>
        <v>0</v>
      </c>
      <c r="R58" s="19"/>
      <c r="S58" s="28">
        <v>2334</v>
      </c>
      <c r="T58" s="29" t="s">
        <v>427</v>
      </c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138"/>
      <c r="B59" s="138" t="str">
        <f t="shared" si="2"/>
        <v>NO</v>
      </c>
      <c r="C59" s="21"/>
      <c r="D59" s="21"/>
      <c r="E59" s="21"/>
      <c r="F59" s="23"/>
      <c r="G59" s="23"/>
      <c r="H59" s="23"/>
      <c r="I59" s="23"/>
      <c r="J59" s="23"/>
      <c r="K59" s="23"/>
      <c r="L59" s="23"/>
      <c r="M59" s="23"/>
      <c r="N59" s="243"/>
      <c r="O59" s="25">
        <f>IF(P59=9,SUM(F59:M59)-SMALL(F59:M59,1)-SMALL(F59:M59,2),IF(P59=8,SUM(F59:M59)-SMALL(F59:M59,1),SUM(F59:M59)))</f>
        <v>0</v>
      </c>
      <c r="P59" s="26">
        <f>COUNTA(F59:M59)</f>
        <v>0</v>
      </c>
      <c r="Q59" s="134">
        <f>SUM(F59:M59)</f>
        <v>0</v>
      </c>
      <c r="R59" s="19"/>
      <c r="S59" s="28">
        <v>2438</v>
      </c>
      <c r="T59" s="132" t="s">
        <v>500</v>
      </c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38"/>
      <c r="B60" s="138" t="str">
        <f t="shared" si="2"/>
        <v>NO</v>
      </c>
      <c r="C60" s="21"/>
      <c r="D60" s="21"/>
      <c r="E60" s="21"/>
      <c r="F60" s="23"/>
      <c r="G60" s="23"/>
      <c r="H60" s="23"/>
      <c r="I60" s="23"/>
      <c r="J60" s="23"/>
      <c r="K60" s="23"/>
      <c r="L60" s="23"/>
      <c r="M60" s="23"/>
      <c r="N60" s="243"/>
      <c r="O60" s="25">
        <f>IF(P60=9,SUM(F60:M60)-SMALL(F60:M60,1)-SMALL(F60:M60,2),IF(P60=8,SUM(F60:M60)-SMALL(F60:M60,1),SUM(F60:M60)))</f>
        <v>0</v>
      </c>
      <c r="P60" s="26">
        <f>COUNTA(F60:M60)</f>
        <v>0</v>
      </c>
      <c r="Q60" s="134">
        <f>SUM(F60:M60)</f>
        <v>0</v>
      </c>
      <c r="R60" s="19"/>
      <c r="S60" s="28">
        <v>2453</v>
      </c>
      <c r="T60" s="29" t="s">
        <v>415</v>
      </c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9.1" customHeight="1" thickBot="1" x14ac:dyDescent="0.4">
      <c r="A61" s="138"/>
      <c r="B61" s="138" t="str">
        <f t="shared" si="2"/>
        <v>NO</v>
      </c>
      <c r="C61" s="21"/>
      <c r="D61" s="21"/>
      <c r="E61" s="21"/>
      <c r="F61" s="23"/>
      <c r="G61" s="23"/>
      <c r="H61" s="23"/>
      <c r="I61" s="23"/>
      <c r="J61" s="23"/>
      <c r="K61" s="23"/>
      <c r="L61" s="23"/>
      <c r="M61" s="23"/>
      <c r="N61" s="243"/>
      <c r="O61" s="25">
        <f>IF(P61=9,SUM(F61:M61)-SMALL(F61:M61,1)-SMALL(F61:M61,2),IF(P61=8,SUM(F61:M61)-SMALL(F61:M61,1),SUM(F61:M61)))</f>
        <v>0</v>
      </c>
      <c r="P61" s="26">
        <f>COUNTA(F61:M61)</f>
        <v>0</v>
      </c>
      <c r="Q61" s="134">
        <f>SUM(F61:M61)</f>
        <v>0</v>
      </c>
      <c r="R61" s="19"/>
      <c r="S61" s="28">
        <v>2461</v>
      </c>
      <c r="T61" s="29" t="s">
        <v>577</v>
      </c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138"/>
      <c r="B62" s="138" t="str">
        <f t="shared" si="2"/>
        <v>NO</v>
      </c>
      <c r="C62" s="21"/>
      <c r="D62" s="21"/>
      <c r="E62" s="21"/>
      <c r="F62" s="23"/>
      <c r="G62" s="23"/>
      <c r="H62" s="23"/>
      <c r="I62" s="23"/>
      <c r="J62" s="23"/>
      <c r="K62" s="23"/>
      <c r="L62" s="23"/>
      <c r="M62" s="23"/>
      <c r="N62" s="243"/>
      <c r="O62" s="25">
        <f>IF(P62=9,SUM(F62:M62)-SMALL(F62:M62,1)-SMALL(F62:M62,2),IF(P62=8,SUM(F62:M62)-SMALL(F62:M62,1),SUM(F62:M62)))</f>
        <v>0</v>
      </c>
      <c r="P62" s="26">
        <f>COUNTA(F62:M62)</f>
        <v>0</v>
      </c>
      <c r="Q62" s="134">
        <f>SUM(F62:M62)</f>
        <v>0</v>
      </c>
      <c r="R62" s="19"/>
      <c r="S62" s="28">
        <v>2465</v>
      </c>
      <c r="T62" s="29" t="s">
        <v>344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8.5" customHeight="1" thickBot="1" x14ac:dyDescent="0.4">
      <c r="A63" s="75"/>
      <c r="B63" s="75">
        <f>COUNTIF(B3:B62,"SI")</f>
        <v>42</v>
      </c>
      <c r="C63" s="75">
        <f>COUNTA(C3:C62)</f>
        <v>43</v>
      </c>
      <c r="D63" s="76"/>
      <c r="E63" s="76"/>
      <c r="F63" s="175">
        <f t="shared" ref="F63:K63" si="3">COUNTA(F3:F62)</f>
        <v>16</v>
      </c>
      <c r="G63" s="175">
        <v>33</v>
      </c>
      <c r="H63" s="175">
        <f t="shared" si="3"/>
        <v>0</v>
      </c>
      <c r="I63" s="175">
        <f t="shared" si="3"/>
        <v>0</v>
      </c>
      <c r="J63" s="175">
        <f t="shared" si="3"/>
        <v>0</v>
      </c>
      <c r="K63" s="175">
        <f t="shared" si="3"/>
        <v>0</v>
      </c>
      <c r="L63" s="76"/>
      <c r="M63" s="76"/>
      <c r="N63" s="246"/>
      <c r="O63" s="60">
        <f>SUM(O3:O62)</f>
        <v>1125</v>
      </c>
      <c r="P63" s="44"/>
      <c r="Q63" s="61">
        <f>SUM(Q3:Q62)</f>
        <v>1125</v>
      </c>
      <c r="R63" s="19"/>
      <c r="S63" s="28">
        <v>2478</v>
      </c>
      <c r="T63" s="132" t="s">
        <v>322</v>
      </c>
      <c r="U63" s="30">
        <f t="shared" si="0"/>
        <v>70</v>
      </c>
      <c r="V63" s="31"/>
      <c r="W63" s="32">
        <f t="shared" si="1"/>
        <v>70</v>
      </c>
      <c r="X63" s="6"/>
      <c r="Y63" s="6"/>
      <c r="Z63" s="6"/>
      <c r="AA63" s="6"/>
      <c r="AB63" s="6"/>
    </row>
    <row r="64" spans="1:28" ht="26.25" customHeight="1" thickBot="1" x14ac:dyDescent="0.4">
      <c r="A64" s="6"/>
      <c r="B64" s="6"/>
      <c r="C64" s="6"/>
      <c r="D64" s="6"/>
      <c r="E64" s="6"/>
      <c r="F64" s="181"/>
      <c r="G64" s="6"/>
      <c r="H64" s="6"/>
      <c r="I64" s="6"/>
      <c r="J64" s="6"/>
      <c r="K64" s="6"/>
      <c r="L64" s="6"/>
      <c r="M64" s="6"/>
      <c r="N64" s="65"/>
      <c r="O64" s="65"/>
      <c r="P64" s="6"/>
      <c r="Q64" s="65"/>
      <c r="R64" s="6"/>
      <c r="S64" s="28">
        <v>2480</v>
      </c>
      <c r="T64" s="29" t="s">
        <v>516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6.25" customHeight="1" thickBot="1" x14ac:dyDescent="0.4">
      <c r="A65" s="164"/>
      <c r="B65" s="6"/>
      <c r="C65" s="46"/>
      <c r="D65" s="47"/>
      <c r="E65" s="47"/>
      <c r="F65" s="182"/>
      <c r="G65" s="47"/>
      <c r="H65" s="47"/>
      <c r="I65" s="47"/>
      <c r="J65" s="47"/>
      <c r="K65" s="47"/>
      <c r="L65" s="47"/>
      <c r="M65" s="47"/>
      <c r="N65" s="48"/>
      <c r="O65" s="6"/>
      <c r="P65" s="6"/>
      <c r="Q65" s="6"/>
      <c r="R65" s="6"/>
      <c r="S65" s="28">
        <v>2487</v>
      </c>
      <c r="T65" s="29" t="s">
        <v>459</v>
      </c>
      <c r="U65" s="30">
        <f t="shared" si="0"/>
        <v>9</v>
      </c>
      <c r="V65" s="36"/>
      <c r="W65" s="32">
        <f t="shared" si="1"/>
        <v>9</v>
      </c>
      <c r="X65" s="6"/>
      <c r="Y65" s="6"/>
      <c r="Z65" s="6"/>
      <c r="AA65" s="6"/>
      <c r="AB65" s="6"/>
    </row>
    <row r="66" spans="1:28" ht="26.25" customHeight="1" thickBot="1" x14ac:dyDescent="0.4">
      <c r="A66" s="168"/>
      <c r="B66" s="6"/>
      <c r="C66" s="49"/>
      <c r="D66" s="50"/>
      <c r="E66" s="50"/>
      <c r="F66" s="183"/>
      <c r="G66" s="50"/>
      <c r="H66" s="50"/>
      <c r="I66" s="50"/>
      <c r="J66" s="50"/>
      <c r="K66" s="50"/>
      <c r="L66" s="50"/>
      <c r="M66" s="50"/>
      <c r="N66" s="50"/>
      <c r="O66" s="48"/>
      <c r="P66" s="6"/>
      <c r="Q66" s="6"/>
      <c r="R66" s="6"/>
      <c r="S66" s="28">
        <v>2488</v>
      </c>
      <c r="T66" s="29" t="s">
        <v>352</v>
      </c>
      <c r="U66" s="30">
        <f t="shared" si="0"/>
        <v>0</v>
      </c>
      <c r="V66" s="37"/>
      <c r="W66" s="32">
        <f t="shared" si="1"/>
        <v>0</v>
      </c>
      <c r="X66" s="6"/>
      <c r="Y66" s="6"/>
      <c r="Z66" s="6"/>
      <c r="AA66" s="6"/>
      <c r="AB66" s="6"/>
    </row>
    <row r="67" spans="1:28" ht="26.25" customHeight="1" thickBot="1" x14ac:dyDescent="0.4">
      <c r="A67" s="168"/>
      <c r="B67" s="6"/>
      <c r="C67" s="49"/>
      <c r="D67" s="50"/>
      <c r="E67" s="50"/>
      <c r="F67" s="183"/>
      <c r="G67" s="50"/>
      <c r="H67" s="50"/>
      <c r="I67" s="50"/>
      <c r="J67" s="50"/>
      <c r="K67" s="50"/>
      <c r="L67" s="50"/>
      <c r="M67" s="50"/>
      <c r="N67" s="50"/>
      <c r="O67" s="51"/>
      <c r="P67" s="6"/>
      <c r="Q67" s="6"/>
      <c r="R67" s="6"/>
      <c r="S67" s="28">
        <v>2496</v>
      </c>
      <c r="T67" s="29" t="s">
        <v>423</v>
      </c>
      <c r="U67" s="30">
        <f t="shared" si="0"/>
        <v>5</v>
      </c>
      <c r="V67" s="6"/>
      <c r="W67" s="32">
        <f t="shared" si="1"/>
        <v>5</v>
      </c>
      <c r="X67" s="6"/>
      <c r="Y67" s="6"/>
      <c r="Z67" s="6"/>
      <c r="AA67" s="6"/>
      <c r="AB67" s="6"/>
    </row>
    <row r="68" spans="1:28" ht="26.25" customHeight="1" thickBot="1" x14ac:dyDescent="0.4">
      <c r="A68" s="165"/>
      <c r="B68" s="6"/>
      <c r="C68" s="52"/>
      <c r="D68" s="53"/>
      <c r="E68" s="53"/>
      <c r="F68" s="184"/>
      <c r="G68" s="53"/>
      <c r="H68" s="53"/>
      <c r="I68" s="53"/>
      <c r="J68" s="53"/>
      <c r="K68" s="53"/>
      <c r="L68" s="53"/>
      <c r="M68" s="53"/>
      <c r="N68" s="53"/>
      <c r="O68" s="54"/>
      <c r="P68" s="6"/>
      <c r="Q68" s="6"/>
      <c r="R68" s="6"/>
      <c r="S68" s="28">
        <v>2549</v>
      </c>
      <c r="T68" s="29" t="s">
        <v>447</v>
      </c>
      <c r="U68" s="30">
        <f t="shared" ref="U68:U83" si="4">SUMIF($D$3:$D$76,S68,$Q$3:$Q$76)</f>
        <v>80</v>
      </c>
      <c r="V68" s="6"/>
      <c r="W68" s="32">
        <f t="shared" ref="W68:W76" si="5">SUMIF($D$3:$D$76,S68,$O$3:$O$76)</f>
        <v>80</v>
      </c>
      <c r="X68" s="6"/>
      <c r="Y68" s="6"/>
      <c r="Z68" s="6"/>
      <c r="AA68" s="6"/>
      <c r="AB68" s="6"/>
    </row>
    <row r="69" spans="1:28" ht="26.25" customHeight="1" thickBot="1" x14ac:dyDescent="0.4">
      <c r="S69" s="28">
        <v>2584</v>
      </c>
      <c r="T69" s="29" t="s">
        <v>404</v>
      </c>
      <c r="U69" s="30">
        <f t="shared" si="4"/>
        <v>0</v>
      </c>
      <c r="V69" s="6"/>
      <c r="W69" s="32">
        <f t="shared" si="5"/>
        <v>0</v>
      </c>
    </row>
    <row r="70" spans="1:28" ht="26.25" customHeight="1" thickBot="1" x14ac:dyDescent="0.4">
      <c r="S70" s="28">
        <v>2599</v>
      </c>
      <c r="T70" s="29" t="s">
        <v>366</v>
      </c>
      <c r="U70" s="30">
        <f t="shared" si="4"/>
        <v>0</v>
      </c>
      <c r="V70" s="6"/>
      <c r="W70" s="32">
        <f t="shared" si="5"/>
        <v>0</v>
      </c>
    </row>
    <row r="71" spans="1:28" ht="26.25" customHeight="1" thickBot="1" x14ac:dyDescent="0.4">
      <c r="S71" s="28">
        <v>2601</v>
      </c>
      <c r="T71" s="29" t="s">
        <v>607</v>
      </c>
      <c r="U71" s="30">
        <f t="shared" si="4"/>
        <v>0</v>
      </c>
      <c r="V71" s="6"/>
      <c r="W71" s="32">
        <f t="shared" si="5"/>
        <v>0</v>
      </c>
    </row>
    <row r="72" spans="1:28" ht="26.25" customHeight="1" thickBot="1" x14ac:dyDescent="0.4">
      <c r="S72" s="28">
        <v>2614</v>
      </c>
      <c r="T72" s="29" t="s">
        <v>405</v>
      </c>
      <c r="U72" s="30">
        <f t="shared" si="4"/>
        <v>0</v>
      </c>
      <c r="V72" s="6"/>
      <c r="W72" s="32">
        <f t="shared" si="5"/>
        <v>0</v>
      </c>
    </row>
    <row r="73" spans="1:28" ht="26.25" customHeight="1" thickBot="1" x14ac:dyDescent="0.4">
      <c r="S73" s="28">
        <v>2654</v>
      </c>
      <c r="T73" s="29" t="s">
        <v>401</v>
      </c>
      <c r="U73" s="30">
        <f t="shared" si="4"/>
        <v>0</v>
      </c>
      <c r="V73" s="6"/>
      <c r="W73" s="32">
        <f t="shared" si="5"/>
        <v>0</v>
      </c>
    </row>
    <row r="74" spans="1:28" ht="26.25" customHeight="1" thickBot="1" x14ac:dyDescent="0.4">
      <c r="S74" s="28">
        <v>2656</v>
      </c>
      <c r="T74" s="29" t="s">
        <v>507</v>
      </c>
      <c r="U74" s="30">
        <f t="shared" si="4"/>
        <v>0</v>
      </c>
      <c r="V74" s="6"/>
      <c r="W74" s="32">
        <f t="shared" si="5"/>
        <v>0</v>
      </c>
    </row>
    <row r="75" spans="1:28" ht="26.25" customHeight="1" thickBot="1" x14ac:dyDescent="0.4">
      <c r="S75" s="28">
        <v>2658</v>
      </c>
      <c r="T75" s="29" t="s">
        <v>608</v>
      </c>
      <c r="U75" s="30">
        <f t="shared" si="4"/>
        <v>0</v>
      </c>
      <c r="V75" s="6"/>
      <c r="W75" s="32">
        <f t="shared" si="5"/>
        <v>0</v>
      </c>
    </row>
    <row r="76" spans="1:28" ht="26.25" customHeight="1" thickBot="1" x14ac:dyDescent="0.4">
      <c r="S76" s="28">
        <v>1115</v>
      </c>
      <c r="T76" s="29" t="s">
        <v>329</v>
      </c>
      <c r="U76" s="30">
        <f t="shared" si="4"/>
        <v>0</v>
      </c>
      <c r="V76" s="6"/>
      <c r="W76" s="32">
        <f t="shared" si="5"/>
        <v>0</v>
      </c>
    </row>
    <row r="77" spans="1:28" ht="26.25" customHeight="1" thickBot="1" x14ac:dyDescent="0.4">
      <c r="S77" s="28"/>
      <c r="T77" s="29"/>
      <c r="U77" s="30">
        <f t="shared" si="4"/>
        <v>0</v>
      </c>
      <c r="V77" s="6"/>
      <c r="W77" s="32">
        <f>SUMIF($D$3:$D$76,S77,$N$3:$N$76)</f>
        <v>0</v>
      </c>
    </row>
    <row r="78" spans="1:28" ht="26.25" customHeight="1" thickBot="1" x14ac:dyDescent="0.4">
      <c r="S78" s="28"/>
      <c r="T78" s="29"/>
      <c r="U78" s="30">
        <f t="shared" si="4"/>
        <v>0</v>
      </c>
      <c r="V78" s="6"/>
      <c r="W78" s="32">
        <f>SUMIF($D$3:$D$76,S78,$N$3:$N$76)</f>
        <v>0</v>
      </c>
    </row>
    <row r="79" spans="1:28" ht="26.25" customHeight="1" thickBot="1" x14ac:dyDescent="0.4">
      <c r="S79" s="28"/>
      <c r="T79" s="29"/>
      <c r="U79" s="30">
        <f t="shared" si="4"/>
        <v>0</v>
      </c>
      <c r="V79" s="6"/>
      <c r="W79" s="32">
        <f>SUMIF($D$3:$D$76,S79,$N$3:$N$76)</f>
        <v>0</v>
      </c>
    </row>
    <row r="80" spans="1:28" ht="26.25" customHeight="1" thickBot="1" x14ac:dyDescent="0.4">
      <c r="S80" s="28"/>
      <c r="T80" s="29"/>
      <c r="U80" s="30">
        <f t="shared" si="4"/>
        <v>0</v>
      </c>
      <c r="V80" s="6"/>
      <c r="W80" s="32">
        <f>SUMIF($D$3:$D$76,S80,$N$3:$N$76)</f>
        <v>0</v>
      </c>
    </row>
    <row r="81" spans="19:23" ht="26.25" customHeight="1" thickBot="1" x14ac:dyDescent="0.4">
      <c r="S81" s="28"/>
      <c r="T81" s="29"/>
      <c r="U81" s="30">
        <f t="shared" si="4"/>
        <v>0</v>
      </c>
      <c r="V81" s="6"/>
      <c r="W81" s="32">
        <f>SUMIF($D$3:$D$76,S81,$N$3:$N$76)</f>
        <v>0</v>
      </c>
    </row>
    <row r="82" spans="19:23" ht="26.25" customHeight="1" thickBot="1" x14ac:dyDescent="0.4">
      <c r="S82" s="28"/>
      <c r="T82" s="29"/>
      <c r="U82" s="30">
        <f t="shared" si="4"/>
        <v>0</v>
      </c>
      <c r="V82" s="6"/>
      <c r="W82" s="32">
        <f>SUMIF($D$3:$D$76,S82,$N$3:$N$76)</f>
        <v>0</v>
      </c>
    </row>
    <row r="83" spans="19:23" ht="26.25" customHeight="1" thickBot="1" x14ac:dyDescent="0.4">
      <c r="S83" s="28"/>
      <c r="T83" s="29"/>
      <c r="U83" s="30">
        <f t="shared" si="4"/>
        <v>0</v>
      </c>
      <c r="V83" s="6"/>
      <c r="W83" s="32">
        <f>SUMIF($D$3:$D$76,S83,$N$3:$N$76)</f>
        <v>0</v>
      </c>
    </row>
    <row r="84" spans="19:23" ht="26.25" customHeight="1" thickBot="1" x14ac:dyDescent="0.4">
      <c r="S84" s="28"/>
      <c r="T84" s="29"/>
      <c r="U84" s="30">
        <f>SUM(U3:U83)</f>
        <v>1125</v>
      </c>
      <c r="V84" s="6"/>
      <c r="W84" s="32">
        <f>SUM(W3:W83)</f>
        <v>1125</v>
      </c>
    </row>
    <row r="85" spans="19:23" ht="26.25" customHeight="1" x14ac:dyDescent="0.2">
      <c r="S85" s="6"/>
      <c r="T85" s="6"/>
      <c r="U85" s="6"/>
      <c r="V85" s="6"/>
      <c r="W85" s="6"/>
    </row>
    <row r="86" spans="19:23" ht="26.25" customHeight="1" x14ac:dyDescent="0.2">
      <c r="S86" s="6"/>
      <c r="T86" s="6"/>
      <c r="U86" s="6"/>
      <c r="V86" s="6"/>
      <c r="W86" s="6"/>
    </row>
    <row r="87" spans="19:23" ht="26.25" customHeight="1" x14ac:dyDescent="0.2">
      <c r="S87" s="6"/>
      <c r="T87" s="6"/>
      <c r="U87" s="6"/>
      <c r="V87" s="6"/>
      <c r="W87" s="6"/>
    </row>
    <row r="88" spans="19:23" ht="26.25" customHeight="1" x14ac:dyDescent="0.2">
      <c r="S88" s="6"/>
      <c r="T88" s="6"/>
      <c r="U88" s="6"/>
      <c r="V88" s="6"/>
      <c r="W88" s="6"/>
    </row>
    <row r="89" spans="19:23" ht="26.25" customHeight="1" x14ac:dyDescent="0.2">
      <c r="S89" s="6"/>
      <c r="T89" s="6"/>
      <c r="U89" s="6"/>
      <c r="V89" s="6"/>
      <c r="W89" s="6"/>
    </row>
    <row r="90" spans="19:23" ht="26.25" customHeight="1" x14ac:dyDescent="0.2">
      <c r="S90" s="6"/>
      <c r="T90" s="6"/>
      <c r="U90" s="6"/>
      <c r="V90" s="6"/>
      <c r="W90" s="6"/>
    </row>
    <row r="91" spans="19:23" ht="26.25" customHeight="1" x14ac:dyDescent="0.2">
      <c r="S91" s="6"/>
      <c r="T91" s="6"/>
      <c r="U91" s="6"/>
      <c r="V91" s="6"/>
      <c r="W91" s="6"/>
    </row>
    <row r="92" spans="19:23" ht="18.600000000000001" customHeight="1" x14ac:dyDescent="0.2">
      <c r="S92" s="6"/>
      <c r="T92" s="6"/>
      <c r="U92" s="6"/>
      <c r="V92" s="6"/>
      <c r="W92" s="6"/>
    </row>
    <row r="93" spans="19:23" ht="18.600000000000001" customHeight="1" x14ac:dyDescent="0.2">
      <c r="S93" s="6"/>
      <c r="T93" s="6"/>
      <c r="U93" s="6"/>
      <c r="V93" s="6"/>
      <c r="W93" s="6"/>
    </row>
    <row r="94" spans="19:23" ht="18.600000000000001" customHeight="1" x14ac:dyDescent="0.2">
      <c r="S94" s="6"/>
      <c r="T94" s="6"/>
      <c r="U94" s="6"/>
      <c r="V94" s="6"/>
      <c r="W94" s="6"/>
    </row>
    <row r="95" spans="19:23" ht="18.600000000000001" customHeight="1" x14ac:dyDescent="0.2">
      <c r="S95" s="6"/>
      <c r="T95" s="6"/>
      <c r="U95" s="6"/>
      <c r="V95" s="6"/>
      <c r="W95" s="6"/>
    </row>
    <row r="96" spans="19:23" ht="18.600000000000001" customHeight="1" x14ac:dyDescent="0.2">
      <c r="S96" s="6"/>
      <c r="T96" s="6"/>
      <c r="U96" s="6"/>
      <c r="V96" s="6"/>
      <c r="W96" s="6"/>
    </row>
    <row r="97" spans="19:23" ht="18.600000000000001" customHeight="1" x14ac:dyDescent="0.2">
      <c r="S97" s="6"/>
      <c r="T97" s="6"/>
      <c r="U97" s="6"/>
      <c r="V97" s="6"/>
      <c r="W97" s="6"/>
    </row>
    <row r="98" spans="19:23" ht="18.600000000000001" customHeight="1" x14ac:dyDescent="0.2">
      <c r="S98" s="6"/>
      <c r="T98" s="6"/>
      <c r="U98" s="6"/>
      <c r="V98" s="6"/>
      <c r="W98" s="6"/>
    </row>
    <row r="99" spans="19:23" ht="18.600000000000001" customHeight="1" x14ac:dyDescent="0.2">
      <c r="S99" s="6"/>
      <c r="T99" s="6"/>
      <c r="U99" s="6"/>
      <c r="V99" s="6"/>
      <c r="W99" s="6"/>
    </row>
    <row r="100" spans="19:23" ht="18.600000000000001" customHeight="1" x14ac:dyDescent="0.2">
      <c r="S100" s="6"/>
      <c r="T100" s="6"/>
      <c r="U100" s="6"/>
      <c r="V100" s="6"/>
      <c r="W100" s="6"/>
    </row>
    <row r="101" spans="19:23" ht="18.600000000000001" customHeight="1" x14ac:dyDescent="0.2">
      <c r="S101" s="6"/>
      <c r="T101" s="6"/>
      <c r="U101" s="6"/>
      <c r="V101" s="6"/>
      <c r="W101" s="6"/>
    </row>
    <row r="102" spans="19:23" ht="18.600000000000001" customHeight="1" x14ac:dyDescent="0.2">
      <c r="S102" s="6"/>
      <c r="T102" s="6"/>
      <c r="U102" s="6"/>
      <c r="V102" s="6"/>
      <c r="W102" s="6"/>
    </row>
    <row r="103" spans="19:23" ht="18.600000000000001" customHeight="1" x14ac:dyDescent="0.2">
      <c r="S103" s="6"/>
      <c r="T103" s="6"/>
      <c r="U103" s="6"/>
      <c r="V103" s="6"/>
      <c r="W103" s="6"/>
    </row>
    <row r="104" spans="19:23" ht="18.600000000000001" customHeight="1" x14ac:dyDescent="0.2">
      <c r="S104" s="6"/>
      <c r="T104" s="6"/>
      <c r="U104" s="6"/>
      <c r="V104" s="6"/>
      <c r="W104" s="6"/>
    </row>
    <row r="105" spans="19:23" ht="18.600000000000001" customHeight="1" x14ac:dyDescent="0.2">
      <c r="S105" s="6"/>
      <c r="T105" s="6"/>
      <c r="U105" s="6"/>
      <c r="V105" s="6"/>
      <c r="W105" s="6"/>
    </row>
    <row r="106" spans="19:23" ht="18.600000000000001" customHeight="1" x14ac:dyDescent="0.2">
      <c r="S106" s="6"/>
      <c r="T106" s="6"/>
      <c r="U106" s="6"/>
      <c r="V106" s="6"/>
      <c r="W106" s="6"/>
    </row>
    <row r="107" spans="19:23" ht="18.600000000000001" customHeight="1" x14ac:dyDescent="0.2">
      <c r="S107" s="6"/>
      <c r="T107" s="6"/>
      <c r="U107" s="6"/>
      <c r="V107" s="6"/>
      <c r="W107" s="6"/>
    </row>
    <row r="108" spans="19:23" ht="18.600000000000001" customHeight="1" x14ac:dyDescent="0.2">
      <c r="S108" s="6"/>
      <c r="T108" s="6"/>
      <c r="U108" s="6"/>
      <c r="V108" s="6"/>
      <c r="W108" s="6"/>
    </row>
    <row r="109" spans="19:23" ht="18.600000000000001" customHeight="1" x14ac:dyDescent="0.2">
      <c r="S109" s="6"/>
      <c r="T109" s="6"/>
      <c r="U109" s="6"/>
      <c r="V109" s="6"/>
      <c r="W109" s="6"/>
    </row>
    <row r="110" spans="19:23" ht="18.600000000000001" customHeight="1" x14ac:dyDescent="0.2">
      <c r="S110" s="6"/>
      <c r="T110" s="6"/>
      <c r="U110" s="6"/>
      <c r="V110" s="6"/>
      <c r="W110" s="6"/>
    </row>
    <row r="111" spans="19:23" ht="18.600000000000001" customHeight="1" x14ac:dyDescent="0.2">
      <c r="S111" s="6"/>
      <c r="T111" s="6"/>
      <c r="U111" s="6"/>
      <c r="V111" s="6"/>
      <c r="W111" s="6"/>
    </row>
    <row r="112" spans="19:23" ht="18.600000000000001" customHeight="1" x14ac:dyDescent="0.2">
      <c r="S112" s="6"/>
      <c r="T112" s="6"/>
      <c r="U112" s="6"/>
      <c r="V112" s="6"/>
      <c r="W112" s="6"/>
    </row>
  </sheetData>
  <sortState xmlns:xlrd2="http://schemas.microsoft.com/office/spreadsheetml/2017/richdata2" ref="A3:Q45">
    <sortCondition descending="1" ref="O3:O45"/>
  </sortState>
  <mergeCells count="1">
    <mergeCell ref="B1:G1"/>
  </mergeCells>
  <conditionalFormatting sqref="A3:B62">
    <cfRule type="containsText" dxfId="23" priority="1" stopIfTrue="1" operator="containsText" text="SI">
      <formula>NOT(ISERROR(SEARCH("SI",A3)))</formula>
    </cfRule>
    <cfRule type="containsText" dxfId="22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M</oddHeader>
    <oddFooter>&amp;L&amp;"Helvetica,Regular"&amp;12&amp;K000000&amp;P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Z112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S1" sqref="S1:W1048576"/>
    </sheetView>
  </sheetViews>
  <sheetFormatPr defaultColWidth="11.42578125" defaultRowHeight="18.600000000000001" customHeight="1" x14ac:dyDescent="0.2"/>
  <cols>
    <col min="1" max="1" width="17.7109375" style="1" customWidth="1"/>
    <col min="2" max="2" width="11.42578125" style="1" customWidth="1"/>
    <col min="3" max="3" width="56.85546875" style="1" customWidth="1"/>
    <col min="4" max="4" width="13.7109375" style="1" customWidth="1"/>
    <col min="5" max="5" width="70.140625" style="1" customWidth="1"/>
    <col min="6" max="7" width="23.42578125" style="1" customWidth="1"/>
    <col min="8" max="8" width="22.42578125" style="1" customWidth="1"/>
    <col min="9" max="13" width="23" style="1" customWidth="1"/>
    <col min="14" max="14" width="31.28515625" style="1" bestFit="1" customWidth="1"/>
    <col min="15" max="15" width="24.2851562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75.85546875" style="1" bestFit="1" customWidth="1"/>
    <col min="21" max="21" width="16" style="1" customWidth="1"/>
    <col min="22" max="22" width="11.42578125" style="1" customWidth="1"/>
    <col min="23" max="23" width="31.285156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56.28515625" style="1" customWidth="1"/>
    <col min="29" max="260" width="11.42578125" style="1" customWidth="1"/>
  </cols>
  <sheetData>
    <row r="1" spans="1:28" ht="28.5" customHeight="1" thickBot="1" x14ac:dyDescent="0.45">
      <c r="A1"/>
      <c r="B1" s="251" t="s">
        <v>82</v>
      </c>
      <c r="C1" s="252"/>
      <c r="D1" s="252"/>
      <c r="E1" s="252"/>
      <c r="F1" s="252"/>
      <c r="G1" s="253"/>
      <c r="H1" s="77"/>
      <c r="I1" s="56"/>
      <c r="J1" s="56"/>
      <c r="K1" s="56"/>
      <c r="L1" s="56"/>
      <c r="M1" s="56"/>
      <c r="N1" s="104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77.25" thickBot="1" x14ac:dyDescent="0.4">
      <c r="A2" s="146" t="s">
        <v>113</v>
      </c>
      <c r="B2" s="8" t="s">
        <v>69</v>
      </c>
      <c r="C2" s="146" t="s">
        <v>1</v>
      </c>
      <c r="D2" s="146" t="s">
        <v>70</v>
      </c>
      <c r="E2" s="146" t="s">
        <v>3</v>
      </c>
      <c r="F2" s="9" t="s">
        <v>134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/>
      <c r="M2" s="9"/>
      <c r="N2" s="9"/>
      <c r="O2" s="11" t="s">
        <v>4</v>
      </c>
      <c r="P2" s="12" t="s">
        <v>5</v>
      </c>
      <c r="Q2" s="12" t="s">
        <v>6</v>
      </c>
      <c r="R2" s="69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155">
        <v>112796</v>
      </c>
      <c r="B3" s="214" t="s">
        <v>108</v>
      </c>
      <c r="C3" s="155" t="s">
        <v>479</v>
      </c>
      <c r="D3" s="155">
        <v>2316</v>
      </c>
      <c r="E3" s="155" t="s">
        <v>293</v>
      </c>
      <c r="F3" s="139"/>
      <c r="G3" s="148">
        <v>45</v>
      </c>
      <c r="H3" s="151"/>
      <c r="I3" s="151"/>
      <c r="J3" s="23"/>
      <c r="K3" s="23"/>
      <c r="L3" s="23"/>
      <c r="M3" s="23"/>
      <c r="N3" s="24"/>
      <c r="O3" s="248">
        <f>IF(P3=6,SUM(F3:M3)-SMALL(F3:M3,1),IF(P3=8,SUM(F3:M3),SUM(F3:M3)))+N3</f>
        <v>45</v>
      </c>
      <c r="P3" s="26">
        <f>COUNTA(F3:M3)</f>
        <v>1</v>
      </c>
      <c r="Q3" s="134">
        <f>SUM(F3:M3)</f>
        <v>45</v>
      </c>
      <c r="R3" s="27"/>
      <c r="S3" s="28">
        <v>10</v>
      </c>
      <c r="T3" s="132" t="s">
        <v>140</v>
      </c>
      <c r="U3" s="30">
        <f>SUMIF($D$3:$D$76,S3,$Q$3:$Q$76)</f>
        <v>0</v>
      </c>
      <c r="V3" s="31"/>
      <c r="W3" s="32">
        <f>SUMIF($D$3:$D$76,S3,$O$3:$O$76)</f>
        <v>0</v>
      </c>
      <c r="X3" s="19"/>
      <c r="Y3" s="33"/>
      <c r="Z3" s="33"/>
      <c r="AA3" s="33"/>
      <c r="AB3" s="33"/>
    </row>
    <row r="4" spans="1:28" ht="29.1" customHeight="1" thickBot="1" x14ac:dyDescent="0.4">
      <c r="A4" s="166">
        <v>102020</v>
      </c>
      <c r="B4" s="214" t="s">
        <v>108</v>
      </c>
      <c r="C4" s="155" t="s">
        <v>480</v>
      </c>
      <c r="D4" s="219">
        <v>1172</v>
      </c>
      <c r="E4" s="155" t="s">
        <v>332</v>
      </c>
      <c r="F4" s="139"/>
      <c r="G4" s="148">
        <v>35</v>
      </c>
      <c r="H4" s="151"/>
      <c r="I4" s="151"/>
      <c r="J4" s="23"/>
      <c r="K4" s="23"/>
      <c r="L4" s="23"/>
      <c r="M4" s="23"/>
      <c r="N4" s="24"/>
      <c r="O4" s="248">
        <f>IF(P4=6,SUM(F4:M4)-SMALL(F4:M4,1),IF(P4=8,SUM(F4:M4),SUM(F4:M4)))+N4</f>
        <v>35</v>
      </c>
      <c r="P4" s="26">
        <f>COUNTA(F4:M4)</f>
        <v>1</v>
      </c>
      <c r="Q4" s="134">
        <f>SUM(F4:M4)</f>
        <v>35</v>
      </c>
      <c r="R4" s="27"/>
      <c r="S4" s="28">
        <v>48</v>
      </c>
      <c r="T4" s="132" t="s">
        <v>141</v>
      </c>
      <c r="U4" s="30">
        <f t="shared" ref="U4:U67" si="0">SUMIF($D$3:$D$76,S4,$Q$3:$Q$76)</f>
        <v>0</v>
      </c>
      <c r="V4" s="31"/>
      <c r="W4" s="32">
        <f t="shared" ref="W4:W67" si="1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66">
        <v>113586</v>
      </c>
      <c r="B5" s="214" t="s">
        <v>108</v>
      </c>
      <c r="C5" s="157" t="s">
        <v>481</v>
      </c>
      <c r="D5" s="163">
        <v>1180</v>
      </c>
      <c r="E5" s="157" t="s">
        <v>146</v>
      </c>
      <c r="F5" s="139"/>
      <c r="G5" s="148">
        <v>25</v>
      </c>
      <c r="H5" s="151"/>
      <c r="I5" s="151"/>
      <c r="J5" s="23"/>
      <c r="K5" s="23"/>
      <c r="L5" s="23"/>
      <c r="M5" s="23"/>
      <c r="N5" s="24"/>
      <c r="O5" s="248">
        <f>IF(P5=6,SUM(F5:M5)-SMALL(F5:M5,1),IF(P5=8,SUM(F5:M5),SUM(F5:M5)))+N5</f>
        <v>25</v>
      </c>
      <c r="P5" s="26">
        <f>COUNTA(F5:M5)</f>
        <v>1</v>
      </c>
      <c r="Q5" s="134">
        <f>SUM(F5:M5)</f>
        <v>25</v>
      </c>
      <c r="R5" s="27"/>
      <c r="S5" s="28">
        <v>1132</v>
      </c>
      <c r="T5" s="132" t="s">
        <v>142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55">
        <v>82307</v>
      </c>
      <c r="B6" s="214" t="s">
        <v>108</v>
      </c>
      <c r="C6" s="155" t="s">
        <v>482</v>
      </c>
      <c r="D6" s="155">
        <v>1180</v>
      </c>
      <c r="E6" s="155" t="s">
        <v>146</v>
      </c>
      <c r="F6" s="139"/>
      <c r="G6" s="148">
        <v>17</v>
      </c>
      <c r="H6" s="151"/>
      <c r="I6" s="151"/>
      <c r="J6" s="23"/>
      <c r="K6" s="23"/>
      <c r="L6" s="23"/>
      <c r="M6" s="23"/>
      <c r="N6" s="24"/>
      <c r="O6" s="248">
        <f>IF(P6=6,SUM(F6:M6)-SMALL(F6:M6,1),IF(P6=8,SUM(F6:M6),SUM(F6:M6)))+N6</f>
        <v>17</v>
      </c>
      <c r="P6" s="26">
        <f>COUNTA(F6:M6)</f>
        <v>1</v>
      </c>
      <c r="Q6" s="134">
        <f>SUM(F6:M6)+N6</f>
        <v>17</v>
      </c>
      <c r="R6" s="27"/>
      <c r="S6" s="28">
        <v>1140</v>
      </c>
      <c r="T6" s="132" t="s">
        <v>143</v>
      </c>
      <c r="U6" s="30">
        <f t="shared" si="0"/>
        <v>0</v>
      </c>
      <c r="V6" s="31"/>
      <c r="W6" s="32">
        <f t="shared" si="1"/>
        <v>0</v>
      </c>
      <c r="X6" s="19"/>
      <c r="Y6" s="33"/>
      <c r="Z6" s="33"/>
      <c r="AA6" s="33"/>
      <c r="AB6" s="33"/>
    </row>
    <row r="7" spans="1:28" ht="29.1" customHeight="1" thickBot="1" x14ac:dyDescent="0.4">
      <c r="A7" s="166">
        <v>125344</v>
      </c>
      <c r="B7" s="214" t="s">
        <v>108</v>
      </c>
      <c r="C7" s="157" t="s">
        <v>483</v>
      </c>
      <c r="D7" s="219">
        <v>1174</v>
      </c>
      <c r="E7" s="155" t="s">
        <v>305</v>
      </c>
      <c r="F7" s="139"/>
      <c r="G7" s="148">
        <v>14</v>
      </c>
      <c r="H7" s="151"/>
      <c r="I7" s="151"/>
      <c r="J7" s="23"/>
      <c r="K7" s="23"/>
      <c r="L7" s="23"/>
      <c r="M7" s="23"/>
      <c r="N7" s="24"/>
      <c r="O7" s="248">
        <f>IF(P7=6,SUM(F7:M7)-SMALL(F7:M7,1),IF(P7=8,SUM(F7:M7),SUM(F7:M7)))+N7</f>
        <v>14</v>
      </c>
      <c r="P7" s="26">
        <f>COUNTA(F7:M7)</f>
        <v>1</v>
      </c>
      <c r="Q7" s="134">
        <f>SUM(F7:M7)</f>
        <v>14</v>
      </c>
      <c r="R7" s="27"/>
      <c r="S7" s="28">
        <v>1172</v>
      </c>
      <c r="T7" s="132" t="s">
        <v>144</v>
      </c>
      <c r="U7" s="30">
        <f t="shared" si="0"/>
        <v>35</v>
      </c>
      <c r="V7" s="31"/>
      <c r="W7" s="32">
        <f t="shared" si="1"/>
        <v>35</v>
      </c>
      <c r="X7" s="19"/>
      <c r="Y7" s="33"/>
      <c r="Z7" s="33"/>
      <c r="AA7" s="33"/>
      <c r="AB7" s="33"/>
    </row>
    <row r="8" spans="1:28" ht="29.1" customHeight="1" thickBot="1" x14ac:dyDescent="0.45">
      <c r="A8" s="249"/>
      <c r="B8" s="138" t="s">
        <v>249</v>
      </c>
      <c r="C8" s="155"/>
      <c r="D8" s="155"/>
      <c r="E8" s="155"/>
      <c r="F8" s="148"/>
      <c r="G8" s="148"/>
      <c r="H8" s="151"/>
      <c r="I8" s="151"/>
      <c r="J8" s="23"/>
      <c r="K8" s="23"/>
      <c r="L8" s="143"/>
      <c r="M8" s="143"/>
      <c r="N8" s="24"/>
      <c r="O8" s="248">
        <f>IF(P8=6,SUM(F8:M8)-SMALL(F8:M8,1),IF(P8=8,SUM(F8:M8),SUM(F8:M8)))+N8</f>
        <v>0</v>
      </c>
      <c r="P8" s="26">
        <f>COUNTA(F8:M8)</f>
        <v>0</v>
      </c>
      <c r="Q8" s="134">
        <f>SUM(F8:M8)</f>
        <v>0</v>
      </c>
      <c r="R8" s="27"/>
      <c r="S8" s="28">
        <v>1174</v>
      </c>
      <c r="T8" s="132" t="s">
        <v>145</v>
      </c>
      <c r="U8" s="30">
        <f t="shared" si="0"/>
        <v>14</v>
      </c>
      <c r="V8" s="31"/>
      <c r="W8" s="32">
        <f t="shared" si="1"/>
        <v>14</v>
      </c>
      <c r="X8" s="19"/>
      <c r="Y8" s="33"/>
      <c r="Z8" s="33"/>
      <c r="AA8" s="33"/>
      <c r="AB8" s="33"/>
    </row>
    <row r="9" spans="1:28" ht="29.1" customHeight="1" thickBot="1" x14ac:dyDescent="0.45">
      <c r="A9" s="138"/>
      <c r="B9" s="138" t="s">
        <v>249</v>
      </c>
      <c r="C9" s="155"/>
      <c r="D9" s="219"/>
      <c r="E9" s="155"/>
      <c r="F9" s="148"/>
      <c r="G9" s="148"/>
      <c r="H9" s="151"/>
      <c r="I9" s="151"/>
      <c r="J9" s="23"/>
      <c r="K9" s="23"/>
      <c r="L9" s="143"/>
      <c r="M9" s="143"/>
      <c r="N9" s="24"/>
      <c r="O9" s="248">
        <f>IF(P9=6,SUM(F9:M9)-SMALL(F9:M9,1),IF(P9=8,SUM(F9:M9),SUM(F9:M9)))+N9</f>
        <v>0</v>
      </c>
      <c r="P9" s="26">
        <f>COUNTA(F9:M9)</f>
        <v>0</v>
      </c>
      <c r="Q9" s="134">
        <f>SUM(F9:M9)</f>
        <v>0</v>
      </c>
      <c r="R9" s="27"/>
      <c r="S9" s="28">
        <v>1180</v>
      </c>
      <c r="T9" s="132" t="s">
        <v>146</v>
      </c>
      <c r="U9" s="30">
        <f t="shared" si="0"/>
        <v>42</v>
      </c>
      <c r="V9" s="31"/>
      <c r="W9" s="32">
        <f t="shared" si="1"/>
        <v>42</v>
      </c>
      <c r="X9" s="19"/>
      <c r="Y9" s="33"/>
      <c r="Z9" s="33"/>
      <c r="AA9" s="33"/>
      <c r="AB9" s="33"/>
    </row>
    <row r="10" spans="1:28" ht="29.1" customHeight="1" thickBot="1" x14ac:dyDescent="0.4">
      <c r="A10" s="220"/>
      <c r="B10" s="138" t="s">
        <v>249</v>
      </c>
      <c r="C10" s="155"/>
      <c r="D10" s="157"/>
      <c r="E10" s="157"/>
      <c r="F10" s="139"/>
      <c r="G10" s="148"/>
      <c r="H10" s="151"/>
      <c r="I10" s="151"/>
      <c r="J10" s="23"/>
      <c r="K10" s="23"/>
      <c r="L10" s="23"/>
      <c r="M10" s="23"/>
      <c r="N10" s="24"/>
      <c r="O10" s="248">
        <f>IF(P10=6,SUM(F10:M10)-SMALL(F10:M10,1),IF(P10=8,SUM(F10:M10),SUM(F10:M10)))+N10</f>
        <v>0</v>
      </c>
      <c r="P10" s="26">
        <f>COUNTA(F10:M10)</f>
        <v>0</v>
      </c>
      <c r="Q10" s="134">
        <f>SUM(F10:M10)</f>
        <v>0</v>
      </c>
      <c r="R10" s="27"/>
      <c r="S10" s="28">
        <v>1298</v>
      </c>
      <c r="T10" s="132" t="s">
        <v>147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38"/>
      <c r="B11" s="138" t="s">
        <v>249</v>
      </c>
      <c r="C11" s="157"/>
      <c r="D11" s="163"/>
      <c r="E11" s="157"/>
      <c r="F11" s="139"/>
      <c r="G11" s="148"/>
      <c r="H11" s="151"/>
      <c r="I11" s="151"/>
      <c r="J11" s="23"/>
      <c r="K11" s="23"/>
      <c r="L11" s="23"/>
      <c r="M11" s="23"/>
      <c r="N11" s="24"/>
      <c r="O11" s="248">
        <f>IF(P11=6,SUM(F11:M11)-SMALL(F11:M11,1),IF(P11=8,SUM(F11:M11),SUM(F11:M11)))+N11</f>
        <v>0</v>
      </c>
      <c r="P11" s="26">
        <f>COUNTA(F11:M11)</f>
        <v>0</v>
      </c>
      <c r="Q11" s="134">
        <f>SUM(F11:M11)</f>
        <v>0</v>
      </c>
      <c r="R11" s="27"/>
      <c r="S11" s="28">
        <v>1317</v>
      </c>
      <c r="T11" s="132" t="s">
        <v>148</v>
      </c>
      <c r="U11" s="30">
        <f t="shared" si="0"/>
        <v>0</v>
      </c>
      <c r="V11" s="31"/>
      <c r="W11" s="32">
        <f t="shared" si="1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38"/>
      <c r="B12" s="138" t="s">
        <v>249</v>
      </c>
      <c r="C12" s="157"/>
      <c r="D12" s="163"/>
      <c r="E12" s="157"/>
      <c r="F12" s="139"/>
      <c r="G12" s="148"/>
      <c r="H12" s="151"/>
      <c r="I12" s="151"/>
      <c r="J12" s="23"/>
      <c r="K12" s="23"/>
      <c r="L12" s="23"/>
      <c r="M12" s="23"/>
      <c r="N12" s="24"/>
      <c r="O12" s="248">
        <f>IF(P12=6,SUM(F12:M12)-SMALL(F12:M12,1),IF(P12=8,SUM(F12:M12),SUM(F12:M12)))+N12</f>
        <v>0</v>
      </c>
      <c r="P12" s="26">
        <f>COUNTA(F12:M12)</f>
        <v>0</v>
      </c>
      <c r="Q12" s="134">
        <v>0</v>
      </c>
      <c r="R12" s="27"/>
      <c r="S12" s="28">
        <v>1347</v>
      </c>
      <c r="T12" s="132" t="s">
        <v>45</v>
      </c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38"/>
      <c r="B13" s="138" t="s">
        <v>249</v>
      </c>
      <c r="C13" s="157"/>
      <c r="D13" s="163"/>
      <c r="E13" s="157"/>
      <c r="F13" s="139"/>
      <c r="G13" s="148"/>
      <c r="H13" s="151"/>
      <c r="I13" s="151"/>
      <c r="J13" s="23"/>
      <c r="K13" s="23"/>
      <c r="L13" s="23"/>
      <c r="M13" s="23"/>
      <c r="N13" s="24"/>
      <c r="O13" s="248">
        <f>IF(P13=6,SUM(F13:M13)-SMALL(F13:M13,1),IF(P13=8,SUM(F13:M13),SUM(F13:M13)))+N13</f>
        <v>0</v>
      </c>
      <c r="P13" s="26">
        <f>COUNTA(F13:M13)</f>
        <v>0</v>
      </c>
      <c r="Q13" s="134">
        <f>SUM(F13:M13)</f>
        <v>0</v>
      </c>
      <c r="R13" s="27"/>
      <c r="S13" s="28">
        <v>1451</v>
      </c>
      <c r="T13" s="132" t="s">
        <v>149</v>
      </c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5">
      <c r="A14" s="220"/>
      <c r="B14" s="138" t="s">
        <v>249</v>
      </c>
      <c r="C14" s="155"/>
      <c r="D14" s="155"/>
      <c r="E14" s="155"/>
      <c r="F14" s="139"/>
      <c r="G14" s="148"/>
      <c r="H14" s="151"/>
      <c r="I14" s="151"/>
      <c r="J14" s="23"/>
      <c r="K14" s="23"/>
      <c r="L14" s="143"/>
      <c r="M14" s="143"/>
      <c r="N14" s="24"/>
      <c r="O14" s="248">
        <f>IF(P14=6,SUM(F14:M14)-SMALL(F14:M14,1),IF(P14=8,SUM(F14:M14),SUM(F14:M14)))+N14</f>
        <v>0</v>
      </c>
      <c r="P14" s="26">
        <f>COUNTA(F14:M14)</f>
        <v>0</v>
      </c>
      <c r="Q14" s="134">
        <f>SUM(F14:M14)</f>
        <v>0</v>
      </c>
      <c r="R14" s="27"/>
      <c r="S14" s="28">
        <v>1757</v>
      </c>
      <c r="T14" s="132" t="s">
        <v>150</v>
      </c>
      <c r="U14" s="30">
        <f t="shared" si="0"/>
        <v>0</v>
      </c>
      <c r="V14" s="31"/>
      <c r="W14" s="32">
        <f t="shared" si="1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38"/>
      <c r="B15" s="138" t="s">
        <v>249</v>
      </c>
      <c r="C15" s="157"/>
      <c r="D15" s="163"/>
      <c r="E15" s="157"/>
      <c r="F15" s="139"/>
      <c r="G15" s="148"/>
      <c r="H15" s="151"/>
      <c r="I15" s="151"/>
      <c r="J15" s="23"/>
      <c r="K15" s="23"/>
      <c r="L15" s="23"/>
      <c r="M15" s="23"/>
      <c r="N15" s="24"/>
      <c r="O15" s="248">
        <f>IF(P15=6,SUM(F15:M15)-SMALL(F15:M15,1),IF(P15=8,SUM(F15:M15),SUM(F15:M15)))+N15</f>
        <v>0</v>
      </c>
      <c r="P15" s="26">
        <f>COUNTA(F15:M15)</f>
        <v>0</v>
      </c>
      <c r="Q15" s="134">
        <f>SUM(F15:M15)</f>
        <v>0</v>
      </c>
      <c r="R15" s="27"/>
      <c r="S15" s="28">
        <v>1773</v>
      </c>
      <c r="T15" s="132" t="s">
        <v>71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38"/>
      <c r="B16" s="138" t="s">
        <v>249</v>
      </c>
      <c r="C16" s="157"/>
      <c r="D16" s="163"/>
      <c r="E16" s="157"/>
      <c r="F16" s="139"/>
      <c r="G16" s="148"/>
      <c r="H16" s="151"/>
      <c r="I16" s="151"/>
      <c r="J16" s="23"/>
      <c r="K16" s="23"/>
      <c r="L16" s="23"/>
      <c r="M16" s="23"/>
      <c r="N16" s="24"/>
      <c r="O16" s="248">
        <f>IF(P16=6,SUM(F16:M16)-SMALL(F16:M16,1),IF(P16=8,SUM(F16:M16),SUM(F16:M16)))+N16</f>
        <v>0</v>
      </c>
      <c r="P16" s="26">
        <f>COUNTA(F16:M16)</f>
        <v>0</v>
      </c>
      <c r="Q16" s="134">
        <f>SUM(F16:M16)</f>
        <v>0</v>
      </c>
      <c r="R16" s="27"/>
      <c r="S16" s="28">
        <v>1843</v>
      </c>
      <c r="T16" s="132" t="s">
        <v>151</v>
      </c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38"/>
      <c r="B17" s="138" t="s">
        <v>249</v>
      </c>
      <c r="C17" s="157"/>
      <c r="D17" s="163"/>
      <c r="E17" s="157"/>
      <c r="F17" s="139"/>
      <c r="G17" s="148"/>
      <c r="H17" s="151"/>
      <c r="I17" s="151"/>
      <c r="J17" s="23"/>
      <c r="K17" s="23"/>
      <c r="L17" s="23"/>
      <c r="M17" s="23"/>
      <c r="N17" s="24"/>
      <c r="O17" s="248">
        <f>IF(P17=6,SUM(F17:M17)-SMALL(F17:M17,1),IF(P17=8,SUM(F17:M17),SUM(F17:M17)))+N17</f>
        <v>0</v>
      </c>
      <c r="P17" s="26">
        <f>COUNTA(F17:M17)</f>
        <v>0</v>
      </c>
      <c r="Q17" s="134">
        <f>SUM(F17:M17)</f>
        <v>0</v>
      </c>
      <c r="R17" s="27"/>
      <c r="S17" s="28">
        <v>1988</v>
      </c>
      <c r="T17" s="132" t="s">
        <v>152</v>
      </c>
      <c r="U17" s="30">
        <f t="shared" si="0"/>
        <v>0</v>
      </c>
      <c r="V17" s="31"/>
      <c r="W17" s="32">
        <f t="shared" si="1"/>
        <v>0</v>
      </c>
      <c r="X17" s="19"/>
      <c r="Y17" s="33"/>
      <c r="Z17" s="33"/>
      <c r="AA17" s="33"/>
      <c r="AB17" s="33"/>
    </row>
    <row r="18" spans="1:28" ht="29.1" customHeight="1" thickBot="1" x14ac:dyDescent="0.45">
      <c r="A18" s="138"/>
      <c r="B18" s="138" t="s">
        <v>249</v>
      </c>
      <c r="C18" s="157"/>
      <c r="D18" s="163"/>
      <c r="E18" s="157"/>
      <c r="F18" s="148"/>
      <c r="G18" s="148"/>
      <c r="H18" s="151"/>
      <c r="I18" s="151"/>
      <c r="J18" s="23"/>
      <c r="K18" s="23"/>
      <c r="L18" s="143"/>
      <c r="M18" s="143"/>
      <c r="N18" s="24"/>
      <c r="O18" s="248">
        <f>IF(P18=6,SUM(F18:M18)-SMALL(F18:M18,1),IF(P18=8,SUM(F18:M18),SUM(F18:M18)))+N18</f>
        <v>0</v>
      </c>
      <c r="P18" s="26">
        <f>COUNTA(F18:M18)</f>
        <v>0</v>
      </c>
      <c r="Q18" s="134">
        <f>SUM(F18:M18)</f>
        <v>0</v>
      </c>
      <c r="R18" s="27"/>
      <c r="S18" s="28">
        <v>2005</v>
      </c>
      <c r="T18" s="132" t="s">
        <v>153</v>
      </c>
      <c r="U18" s="30">
        <f t="shared" si="0"/>
        <v>0</v>
      </c>
      <c r="V18" s="31"/>
      <c r="W18" s="32">
        <f t="shared" si="1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38"/>
      <c r="B19" s="138" t="s">
        <v>249</v>
      </c>
      <c r="C19" s="157"/>
      <c r="D19" s="219"/>
      <c r="E19" s="155"/>
      <c r="F19" s="139"/>
      <c r="G19" s="148"/>
      <c r="H19" s="151"/>
      <c r="I19" s="151"/>
      <c r="J19" s="23"/>
      <c r="K19" s="23"/>
      <c r="L19" s="23"/>
      <c r="M19" s="23"/>
      <c r="N19" s="24"/>
      <c r="O19" s="248">
        <f>IF(P19=6,SUM(F19:M19)-SMALL(F19:M19,1),IF(P19=8,SUM(F19:M19),SUM(F19:M19)))+N19</f>
        <v>0</v>
      </c>
      <c r="P19" s="26">
        <f>COUNTA(F19:M19)</f>
        <v>0</v>
      </c>
      <c r="Q19" s="134">
        <f>SUM(F19:M19)</f>
        <v>0</v>
      </c>
      <c r="R19" s="27"/>
      <c r="S19" s="28">
        <v>2015</v>
      </c>
      <c r="T19" s="132" t="s">
        <v>154</v>
      </c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38"/>
      <c r="B20" s="138" t="s">
        <v>249</v>
      </c>
      <c r="C20" s="157"/>
      <c r="D20" s="163"/>
      <c r="E20" s="157"/>
      <c r="F20" s="139"/>
      <c r="G20" s="148"/>
      <c r="H20" s="151"/>
      <c r="I20" s="151"/>
      <c r="J20" s="23"/>
      <c r="K20" s="23"/>
      <c r="L20" s="23"/>
      <c r="M20" s="23"/>
      <c r="N20" s="24"/>
      <c r="O20" s="248">
        <f>IF(P20=6,SUM(F20:M20)-SMALL(F20:M20,1),IF(P20=8,SUM(F20:M20),SUM(F20:M20)))+N20</f>
        <v>0</v>
      </c>
      <c r="P20" s="26">
        <f>COUNTA(F20:M20)</f>
        <v>0</v>
      </c>
      <c r="Q20" s="134">
        <f>SUM(F20:M20)</f>
        <v>0</v>
      </c>
      <c r="R20" s="27"/>
      <c r="S20" s="28">
        <v>2041</v>
      </c>
      <c r="T20" s="132" t="s">
        <v>155</v>
      </c>
      <c r="U20" s="30">
        <f t="shared" si="0"/>
        <v>0</v>
      </c>
      <c r="V20" s="31"/>
      <c r="W20" s="32">
        <f t="shared" si="1"/>
        <v>0</v>
      </c>
      <c r="X20" s="19"/>
      <c r="Y20" s="6"/>
      <c r="Z20" s="6"/>
      <c r="AA20" s="6"/>
      <c r="AB20" s="6"/>
    </row>
    <row r="21" spans="1:28" ht="29.1" customHeight="1" thickBot="1" x14ac:dyDescent="0.4">
      <c r="A21" s="138"/>
      <c r="B21" s="138" t="s">
        <v>249</v>
      </c>
      <c r="C21" s="157"/>
      <c r="D21" s="163"/>
      <c r="E21" s="157"/>
      <c r="F21" s="139"/>
      <c r="G21" s="148"/>
      <c r="H21" s="151"/>
      <c r="I21" s="151"/>
      <c r="J21" s="23"/>
      <c r="K21" s="23"/>
      <c r="L21" s="23"/>
      <c r="M21" s="23"/>
      <c r="N21" s="24"/>
      <c r="O21" s="248">
        <f>IF(P21=6,SUM(F21:M21)-SMALL(F21:M21,1),IF(P21=8,SUM(F21:M21),SUM(F21:M21)))+N21</f>
        <v>0</v>
      </c>
      <c r="P21" s="26">
        <f>COUNTA(F21:M21)</f>
        <v>0</v>
      </c>
      <c r="Q21" s="134">
        <f>SUM(F21:M21)</f>
        <v>0</v>
      </c>
      <c r="R21" s="27"/>
      <c r="S21" s="28">
        <v>2055</v>
      </c>
      <c r="T21" s="132" t="s">
        <v>156</v>
      </c>
      <c r="U21" s="30">
        <f t="shared" si="0"/>
        <v>0</v>
      </c>
      <c r="V21" s="31"/>
      <c r="W21" s="32">
        <f t="shared" si="1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38"/>
      <c r="B22" s="138" t="s">
        <v>249</v>
      </c>
      <c r="C22" s="157"/>
      <c r="D22" s="163"/>
      <c r="E22" s="157"/>
      <c r="F22" s="139"/>
      <c r="G22" s="148"/>
      <c r="H22" s="151"/>
      <c r="I22" s="151"/>
      <c r="J22" s="23"/>
      <c r="K22" s="23"/>
      <c r="L22" s="23"/>
      <c r="M22" s="23"/>
      <c r="N22" s="24"/>
      <c r="O22" s="248">
        <f>IF(P22=6,SUM(F22:M22)-SMALL(F22:M22,1),IF(P22=8,SUM(F22:M22),SUM(F22:M22)))+N22</f>
        <v>0</v>
      </c>
      <c r="P22" s="26">
        <f>COUNTA(F22:M22)</f>
        <v>0</v>
      </c>
      <c r="Q22" s="134">
        <f>SUM(F22:M22)</f>
        <v>0</v>
      </c>
      <c r="R22" s="27"/>
      <c r="S22" s="28">
        <v>2057</v>
      </c>
      <c r="T22" s="132" t="s">
        <v>157</v>
      </c>
      <c r="U22" s="30">
        <f t="shared" si="0"/>
        <v>0</v>
      </c>
      <c r="V22" s="31"/>
      <c r="W22" s="32">
        <f t="shared" si="1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204"/>
      <c r="B23" s="138" t="s">
        <v>249</v>
      </c>
      <c r="C23" s="205"/>
      <c r="D23" s="163"/>
      <c r="E23" s="157"/>
      <c r="F23" s="206"/>
      <c r="G23" s="207"/>
      <c r="H23" s="208"/>
      <c r="I23" s="208"/>
      <c r="J23" s="209"/>
      <c r="K23" s="209"/>
      <c r="L23" s="209"/>
      <c r="M23" s="209"/>
      <c r="N23" s="24"/>
      <c r="O23" s="248">
        <f>IF(P23=6,SUM(F23:M23)-SMALL(F23:M23,1),IF(P23=8,SUM(F23:M23),SUM(F23:M23)))+N23</f>
        <v>0</v>
      </c>
      <c r="P23" s="26">
        <f>COUNTA(F23:M23)</f>
        <v>0</v>
      </c>
      <c r="Q23" s="134">
        <f>SUM(F23:M23)</f>
        <v>0</v>
      </c>
      <c r="R23" s="27"/>
      <c r="S23" s="28">
        <v>2112</v>
      </c>
      <c r="T23" s="132" t="s">
        <v>158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66"/>
      <c r="B24" s="138" t="s">
        <v>249</v>
      </c>
      <c r="C24" s="157"/>
      <c r="D24" s="157"/>
      <c r="E24" s="157"/>
      <c r="F24" s="161"/>
      <c r="G24" s="162"/>
      <c r="H24" s="161"/>
      <c r="I24" s="161"/>
      <c r="J24" s="161"/>
      <c r="K24" s="161"/>
      <c r="L24" s="161"/>
      <c r="M24" s="161"/>
      <c r="N24" s="24"/>
      <c r="O24" s="248">
        <f>IF(P24=6,SUM(F24:M24)-SMALL(F24:M24,1),IF(P24=8,SUM(F24:M24),SUM(F24:M24)))+N24</f>
        <v>0</v>
      </c>
      <c r="P24" s="26">
        <f>COUNTA(F24:M24)</f>
        <v>0</v>
      </c>
      <c r="Q24" s="134">
        <v>0</v>
      </c>
      <c r="R24" s="202"/>
      <c r="S24" s="28">
        <v>2140</v>
      </c>
      <c r="T24" s="132" t="s">
        <v>159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66"/>
      <c r="B25" s="166"/>
      <c r="C25" s="157"/>
      <c r="D25" s="157"/>
      <c r="E25" s="157"/>
      <c r="F25" s="161"/>
      <c r="G25" s="161"/>
      <c r="H25" s="161"/>
      <c r="I25" s="161"/>
      <c r="J25" s="161"/>
      <c r="K25" s="161"/>
      <c r="L25" s="161"/>
      <c r="M25" s="161"/>
      <c r="N25" s="24"/>
      <c r="O25" s="210"/>
      <c r="P25" s="211"/>
      <c r="Q25" s="212"/>
      <c r="R25" s="202"/>
      <c r="S25" s="28">
        <v>2142</v>
      </c>
      <c r="T25" s="132" t="s">
        <v>160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66"/>
      <c r="B26" s="75"/>
      <c r="C26" s="157"/>
      <c r="D26" s="157"/>
      <c r="E26" s="157"/>
      <c r="F26" s="161"/>
      <c r="G26" s="161"/>
      <c r="H26" s="161"/>
      <c r="I26" s="161"/>
      <c r="J26" s="161"/>
      <c r="K26" s="161"/>
      <c r="L26" s="161"/>
      <c r="M26" s="161"/>
      <c r="N26" s="24"/>
      <c r="O26" s="210"/>
      <c r="P26" s="211"/>
      <c r="Q26" s="212"/>
      <c r="R26" s="202"/>
      <c r="S26" s="28">
        <v>2144</v>
      </c>
      <c r="T26" s="132" t="s">
        <v>161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66"/>
      <c r="B27" s="166"/>
      <c r="C27" s="157"/>
      <c r="D27" s="157"/>
      <c r="E27" s="157"/>
      <c r="F27" s="161"/>
      <c r="G27" s="161"/>
      <c r="H27" s="161"/>
      <c r="I27" s="161"/>
      <c r="J27" s="161"/>
      <c r="K27" s="161"/>
      <c r="L27" s="161"/>
      <c r="M27" s="161"/>
      <c r="N27" s="24"/>
      <c r="O27" s="210"/>
      <c r="P27" s="211"/>
      <c r="Q27" s="212"/>
      <c r="R27" s="202"/>
      <c r="S27" s="28">
        <v>2186</v>
      </c>
      <c r="T27" s="132" t="s">
        <v>162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66"/>
      <c r="B28" s="166"/>
      <c r="C28" s="157"/>
      <c r="D28" s="157"/>
      <c r="E28" s="157"/>
      <c r="F28" s="161"/>
      <c r="G28" s="161"/>
      <c r="H28" s="161"/>
      <c r="I28" s="161"/>
      <c r="J28" s="161"/>
      <c r="K28" s="161"/>
      <c r="L28" s="161"/>
      <c r="M28" s="161"/>
      <c r="N28" s="24"/>
      <c r="O28" s="210"/>
      <c r="P28" s="211"/>
      <c r="Q28" s="212"/>
      <c r="R28" s="202"/>
      <c r="S28" s="28">
        <v>2236</v>
      </c>
      <c r="T28" s="132" t="s">
        <v>163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66"/>
      <c r="B29" s="166"/>
      <c r="C29" s="157"/>
      <c r="D29" s="157"/>
      <c r="E29" s="157"/>
      <c r="F29" s="161"/>
      <c r="G29" s="162"/>
      <c r="H29" s="162"/>
      <c r="I29" s="162"/>
      <c r="J29" s="161"/>
      <c r="K29" s="162"/>
      <c r="L29" s="161"/>
      <c r="M29" s="161"/>
      <c r="N29" s="24"/>
      <c r="O29" s="210"/>
      <c r="P29" s="211"/>
      <c r="Q29" s="212"/>
      <c r="R29" s="202"/>
      <c r="S29" s="28">
        <v>2272</v>
      </c>
      <c r="T29" s="132" t="s">
        <v>164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6"/>
      <c r="B30" s="166"/>
      <c r="C30" s="157"/>
      <c r="D30" s="157"/>
      <c r="E30" s="157"/>
      <c r="F30" s="161"/>
      <c r="G30" s="162"/>
      <c r="H30" s="162"/>
      <c r="I30" s="162"/>
      <c r="J30" s="161"/>
      <c r="K30" s="162"/>
      <c r="L30" s="161"/>
      <c r="M30" s="161"/>
      <c r="N30" s="24"/>
      <c r="O30" s="210"/>
      <c r="P30" s="211"/>
      <c r="Q30" s="212"/>
      <c r="R30" s="202"/>
      <c r="S30" s="28">
        <v>2362</v>
      </c>
      <c r="T30" s="132" t="s">
        <v>165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66"/>
      <c r="B31" s="166"/>
      <c r="C31" s="157"/>
      <c r="D31" s="157"/>
      <c r="E31" s="157"/>
      <c r="F31" s="161"/>
      <c r="G31" s="162"/>
      <c r="H31" s="161"/>
      <c r="I31" s="161"/>
      <c r="J31" s="161"/>
      <c r="K31" s="161"/>
      <c r="L31" s="161"/>
      <c r="M31" s="161"/>
      <c r="N31" s="24"/>
      <c r="O31" s="210"/>
      <c r="P31" s="211"/>
      <c r="Q31" s="212"/>
      <c r="R31" s="202"/>
      <c r="S31" s="28">
        <v>2397</v>
      </c>
      <c r="T31" s="132" t="s">
        <v>166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66"/>
      <c r="B32" s="166"/>
      <c r="C32" s="157"/>
      <c r="D32" s="157"/>
      <c r="E32" s="157"/>
      <c r="F32" s="161"/>
      <c r="G32" s="161"/>
      <c r="H32" s="161"/>
      <c r="I32" s="161"/>
      <c r="J32" s="161"/>
      <c r="K32" s="161"/>
      <c r="L32" s="161"/>
      <c r="M32" s="161"/>
      <c r="N32" s="24"/>
      <c r="O32" s="210"/>
      <c r="P32" s="211"/>
      <c r="Q32" s="212"/>
      <c r="R32" s="202"/>
      <c r="S32" s="28">
        <v>2403</v>
      </c>
      <c r="T32" s="132" t="s">
        <v>167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66"/>
      <c r="B33" s="166"/>
      <c r="C33" s="157"/>
      <c r="D33" s="157"/>
      <c r="E33" s="157"/>
      <c r="F33" s="161"/>
      <c r="G33" s="161"/>
      <c r="H33" s="161"/>
      <c r="I33" s="161"/>
      <c r="J33" s="161"/>
      <c r="K33" s="161"/>
      <c r="L33" s="161"/>
      <c r="M33" s="161"/>
      <c r="N33" s="24"/>
      <c r="O33" s="210"/>
      <c r="P33" s="211"/>
      <c r="Q33" s="212"/>
      <c r="R33" s="202"/>
      <c r="S33" s="28">
        <v>2415</v>
      </c>
      <c r="T33" s="132" t="s">
        <v>168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66"/>
      <c r="B34" s="166"/>
      <c r="C34" s="157"/>
      <c r="D34" s="157"/>
      <c r="E34" s="157"/>
      <c r="F34" s="161"/>
      <c r="G34" s="161"/>
      <c r="H34" s="161"/>
      <c r="I34" s="161"/>
      <c r="J34" s="161"/>
      <c r="K34" s="161"/>
      <c r="L34" s="161"/>
      <c r="M34" s="161"/>
      <c r="N34" s="161"/>
      <c r="O34" s="210"/>
      <c r="P34" s="211"/>
      <c r="Q34" s="212"/>
      <c r="R34" s="202"/>
      <c r="S34" s="28">
        <v>2446</v>
      </c>
      <c r="T34" s="132" t="s">
        <v>169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5">
      <c r="A35" s="166"/>
      <c r="B35" s="166"/>
      <c r="C35" s="155"/>
      <c r="D35" s="155"/>
      <c r="E35" s="155"/>
      <c r="F35" s="161"/>
      <c r="G35" s="162"/>
      <c r="H35" s="162"/>
      <c r="I35" s="162"/>
      <c r="J35" s="161"/>
      <c r="K35" s="162"/>
      <c r="L35" s="201"/>
      <c r="M35" s="201"/>
      <c r="N35" s="201"/>
      <c r="O35" s="210"/>
      <c r="P35" s="211"/>
      <c r="Q35" s="212"/>
      <c r="R35" s="202"/>
      <c r="S35" s="28">
        <v>2455</v>
      </c>
      <c r="T35" s="132" t="s">
        <v>170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6"/>
      <c r="B36" s="166"/>
      <c r="C36" s="157"/>
      <c r="D36" s="157"/>
      <c r="E36" s="157"/>
      <c r="F36" s="161"/>
      <c r="G36" s="162"/>
      <c r="H36" s="162"/>
      <c r="I36" s="162"/>
      <c r="J36" s="161"/>
      <c r="K36" s="162"/>
      <c r="L36" s="161"/>
      <c r="M36" s="161"/>
      <c r="N36" s="161"/>
      <c r="O36" s="210"/>
      <c r="P36" s="211"/>
      <c r="Q36" s="212"/>
      <c r="R36" s="202"/>
      <c r="S36" s="28">
        <v>2513</v>
      </c>
      <c r="T36" s="132" t="s">
        <v>114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6"/>
      <c r="B37" s="166"/>
      <c r="C37" s="157"/>
      <c r="D37" s="157"/>
      <c r="E37" s="157"/>
      <c r="F37" s="161"/>
      <c r="G37" s="162"/>
      <c r="H37" s="161"/>
      <c r="I37" s="161"/>
      <c r="J37" s="161"/>
      <c r="K37" s="161"/>
      <c r="L37" s="161"/>
      <c r="M37" s="161"/>
      <c r="N37" s="161"/>
      <c r="O37" s="210"/>
      <c r="P37" s="211"/>
      <c r="Q37" s="212"/>
      <c r="R37" s="202"/>
      <c r="S37" s="28">
        <v>2521</v>
      </c>
      <c r="T37" s="132" t="s">
        <v>111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6"/>
      <c r="B38" s="166"/>
      <c r="C38" s="157"/>
      <c r="D38" s="157"/>
      <c r="E38" s="157"/>
      <c r="F38" s="161"/>
      <c r="G38" s="162"/>
      <c r="H38" s="161"/>
      <c r="I38" s="161"/>
      <c r="J38" s="161"/>
      <c r="K38" s="161"/>
      <c r="L38" s="161"/>
      <c r="M38" s="161"/>
      <c r="N38" s="161"/>
      <c r="O38" s="210"/>
      <c r="P38" s="211"/>
      <c r="Q38" s="212"/>
      <c r="R38" s="202"/>
      <c r="S38" s="28">
        <v>2526</v>
      </c>
      <c r="T38" s="132" t="s">
        <v>171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66"/>
      <c r="B39" s="166"/>
      <c r="C39" s="157"/>
      <c r="D39" s="157"/>
      <c r="E39" s="157"/>
      <c r="F39" s="161"/>
      <c r="G39" s="161"/>
      <c r="H39" s="161"/>
      <c r="I39" s="161"/>
      <c r="J39" s="161"/>
      <c r="K39" s="161"/>
      <c r="L39" s="161"/>
      <c r="M39" s="161"/>
      <c r="N39" s="161"/>
      <c r="O39" s="210"/>
      <c r="P39" s="211"/>
      <c r="Q39" s="212"/>
      <c r="R39" s="202"/>
      <c r="S39" s="28">
        <v>2609</v>
      </c>
      <c r="T39" s="132" t="s">
        <v>172</v>
      </c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66"/>
      <c r="B40" s="166"/>
      <c r="C40" s="157"/>
      <c r="D40" s="157"/>
      <c r="E40" s="157"/>
      <c r="F40" s="161"/>
      <c r="G40" s="161"/>
      <c r="H40" s="161"/>
      <c r="I40" s="161"/>
      <c r="J40" s="161"/>
      <c r="K40" s="161"/>
      <c r="L40" s="161"/>
      <c r="M40" s="161"/>
      <c r="N40" s="161"/>
      <c r="O40" s="210"/>
      <c r="P40" s="211"/>
      <c r="Q40" s="212"/>
      <c r="R40" s="202"/>
      <c r="S40" s="28">
        <v>2612</v>
      </c>
      <c r="T40" s="132" t="s">
        <v>173</v>
      </c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66"/>
      <c r="B41" s="166"/>
      <c r="C41" s="157"/>
      <c r="D41" s="157"/>
      <c r="E41" s="157"/>
      <c r="F41" s="161"/>
      <c r="G41" s="161"/>
      <c r="H41" s="161"/>
      <c r="I41" s="161"/>
      <c r="J41" s="161"/>
      <c r="K41" s="161"/>
      <c r="L41" s="161"/>
      <c r="M41" s="161"/>
      <c r="N41" s="161"/>
      <c r="O41" s="210"/>
      <c r="P41" s="211"/>
      <c r="Q41" s="212"/>
      <c r="R41" s="202"/>
      <c r="S41" s="28">
        <v>2638</v>
      </c>
      <c r="T41" s="132" t="s">
        <v>174</v>
      </c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6"/>
      <c r="B42" s="166"/>
      <c r="C42" s="155"/>
      <c r="D42" s="155"/>
      <c r="E42" s="155"/>
      <c r="F42" s="161"/>
      <c r="G42" s="161"/>
      <c r="H42" s="161"/>
      <c r="I42" s="162"/>
      <c r="J42" s="161"/>
      <c r="K42" s="161"/>
      <c r="L42" s="161"/>
      <c r="M42" s="161"/>
      <c r="N42" s="161"/>
      <c r="O42" s="210"/>
      <c r="P42" s="211"/>
      <c r="Q42" s="212"/>
      <c r="R42" s="202"/>
      <c r="S42" s="28">
        <v>1665</v>
      </c>
      <c r="T42" s="132" t="s">
        <v>604</v>
      </c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6"/>
      <c r="B43" s="166"/>
      <c r="C43" s="155"/>
      <c r="D43" s="155"/>
      <c r="E43" s="155"/>
      <c r="F43" s="161"/>
      <c r="G43" s="162"/>
      <c r="H43" s="162"/>
      <c r="I43" s="162"/>
      <c r="J43" s="161"/>
      <c r="K43" s="161"/>
      <c r="L43" s="161"/>
      <c r="M43" s="161"/>
      <c r="N43" s="161"/>
      <c r="O43" s="210"/>
      <c r="P43" s="211"/>
      <c r="Q43" s="212"/>
      <c r="R43" s="202"/>
      <c r="S43" s="28">
        <v>1771</v>
      </c>
      <c r="T43" s="29" t="s">
        <v>456</v>
      </c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6"/>
      <c r="B44" s="166"/>
      <c r="C44" s="157"/>
      <c r="D44" s="155"/>
      <c r="E44" s="155"/>
      <c r="F44" s="161"/>
      <c r="G44" s="162"/>
      <c r="H44" s="162"/>
      <c r="I44" s="162"/>
      <c r="J44" s="161"/>
      <c r="K44" s="162"/>
      <c r="L44" s="161"/>
      <c r="M44" s="161"/>
      <c r="N44" s="161"/>
      <c r="O44" s="210"/>
      <c r="P44" s="211"/>
      <c r="Q44" s="212"/>
      <c r="R44" s="202"/>
      <c r="S44" s="28">
        <v>1862</v>
      </c>
      <c r="T44" s="132" t="s">
        <v>324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6"/>
      <c r="B45" s="166"/>
      <c r="C45" s="157"/>
      <c r="D45" s="157"/>
      <c r="E45" s="157"/>
      <c r="F45" s="161"/>
      <c r="G45" s="162"/>
      <c r="H45" s="161"/>
      <c r="I45" s="161"/>
      <c r="J45" s="161"/>
      <c r="K45" s="161"/>
      <c r="L45" s="161"/>
      <c r="M45" s="161"/>
      <c r="N45" s="161"/>
      <c r="O45" s="210"/>
      <c r="P45" s="211"/>
      <c r="Q45" s="212"/>
      <c r="R45" s="202"/>
      <c r="S45" s="28">
        <v>1868</v>
      </c>
      <c r="T45" s="29" t="s">
        <v>310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8.5" customHeight="1" thickBot="1" x14ac:dyDescent="0.4">
      <c r="A46" s="166"/>
      <c r="B46" s="166"/>
      <c r="C46" s="157"/>
      <c r="D46" s="157"/>
      <c r="E46" s="157"/>
      <c r="F46" s="161"/>
      <c r="G46" s="161"/>
      <c r="H46" s="161"/>
      <c r="I46" s="161"/>
      <c r="J46" s="161"/>
      <c r="K46" s="161"/>
      <c r="L46" s="161"/>
      <c r="M46" s="161"/>
      <c r="N46" s="161"/>
      <c r="O46" s="210"/>
      <c r="P46" s="211"/>
      <c r="Q46" s="212"/>
      <c r="R46" s="203"/>
      <c r="S46" s="28">
        <v>1937</v>
      </c>
      <c r="T46" s="29" t="s">
        <v>363</v>
      </c>
      <c r="U46" s="30">
        <f t="shared" si="0"/>
        <v>0</v>
      </c>
      <c r="V46" s="36"/>
      <c r="W46" s="32">
        <f t="shared" si="1"/>
        <v>0</v>
      </c>
      <c r="X46" s="19"/>
      <c r="Y46" s="6"/>
      <c r="Z46" s="6"/>
      <c r="AA46" s="6"/>
      <c r="AB46" s="6"/>
    </row>
    <row r="47" spans="1:28" ht="27.95" customHeight="1" thickBot="1" x14ac:dyDescent="0.4">
      <c r="A47" s="166"/>
      <c r="B47" s="166"/>
      <c r="C47" s="157"/>
      <c r="D47" s="157"/>
      <c r="E47" s="157"/>
      <c r="F47" s="161"/>
      <c r="G47" s="161"/>
      <c r="H47" s="161"/>
      <c r="I47" s="161"/>
      <c r="J47" s="161"/>
      <c r="K47" s="161"/>
      <c r="L47" s="161"/>
      <c r="M47" s="161"/>
      <c r="N47" s="161"/>
      <c r="O47" s="210"/>
      <c r="P47" s="211"/>
      <c r="Q47" s="212"/>
      <c r="R47" s="203"/>
      <c r="S47" s="28">
        <v>1970</v>
      </c>
      <c r="T47" s="29" t="s">
        <v>327</v>
      </c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166"/>
      <c r="B48" s="166"/>
      <c r="C48" s="157"/>
      <c r="D48" s="157"/>
      <c r="E48" s="157"/>
      <c r="F48" s="161"/>
      <c r="G48" s="161"/>
      <c r="H48" s="161"/>
      <c r="I48" s="161"/>
      <c r="J48" s="161"/>
      <c r="K48" s="161"/>
      <c r="L48" s="161"/>
      <c r="M48" s="161"/>
      <c r="N48" s="161"/>
      <c r="O48" s="210"/>
      <c r="P48" s="211"/>
      <c r="Q48" s="212"/>
      <c r="R48" s="200"/>
      <c r="S48" s="28">
        <v>2029</v>
      </c>
      <c r="T48" s="29" t="s">
        <v>349</v>
      </c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:28" ht="27.95" customHeight="1" thickBot="1" x14ac:dyDescent="0.4">
      <c r="A49" s="166"/>
      <c r="B49" s="166"/>
      <c r="C49" s="157"/>
      <c r="D49" s="157"/>
      <c r="E49" s="157"/>
      <c r="F49" s="161"/>
      <c r="G49" s="161"/>
      <c r="H49" s="161"/>
      <c r="I49" s="161"/>
      <c r="J49" s="161"/>
      <c r="K49" s="161"/>
      <c r="L49" s="161"/>
      <c r="M49" s="161"/>
      <c r="N49" s="161"/>
      <c r="O49" s="210"/>
      <c r="P49" s="211"/>
      <c r="Q49" s="212"/>
      <c r="R49" s="203"/>
      <c r="S49" s="28">
        <v>2042</v>
      </c>
      <c r="T49" s="29" t="s">
        <v>434</v>
      </c>
      <c r="U49" s="30">
        <f t="shared" si="0"/>
        <v>0</v>
      </c>
      <c r="V49" s="39"/>
      <c r="W49" s="32">
        <f t="shared" si="1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166"/>
      <c r="B50" s="166"/>
      <c r="C50" s="157"/>
      <c r="D50" s="157"/>
      <c r="E50" s="157"/>
      <c r="F50" s="161"/>
      <c r="G50" s="161"/>
      <c r="H50" s="161"/>
      <c r="I50" s="161"/>
      <c r="J50" s="161"/>
      <c r="K50" s="161"/>
      <c r="L50" s="161"/>
      <c r="M50" s="161"/>
      <c r="N50" s="161"/>
      <c r="O50" s="210"/>
      <c r="P50" s="211"/>
      <c r="Q50" s="212"/>
      <c r="R50" s="203"/>
      <c r="S50" s="28">
        <v>2046</v>
      </c>
      <c r="T50" s="29" t="s">
        <v>467</v>
      </c>
      <c r="U50" s="30">
        <f t="shared" si="0"/>
        <v>0</v>
      </c>
      <c r="V50" s="6"/>
      <c r="W50" s="32">
        <f t="shared" si="1"/>
        <v>0</v>
      </c>
      <c r="X50" s="6"/>
      <c r="Y50" s="6"/>
      <c r="Z50" s="6"/>
      <c r="AA50" s="6"/>
      <c r="AB50" s="6"/>
    </row>
    <row r="51" spans="1:28" ht="27.95" customHeight="1" thickBot="1" x14ac:dyDescent="0.4">
      <c r="A51" s="166"/>
      <c r="B51" s="166"/>
      <c r="C51" s="157"/>
      <c r="D51" s="157"/>
      <c r="E51" s="157"/>
      <c r="F51" s="161"/>
      <c r="G51" s="161"/>
      <c r="H51" s="161"/>
      <c r="I51" s="161"/>
      <c r="J51" s="161"/>
      <c r="K51" s="161"/>
      <c r="L51" s="161"/>
      <c r="M51" s="161"/>
      <c r="N51" s="161"/>
      <c r="O51" s="210"/>
      <c r="P51" s="211"/>
      <c r="Q51" s="212"/>
      <c r="R51" s="203"/>
      <c r="S51" s="28">
        <v>2178</v>
      </c>
      <c r="T51" s="29" t="s">
        <v>605</v>
      </c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166"/>
      <c r="B52" s="166"/>
      <c r="C52" s="157"/>
      <c r="D52" s="157"/>
      <c r="E52" s="157"/>
      <c r="F52" s="161"/>
      <c r="G52" s="161"/>
      <c r="H52" s="161"/>
      <c r="I52" s="161"/>
      <c r="J52" s="161"/>
      <c r="K52" s="161"/>
      <c r="L52" s="161"/>
      <c r="M52" s="161"/>
      <c r="N52" s="161"/>
      <c r="O52" s="210"/>
      <c r="P52" s="211"/>
      <c r="Q52" s="212"/>
      <c r="R52" s="203"/>
      <c r="S52" s="28">
        <v>2205</v>
      </c>
      <c r="T52" s="29" t="s">
        <v>574</v>
      </c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8.5" customHeight="1" thickBot="1" x14ac:dyDescent="0.4">
      <c r="A53" s="166"/>
      <c r="B53" s="166"/>
      <c r="C53" s="157"/>
      <c r="D53" s="157"/>
      <c r="E53" s="157"/>
      <c r="F53" s="161"/>
      <c r="G53" s="161"/>
      <c r="H53" s="161"/>
      <c r="I53" s="161"/>
      <c r="J53" s="161"/>
      <c r="K53" s="161"/>
      <c r="L53" s="161"/>
      <c r="M53" s="161"/>
      <c r="N53" s="161"/>
      <c r="O53" s="210"/>
      <c r="P53" s="211"/>
      <c r="Q53" s="212"/>
      <c r="R53" s="200"/>
      <c r="S53" s="28">
        <v>2251</v>
      </c>
      <c r="T53" s="29" t="s">
        <v>304</v>
      </c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8.5" customHeight="1" thickBot="1" x14ac:dyDescent="0.4">
      <c r="A54" s="166"/>
      <c r="B54" s="166"/>
      <c r="C54" s="157"/>
      <c r="D54" s="157"/>
      <c r="E54" s="157"/>
      <c r="F54" s="161"/>
      <c r="G54" s="162"/>
      <c r="H54" s="162"/>
      <c r="I54" s="162"/>
      <c r="J54" s="161"/>
      <c r="K54" s="162"/>
      <c r="L54" s="161"/>
      <c r="M54" s="161"/>
      <c r="N54" s="161"/>
      <c r="O54" s="210"/>
      <c r="P54" s="211"/>
      <c r="Q54" s="212"/>
      <c r="R54" s="200"/>
      <c r="S54" s="28">
        <v>2253</v>
      </c>
      <c r="T54" s="29" t="s">
        <v>606</v>
      </c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8.5" customHeight="1" thickBot="1" x14ac:dyDescent="0.4">
      <c r="A55" s="166"/>
      <c r="B55" s="166"/>
      <c r="C55" s="155"/>
      <c r="D55" s="155"/>
      <c r="E55" s="155"/>
      <c r="F55" s="161"/>
      <c r="G55" s="162"/>
      <c r="H55" s="162"/>
      <c r="I55" s="162"/>
      <c r="J55" s="161"/>
      <c r="K55" s="162"/>
      <c r="L55" s="161"/>
      <c r="M55" s="161"/>
      <c r="N55" s="161"/>
      <c r="O55" s="210"/>
      <c r="P55" s="211"/>
      <c r="Q55" s="212"/>
      <c r="R55" s="200"/>
      <c r="S55" s="28">
        <v>2277</v>
      </c>
      <c r="T55" s="29" t="s">
        <v>320</v>
      </c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8.5" customHeight="1" thickBot="1" x14ac:dyDescent="0.4">
      <c r="A56" s="166"/>
      <c r="B56" s="166"/>
      <c r="C56" s="157"/>
      <c r="D56" s="157"/>
      <c r="E56" s="157"/>
      <c r="F56" s="161"/>
      <c r="G56" s="161"/>
      <c r="H56" s="161"/>
      <c r="I56" s="161"/>
      <c r="J56" s="161"/>
      <c r="K56" s="161"/>
      <c r="L56" s="161"/>
      <c r="M56" s="161"/>
      <c r="N56" s="161"/>
      <c r="O56" s="210"/>
      <c r="P56" s="211"/>
      <c r="Q56" s="212"/>
      <c r="R56" s="200"/>
      <c r="S56" s="28">
        <v>2310</v>
      </c>
      <c r="T56" s="29" t="s">
        <v>453</v>
      </c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8.5" customHeight="1" thickBot="1" x14ac:dyDescent="0.4">
      <c r="A57" s="166"/>
      <c r="B57" s="166"/>
      <c r="C57" s="157"/>
      <c r="D57" s="157"/>
      <c r="E57" s="157"/>
      <c r="F57" s="161"/>
      <c r="G57" s="161"/>
      <c r="H57" s="161"/>
      <c r="I57" s="161"/>
      <c r="J57" s="161"/>
      <c r="K57" s="161"/>
      <c r="L57" s="161"/>
      <c r="M57" s="161"/>
      <c r="N57" s="161"/>
      <c r="O57" s="210"/>
      <c r="P57" s="211"/>
      <c r="Q57" s="212"/>
      <c r="R57" s="200"/>
      <c r="S57" s="28">
        <v>2316</v>
      </c>
      <c r="T57" s="29" t="s">
        <v>293</v>
      </c>
      <c r="U57" s="30">
        <f t="shared" si="0"/>
        <v>45</v>
      </c>
      <c r="V57" s="6"/>
      <c r="W57" s="32">
        <f t="shared" si="1"/>
        <v>45</v>
      </c>
      <c r="X57" s="6"/>
      <c r="Y57" s="6"/>
      <c r="Z57" s="6"/>
      <c r="AA57" s="6"/>
      <c r="AB57" s="6"/>
    </row>
    <row r="58" spans="1:28" ht="28.5" customHeight="1" thickBot="1" x14ac:dyDescent="0.4">
      <c r="A58" s="166"/>
      <c r="B58" s="166"/>
      <c r="C58" s="157"/>
      <c r="D58" s="157"/>
      <c r="E58" s="157"/>
      <c r="F58" s="161"/>
      <c r="G58" s="161"/>
      <c r="H58" s="161"/>
      <c r="I58" s="161"/>
      <c r="J58" s="161"/>
      <c r="K58" s="161"/>
      <c r="L58" s="161"/>
      <c r="M58" s="161"/>
      <c r="N58" s="161"/>
      <c r="O58" s="210"/>
      <c r="P58" s="211"/>
      <c r="Q58" s="212"/>
      <c r="R58" s="200"/>
      <c r="S58" s="28">
        <v>2334</v>
      </c>
      <c r="T58" s="29" t="s">
        <v>427</v>
      </c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:28" ht="28.5" customHeight="1" thickBot="1" x14ac:dyDescent="0.4">
      <c r="A59" s="166"/>
      <c r="B59" s="166"/>
      <c r="C59" s="157"/>
      <c r="D59" s="157"/>
      <c r="E59" s="157"/>
      <c r="F59" s="161"/>
      <c r="G59" s="161"/>
      <c r="H59" s="161"/>
      <c r="I59" s="161"/>
      <c r="J59" s="161"/>
      <c r="K59" s="161"/>
      <c r="L59" s="161"/>
      <c r="M59" s="161"/>
      <c r="N59" s="161"/>
      <c r="O59" s="210"/>
      <c r="P59" s="211"/>
      <c r="Q59" s="212"/>
      <c r="R59" s="200"/>
      <c r="S59" s="28">
        <v>2438</v>
      </c>
      <c r="T59" s="132" t="s">
        <v>500</v>
      </c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8.5" customHeight="1" thickBot="1" x14ac:dyDescent="0.4">
      <c r="A60" s="166"/>
      <c r="B60" s="166"/>
      <c r="C60" s="157"/>
      <c r="D60" s="157"/>
      <c r="E60" s="157"/>
      <c r="F60" s="161"/>
      <c r="G60" s="162"/>
      <c r="H60" s="162"/>
      <c r="I60" s="162"/>
      <c r="J60" s="161"/>
      <c r="K60" s="161"/>
      <c r="L60" s="161"/>
      <c r="M60" s="161"/>
      <c r="N60" s="161"/>
      <c r="O60" s="210"/>
      <c r="P60" s="211"/>
      <c r="Q60" s="212"/>
      <c r="R60" s="200"/>
      <c r="S60" s="28">
        <v>2453</v>
      </c>
      <c r="T60" s="29" t="s">
        <v>415</v>
      </c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8.5" customHeight="1" thickBot="1" x14ac:dyDescent="0.4">
      <c r="A61" s="166"/>
      <c r="B61" s="166"/>
      <c r="C61" s="157"/>
      <c r="D61" s="157"/>
      <c r="E61" s="157"/>
      <c r="F61" s="161"/>
      <c r="G61" s="162"/>
      <c r="H61" s="161"/>
      <c r="I61" s="161"/>
      <c r="J61" s="161"/>
      <c r="K61" s="161"/>
      <c r="L61" s="161"/>
      <c r="M61" s="161"/>
      <c r="N61" s="161"/>
      <c r="O61" s="210"/>
      <c r="P61" s="211"/>
      <c r="Q61" s="212"/>
      <c r="R61" s="200"/>
      <c r="S61" s="28">
        <v>2461</v>
      </c>
      <c r="T61" s="29" t="s">
        <v>577</v>
      </c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8.5" customHeight="1" thickBot="1" x14ac:dyDescent="0.4">
      <c r="A62" s="166"/>
      <c r="B62" s="166"/>
      <c r="C62" s="157"/>
      <c r="D62" s="157"/>
      <c r="E62" s="157"/>
      <c r="F62" s="161"/>
      <c r="G62" s="162"/>
      <c r="H62" s="161"/>
      <c r="I62" s="161"/>
      <c r="J62" s="161"/>
      <c r="K62" s="161"/>
      <c r="L62" s="161"/>
      <c r="M62" s="161"/>
      <c r="N62" s="161"/>
      <c r="O62" s="210"/>
      <c r="P62" s="211"/>
      <c r="Q62" s="212"/>
      <c r="R62" s="200"/>
      <c r="S62" s="28">
        <v>2465</v>
      </c>
      <c r="T62" s="29" t="s">
        <v>344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8.5" customHeight="1" thickBot="1" x14ac:dyDescent="0.4">
      <c r="A63" s="166"/>
      <c r="B63" s="166"/>
      <c r="C63" s="157"/>
      <c r="D63" s="157"/>
      <c r="E63" s="157"/>
      <c r="F63" s="161"/>
      <c r="G63" s="161"/>
      <c r="H63" s="161"/>
      <c r="I63" s="161"/>
      <c r="J63" s="161"/>
      <c r="K63" s="161"/>
      <c r="L63" s="161"/>
      <c r="M63" s="161"/>
      <c r="N63" s="161"/>
      <c r="O63" s="210"/>
      <c r="P63" s="211"/>
      <c r="Q63" s="212"/>
      <c r="R63" s="200"/>
      <c r="S63" s="28">
        <v>2478</v>
      </c>
      <c r="T63" s="132" t="s">
        <v>322</v>
      </c>
      <c r="U63" s="30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8.5" customHeight="1" thickBot="1" x14ac:dyDescent="0.4">
      <c r="A64" s="166"/>
      <c r="B64" s="166"/>
      <c r="C64" s="157"/>
      <c r="D64" s="157"/>
      <c r="E64" s="157"/>
      <c r="F64" s="161"/>
      <c r="G64" s="161"/>
      <c r="H64" s="161"/>
      <c r="I64" s="161"/>
      <c r="J64" s="161"/>
      <c r="K64" s="161"/>
      <c r="L64" s="161"/>
      <c r="M64" s="161"/>
      <c r="N64" s="161"/>
      <c r="O64" s="210"/>
      <c r="P64" s="211"/>
      <c r="Q64" s="212"/>
      <c r="R64" s="200"/>
      <c r="S64" s="28">
        <v>2480</v>
      </c>
      <c r="T64" s="29" t="s">
        <v>516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8.5" customHeight="1" thickBot="1" x14ac:dyDescent="0.4">
      <c r="A65" s="166"/>
      <c r="B65" s="166"/>
      <c r="C65" s="157"/>
      <c r="D65" s="157"/>
      <c r="E65" s="157"/>
      <c r="F65" s="161">
        <f>COUNTA(F3:F64)</f>
        <v>0</v>
      </c>
      <c r="G65" s="161">
        <f>COUNTA(G3:G64)</f>
        <v>5</v>
      </c>
      <c r="H65" s="161">
        <f t="shared" ref="H65:K65" si="2">COUNTA(H3:H64)</f>
        <v>0</v>
      </c>
      <c r="I65" s="161">
        <f t="shared" si="2"/>
        <v>0</v>
      </c>
      <c r="J65" s="161">
        <f t="shared" si="2"/>
        <v>0</v>
      </c>
      <c r="K65" s="161">
        <f t="shared" si="2"/>
        <v>0</v>
      </c>
      <c r="L65" s="161"/>
      <c r="M65" s="161"/>
      <c r="N65" s="161"/>
      <c r="O65" s="267">
        <f>SUM(O3:O64)</f>
        <v>136</v>
      </c>
      <c r="P65" s="211"/>
      <c r="Q65" s="212">
        <f>SUM(Q3:Q64)</f>
        <v>136</v>
      </c>
      <c r="R65" s="200"/>
      <c r="S65" s="28">
        <v>2487</v>
      </c>
      <c r="T65" s="29" t="s">
        <v>459</v>
      </c>
      <c r="U65" s="30">
        <f t="shared" si="0"/>
        <v>0</v>
      </c>
      <c r="V65" s="36"/>
      <c r="W65" s="32">
        <f t="shared" si="1"/>
        <v>0</v>
      </c>
      <c r="X65" s="6"/>
      <c r="Y65" s="6"/>
      <c r="Z65" s="6"/>
      <c r="AA65" s="6"/>
      <c r="AB65" s="6"/>
    </row>
    <row r="66" spans="1:28" ht="28.5" customHeight="1" thickBot="1" x14ac:dyDescent="0.4">
      <c r="A66" s="166"/>
      <c r="B66" s="166"/>
      <c r="C66" s="157"/>
      <c r="D66" s="157"/>
      <c r="E66" s="157"/>
      <c r="F66" s="161"/>
      <c r="G66" s="162"/>
      <c r="H66" s="161"/>
      <c r="I66" s="161"/>
      <c r="J66" s="161"/>
      <c r="K66" s="161"/>
      <c r="L66" s="161"/>
      <c r="M66" s="161"/>
      <c r="N66" s="161"/>
      <c r="O66" s="210"/>
      <c r="P66" s="211"/>
      <c r="Q66" s="212"/>
      <c r="R66" s="200"/>
      <c r="S66" s="28">
        <v>2488</v>
      </c>
      <c r="T66" s="29" t="s">
        <v>352</v>
      </c>
      <c r="U66" s="30">
        <f t="shared" si="0"/>
        <v>0</v>
      </c>
      <c r="V66" s="37"/>
      <c r="W66" s="32">
        <f t="shared" si="1"/>
        <v>0</v>
      </c>
      <c r="X66" s="6"/>
      <c r="Y66" s="6"/>
      <c r="Z66" s="6"/>
      <c r="AA66" s="6"/>
      <c r="AB66" s="6"/>
    </row>
    <row r="67" spans="1:28" ht="28.5" customHeight="1" thickBot="1" x14ac:dyDescent="0.4">
      <c r="A67" s="166"/>
      <c r="B67" s="166"/>
      <c r="C67" s="157"/>
      <c r="D67" s="157"/>
      <c r="E67" s="157"/>
      <c r="F67" s="161"/>
      <c r="G67" s="161"/>
      <c r="H67" s="161"/>
      <c r="I67" s="161"/>
      <c r="J67" s="161"/>
      <c r="K67" s="161"/>
      <c r="L67" s="161"/>
      <c r="M67" s="161"/>
      <c r="N67" s="161"/>
      <c r="O67" s="210"/>
      <c r="P67" s="211"/>
      <c r="Q67" s="212"/>
      <c r="R67" s="200"/>
      <c r="S67" s="28">
        <v>2496</v>
      </c>
      <c r="T67" s="29" t="s">
        <v>423</v>
      </c>
      <c r="U67" s="30">
        <f t="shared" si="0"/>
        <v>0</v>
      </c>
      <c r="V67" s="6"/>
      <c r="W67" s="32">
        <f t="shared" si="1"/>
        <v>0</v>
      </c>
      <c r="X67" s="6"/>
      <c r="Y67" s="6"/>
      <c r="Z67" s="6"/>
      <c r="AA67" s="6"/>
      <c r="AB67" s="6"/>
    </row>
    <row r="68" spans="1:28" ht="26.25" customHeight="1" thickBot="1" x14ac:dyDescent="0.4">
      <c r="S68" s="28">
        <v>2549</v>
      </c>
      <c r="T68" s="29" t="s">
        <v>447</v>
      </c>
      <c r="U68" s="30">
        <f t="shared" ref="U68:U83" si="3">SUMIF($D$3:$D$76,S68,$Q$3:$Q$76)</f>
        <v>0</v>
      </c>
      <c r="V68" s="6"/>
      <c r="W68" s="32">
        <f t="shared" ref="W68:W76" si="4">SUMIF($D$3:$D$76,S68,$O$3:$O$76)</f>
        <v>0</v>
      </c>
    </row>
    <row r="69" spans="1:28" ht="26.25" customHeight="1" thickBot="1" x14ac:dyDescent="0.4">
      <c r="S69" s="28">
        <v>2584</v>
      </c>
      <c r="T69" s="29" t="s">
        <v>404</v>
      </c>
      <c r="U69" s="30">
        <f t="shared" si="3"/>
        <v>0</v>
      </c>
      <c r="V69" s="6"/>
      <c r="W69" s="32">
        <f t="shared" si="4"/>
        <v>0</v>
      </c>
    </row>
    <row r="70" spans="1:28" ht="26.25" customHeight="1" thickBot="1" x14ac:dyDescent="0.4">
      <c r="S70" s="28">
        <v>2599</v>
      </c>
      <c r="T70" s="29" t="s">
        <v>366</v>
      </c>
      <c r="U70" s="30">
        <f t="shared" si="3"/>
        <v>0</v>
      </c>
      <c r="V70" s="6"/>
      <c r="W70" s="32">
        <f t="shared" si="4"/>
        <v>0</v>
      </c>
    </row>
    <row r="71" spans="1:28" ht="26.25" customHeight="1" thickBot="1" x14ac:dyDescent="0.4">
      <c r="S71" s="28">
        <v>2601</v>
      </c>
      <c r="T71" s="29" t="s">
        <v>607</v>
      </c>
      <c r="U71" s="30">
        <f t="shared" si="3"/>
        <v>0</v>
      </c>
      <c r="V71" s="6"/>
      <c r="W71" s="32">
        <f t="shared" si="4"/>
        <v>0</v>
      </c>
    </row>
    <row r="72" spans="1:28" ht="26.25" customHeight="1" thickBot="1" x14ac:dyDescent="0.4">
      <c r="S72" s="28">
        <v>2614</v>
      </c>
      <c r="T72" s="29" t="s">
        <v>405</v>
      </c>
      <c r="U72" s="30">
        <f t="shared" si="3"/>
        <v>0</v>
      </c>
      <c r="V72" s="6"/>
      <c r="W72" s="32">
        <f t="shared" si="4"/>
        <v>0</v>
      </c>
    </row>
    <row r="73" spans="1:28" ht="26.25" customHeight="1" thickBot="1" x14ac:dyDescent="0.4">
      <c r="S73" s="28">
        <v>2654</v>
      </c>
      <c r="T73" s="29" t="s">
        <v>401</v>
      </c>
      <c r="U73" s="30">
        <f t="shared" si="3"/>
        <v>0</v>
      </c>
      <c r="V73" s="6"/>
      <c r="W73" s="32">
        <f t="shared" si="4"/>
        <v>0</v>
      </c>
    </row>
    <row r="74" spans="1:28" ht="26.25" customHeight="1" thickBot="1" x14ac:dyDescent="0.4">
      <c r="S74" s="28">
        <v>2656</v>
      </c>
      <c r="T74" s="29" t="s">
        <v>507</v>
      </c>
      <c r="U74" s="30">
        <f t="shared" si="3"/>
        <v>0</v>
      </c>
      <c r="V74" s="6"/>
      <c r="W74" s="32">
        <f t="shared" si="4"/>
        <v>0</v>
      </c>
    </row>
    <row r="75" spans="1:28" ht="26.25" customHeight="1" thickBot="1" x14ac:dyDescent="0.4">
      <c r="S75" s="28">
        <v>2658</v>
      </c>
      <c r="T75" s="29" t="s">
        <v>608</v>
      </c>
      <c r="U75" s="30">
        <f t="shared" si="3"/>
        <v>0</v>
      </c>
      <c r="V75" s="6"/>
      <c r="W75" s="32">
        <f t="shared" si="4"/>
        <v>0</v>
      </c>
    </row>
    <row r="76" spans="1:28" ht="26.25" customHeight="1" thickBot="1" x14ac:dyDescent="0.4">
      <c r="S76" s="28">
        <v>1115</v>
      </c>
      <c r="T76" s="29" t="s">
        <v>329</v>
      </c>
      <c r="U76" s="30">
        <f t="shared" si="3"/>
        <v>0</v>
      </c>
      <c r="V76" s="6"/>
      <c r="W76" s="32">
        <f t="shared" si="4"/>
        <v>0</v>
      </c>
    </row>
    <row r="77" spans="1:28" ht="26.25" customHeight="1" thickBot="1" x14ac:dyDescent="0.4">
      <c r="S77" s="28"/>
      <c r="T77" s="29"/>
      <c r="U77" s="30">
        <f t="shared" si="3"/>
        <v>0</v>
      </c>
      <c r="V77" s="6"/>
      <c r="W77" s="32">
        <f>SUMIF($D$3:$D$76,S77,$N$3:$N$76)</f>
        <v>0</v>
      </c>
    </row>
    <row r="78" spans="1:28" ht="26.25" customHeight="1" thickBot="1" x14ac:dyDescent="0.4">
      <c r="S78" s="28"/>
      <c r="T78" s="29"/>
      <c r="U78" s="30">
        <f t="shared" si="3"/>
        <v>0</v>
      </c>
      <c r="V78" s="6"/>
      <c r="W78" s="32">
        <f>SUMIF($D$3:$D$76,S78,$N$3:$N$76)</f>
        <v>0</v>
      </c>
    </row>
    <row r="79" spans="1:28" ht="26.25" customHeight="1" thickBot="1" x14ac:dyDescent="0.4">
      <c r="S79" s="28"/>
      <c r="T79" s="29"/>
      <c r="U79" s="30">
        <f t="shared" si="3"/>
        <v>0</v>
      </c>
      <c r="V79" s="6"/>
      <c r="W79" s="32">
        <f>SUMIF($D$3:$D$76,S79,$N$3:$N$76)</f>
        <v>0</v>
      </c>
    </row>
    <row r="80" spans="1:28" ht="26.25" customHeight="1" thickBot="1" x14ac:dyDescent="0.4">
      <c r="S80" s="28"/>
      <c r="T80" s="29"/>
      <c r="U80" s="30">
        <f t="shared" si="3"/>
        <v>0</v>
      </c>
      <c r="V80" s="6"/>
      <c r="W80" s="32">
        <f>SUMIF($D$3:$D$76,S80,$N$3:$N$76)</f>
        <v>0</v>
      </c>
    </row>
    <row r="81" spans="19:23" ht="26.25" customHeight="1" thickBot="1" x14ac:dyDescent="0.4">
      <c r="S81" s="28"/>
      <c r="T81" s="29"/>
      <c r="U81" s="30">
        <f t="shared" si="3"/>
        <v>0</v>
      </c>
      <c r="V81" s="6"/>
      <c r="W81" s="32">
        <f>SUMIF($D$3:$D$76,S81,$N$3:$N$76)</f>
        <v>0</v>
      </c>
    </row>
    <row r="82" spans="19:23" ht="26.25" customHeight="1" thickBot="1" x14ac:dyDescent="0.4">
      <c r="S82" s="28"/>
      <c r="T82" s="29"/>
      <c r="U82" s="30">
        <f t="shared" si="3"/>
        <v>0</v>
      </c>
      <c r="V82" s="6"/>
      <c r="W82" s="32">
        <f>SUMIF($D$3:$D$76,S82,$N$3:$N$76)</f>
        <v>0</v>
      </c>
    </row>
    <row r="83" spans="19:23" ht="26.25" customHeight="1" thickBot="1" x14ac:dyDescent="0.4">
      <c r="S83" s="28"/>
      <c r="T83" s="29"/>
      <c r="U83" s="30">
        <f t="shared" si="3"/>
        <v>0</v>
      </c>
      <c r="V83" s="6"/>
      <c r="W83" s="32">
        <f>SUMIF($D$3:$D$76,S83,$N$3:$N$76)</f>
        <v>0</v>
      </c>
    </row>
    <row r="84" spans="19:23" ht="26.25" customHeight="1" thickBot="1" x14ac:dyDescent="0.4">
      <c r="S84" s="28"/>
      <c r="T84" s="29"/>
      <c r="U84" s="30">
        <f>SUM(U3:U83)</f>
        <v>136</v>
      </c>
      <c r="V84" s="6"/>
      <c r="W84" s="32">
        <f>SUM(W3:W83)</f>
        <v>136</v>
      </c>
    </row>
    <row r="85" spans="19:23" ht="26.25" customHeight="1" x14ac:dyDescent="0.2">
      <c r="S85" s="6"/>
      <c r="T85" s="6"/>
      <c r="U85" s="6"/>
      <c r="V85" s="6"/>
      <c r="W85" s="6"/>
    </row>
    <row r="86" spans="19:23" ht="26.25" customHeight="1" x14ac:dyDescent="0.2">
      <c r="S86" s="6"/>
      <c r="T86" s="6"/>
      <c r="U86" s="6"/>
      <c r="V86" s="6"/>
      <c r="W86" s="6"/>
    </row>
    <row r="87" spans="19:23" ht="26.25" customHeight="1" x14ac:dyDescent="0.2">
      <c r="S87" s="6"/>
      <c r="T87" s="6"/>
      <c r="U87" s="6"/>
      <c r="V87" s="6"/>
      <c r="W87" s="6"/>
    </row>
    <row r="88" spans="19:23" ht="26.25" customHeight="1" x14ac:dyDescent="0.2">
      <c r="S88" s="6"/>
      <c r="T88" s="6"/>
      <c r="U88" s="6"/>
      <c r="V88" s="6"/>
      <c r="W88" s="6"/>
    </row>
    <row r="89" spans="19:23" ht="26.25" customHeight="1" x14ac:dyDescent="0.2">
      <c r="S89" s="6"/>
      <c r="T89" s="6"/>
      <c r="U89" s="6"/>
      <c r="V89" s="6"/>
      <c r="W89" s="6"/>
    </row>
    <row r="90" spans="19:23" ht="18.600000000000001" customHeight="1" x14ac:dyDescent="0.2">
      <c r="S90" s="6"/>
      <c r="T90" s="6"/>
      <c r="U90" s="6"/>
      <c r="V90" s="6"/>
      <c r="W90" s="6"/>
    </row>
    <row r="91" spans="19:23" ht="18.600000000000001" customHeight="1" x14ac:dyDescent="0.2">
      <c r="S91" s="6"/>
      <c r="T91" s="6"/>
      <c r="U91" s="6"/>
      <c r="V91" s="6"/>
      <c r="W91" s="6"/>
    </row>
    <row r="92" spans="19:23" ht="18.600000000000001" customHeight="1" x14ac:dyDescent="0.2">
      <c r="S92" s="6"/>
      <c r="T92" s="6"/>
      <c r="U92" s="6"/>
      <c r="V92" s="6"/>
      <c r="W92" s="6"/>
    </row>
    <row r="93" spans="19:23" ht="18.600000000000001" customHeight="1" x14ac:dyDescent="0.2">
      <c r="S93" s="6"/>
      <c r="T93" s="6"/>
      <c r="U93" s="6"/>
      <c r="V93" s="6"/>
      <c r="W93" s="6"/>
    </row>
    <row r="94" spans="19:23" ht="18.600000000000001" customHeight="1" x14ac:dyDescent="0.2">
      <c r="S94" s="6"/>
      <c r="T94" s="6"/>
      <c r="U94" s="6"/>
      <c r="V94" s="6"/>
      <c r="W94" s="6"/>
    </row>
    <row r="95" spans="19:23" ht="18.600000000000001" customHeight="1" x14ac:dyDescent="0.2">
      <c r="S95" s="6"/>
      <c r="T95" s="6"/>
      <c r="U95" s="6"/>
      <c r="V95" s="6"/>
      <c r="W95" s="6"/>
    </row>
    <row r="96" spans="19:23" ht="18.600000000000001" customHeight="1" x14ac:dyDescent="0.2">
      <c r="S96" s="6"/>
      <c r="T96" s="6"/>
      <c r="U96" s="6"/>
      <c r="V96" s="6"/>
      <c r="W96" s="6"/>
    </row>
    <row r="97" spans="19:23" ht="18.600000000000001" customHeight="1" x14ac:dyDescent="0.2">
      <c r="S97" s="6"/>
      <c r="T97" s="6"/>
      <c r="U97" s="6"/>
      <c r="V97" s="6"/>
      <c r="W97" s="6"/>
    </row>
    <row r="98" spans="19:23" ht="18.600000000000001" customHeight="1" x14ac:dyDescent="0.2">
      <c r="S98" s="6"/>
      <c r="T98" s="6"/>
      <c r="U98" s="6"/>
      <c r="V98" s="6"/>
      <c r="W98" s="6"/>
    </row>
    <row r="99" spans="19:23" ht="18.600000000000001" customHeight="1" x14ac:dyDescent="0.2">
      <c r="S99" s="6"/>
      <c r="T99" s="6"/>
      <c r="U99" s="6"/>
      <c r="V99" s="6"/>
      <c r="W99" s="6"/>
    </row>
    <row r="100" spans="19:23" ht="18.600000000000001" customHeight="1" x14ac:dyDescent="0.2">
      <c r="S100" s="6"/>
      <c r="T100" s="6"/>
      <c r="U100" s="6"/>
      <c r="V100" s="6"/>
      <c r="W100" s="6"/>
    </row>
    <row r="101" spans="19:23" ht="18.600000000000001" customHeight="1" x14ac:dyDescent="0.2">
      <c r="S101" s="6"/>
      <c r="T101" s="6"/>
      <c r="U101" s="6"/>
      <c r="V101" s="6"/>
      <c r="W101" s="6"/>
    </row>
    <row r="102" spans="19:23" ht="18.600000000000001" customHeight="1" x14ac:dyDescent="0.2">
      <c r="S102" s="6"/>
      <c r="T102" s="6"/>
      <c r="U102" s="6"/>
      <c r="V102" s="6"/>
      <c r="W102" s="6"/>
    </row>
    <row r="103" spans="19:23" ht="18.600000000000001" customHeight="1" x14ac:dyDescent="0.2">
      <c r="S103" s="6"/>
      <c r="T103" s="6"/>
      <c r="U103" s="6"/>
      <c r="V103" s="6"/>
      <c r="W103" s="6"/>
    </row>
    <row r="104" spans="19:23" ht="18.600000000000001" customHeight="1" x14ac:dyDescent="0.2">
      <c r="S104" s="6"/>
      <c r="T104" s="6"/>
      <c r="U104" s="6"/>
      <c r="V104" s="6"/>
      <c r="W104" s="6"/>
    </row>
    <row r="105" spans="19:23" ht="18.600000000000001" customHeight="1" x14ac:dyDescent="0.2">
      <c r="S105" s="6"/>
      <c r="T105" s="6"/>
      <c r="U105" s="6"/>
      <c r="V105" s="6"/>
      <c r="W105" s="6"/>
    </row>
    <row r="106" spans="19:23" ht="18.600000000000001" customHeight="1" x14ac:dyDescent="0.2">
      <c r="S106" s="6"/>
      <c r="T106" s="6"/>
      <c r="U106" s="6"/>
      <c r="V106" s="6"/>
      <c r="W106" s="6"/>
    </row>
    <row r="107" spans="19:23" ht="18.600000000000001" customHeight="1" x14ac:dyDescent="0.2">
      <c r="S107" s="6"/>
      <c r="T107" s="6"/>
      <c r="U107" s="6"/>
      <c r="V107" s="6"/>
      <c r="W107" s="6"/>
    </row>
    <row r="108" spans="19:23" ht="18.600000000000001" customHeight="1" x14ac:dyDescent="0.2">
      <c r="S108" s="6"/>
      <c r="T108" s="6"/>
      <c r="U108" s="6"/>
      <c r="V108" s="6"/>
      <c r="W108" s="6"/>
    </row>
    <row r="109" spans="19:23" ht="18.600000000000001" customHeight="1" x14ac:dyDescent="0.2">
      <c r="S109" s="6"/>
      <c r="T109" s="6"/>
      <c r="U109" s="6"/>
      <c r="V109" s="6"/>
      <c r="W109" s="6"/>
    </row>
    <row r="110" spans="19:23" ht="18.600000000000001" customHeight="1" x14ac:dyDescent="0.2">
      <c r="S110" s="6"/>
      <c r="T110" s="6"/>
      <c r="U110" s="6"/>
      <c r="V110" s="6"/>
      <c r="W110" s="6"/>
    </row>
    <row r="111" spans="19:23" ht="18.600000000000001" customHeight="1" x14ac:dyDescent="0.2">
      <c r="S111" s="6"/>
      <c r="T111" s="6"/>
      <c r="U111" s="6"/>
      <c r="V111" s="6"/>
      <c r="W111" s="6"/>
    </row>
    <row r="112" spans="19:23" ht="18.600000000000001" customHeight="1" x14ac:dyDescent="0.2">
      <c r="S112" s="6"/>
      <c r="T112" s="6"/>
      <c r="U112" s="6"/>
      <c r="V112" s="6"/>
      <c r="W112" s="6"/>
    </row>
  </sheetData>
  <sortState xmlns:xlrd2="http://schemas.microsoft.com/office/spreadsheetml/2017/richdata2" ref="A3:Q24">
    <sortCondition descending="1" ref="O3:O24"/>
  </sortState>
  <mergeCells count="1">
    <mergeCell ref="B1:G1"/>
  </mergeCells>
  <conditionalFormatting sqref="A26 A27:B67 A3:B25">
    <cfRule type="containsText" dxfId="21" priority="1" stopIfTrue="1" operator="containsText" text="SI">
      <formula>NOT(ISERROR(SEARCH("SI",A3)))</formula>
    </cfRule>
    <cfRule type="containsText" dxfId="2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Z112"/>
  <sheetViews>
    <sheetView showGridLines="0" zoomScale="40" zoomScaleNormal="40" workbookViewId="0">
      <pane xSplit="5" ySplit="2" topLeftCell="F45" activePane="bottomRight" state="frozen"/>
      <selection pane="topRight" activeCell="E1" sqref="E1"/>
      <selection pane="bottomLeft" activeCell="A3" sqref="A3"/>
      <selection pane="bottomRight" activeCell="S1" sqref="S1:W104857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9.140625" style="1" bestFit="1" customWidth="1"/>
    <col min="4" max="4" width="13.7109375" style="1" customWidth="1"/>
    <col min="5" max="5" width="70.140625" style="1" customWidth="1"/>
    <col min="6" max="6" width="23.42578125" style="185" customWidth="1"/>
    <col min="7" max="7" width="23.42578125" style="1" customWidth="1"/>
    <col min="8" max="8" width="22.42578125" style="1" customWidth="1"/>
    <col min="9" max="13" width="23" style="1" customWidth="1"/>
    <col min="14" max="14" width="33" style="1" customWidth="1"/>
    <col min="15" max="15" width="24.28515625" style="1" customWidth="1"/>
    <col min="16" max="16" width="14.28515625" style="1" customWidth="1"/>
    <col min="17" max="17" width="27.28515625" style="1" customWidth="1"/>
    <col min="18" max="19" width="11.42578125" style="1" customWidth="1"/>
    <col min="20" max="20" width="75.85546875" style="1" bestFit="1" customWidth="1"/>
    <col min="21" max="21" width="16" style="1" customWidth="1"/>
    <col min="22" max="22" width="11.42578125" style="1" customWidth="1"/>
    <col min="23" max="23" width="31.285156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56.28515625" style="1" customWidth="1"/>
    <col min="29" max="260" width="11.42578125" style="1" customWidth="1"/>
  </cols>
  <sheetData>
    <row r="1" spans="1:28" ht="28.5" customHeight="1" thickBot="1" x14ac:dyDescent="0.45">
      <c r="A1"/>
      <c r="B1" s="251" t="s">
        <v>83</v>
      </c>
      <c r="C1" s="252"/>
      <c r="D1" s="252"/>
      <c r="E1" s="252"/>
      <c r="F1" s="252"/>
      <c r="G1" s="253"/>
      <c r="H1" s="77"/>
      <c r="I1" s="56"/>
      <c r="J1" s="56"/>
      <c r="K1" s="56"/>
      <c r="L1" s="56"/>
      <c r="M1" s="56"/>
      <c r="N1" s="104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46" t="s">
        <v>113</v>
      </c>
      <c r="B2" s="8" t="s">
        <v>69</v>
      </c>
      <c r="C2" s="146" t="s">
        <v>1</v>
      </c>
      <c r="D2" s="146" t="s">
        <v>70</v>
      </c>
      <c r="E2" s="146" t="s">
        <v>3</v>
      </c>
      <c r="F2" s="9" t="s">
        <v>134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/>
      <c r="M2" s="9"/>
      <c r="N2" s="9"/>
      <c r="O2" s="11" t="s">
        <v>4</v>
      </c>
      <c r="P2" s="12" t="s">
        <v>5</v>
      </c>
      <c r="Q2" s="12" t="s">
        <v>6</v>
      </c>
      <c r="R2" s="69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166">
        <v>36212</v>
      </c>
      <c r="B3" s="214" t="s">
        <v>108</v>
      </c>
      <c r="C3" s="155" t="s">
        <v>260</v>
      </c>
      <c r="D3" s="217">
        <v>2140</v>
      </c>
      <c r="E3" s="155" t="s">
        <v>159</v>
      </c>
      <c r="F3" s="216">
        <v>100</v>
      </c>
      <c r="G3" s="148"/>
      <c r="H3" s="151"/>
      <c r="I3" s="151"/>
      <c r="J3" s="151"/>
      <c r="K3" s="23"/>
      <c r="L3" s="23"/>
      <c r="M3" s="23"/>
      <c r="N3" s="24"/>
      <c r="O3" s="25">
        <f>IF(P3=6,SUM(F3:M3)-SMALL(F3:M3,1)-SMALL(F3:M3,2),IF(P3=6,SUM(F3:M3)-SMALL(F3:M3,1),SUM(F3:M3)))</f>
        <v>100</v>
      </c>
      <c r="P3" s="26">
        <f>COUNTA(F3:M3)</f>
        <v>1</v>
      </c>
      <c r="Q3" s="134">
        <f>SUM(F3:M3)</f>
        <v>100</v>
      </c>
      <c r="R3" s="27"/>
      <c r="S3" s="28">
        <v>10</v>
      </c>
      <c r="T3" s="132" t="s">
        <v>140</v>
      </c>
      <c r="U3" s="30">
        <f>SUMIF($D$3:$D$76,S3,$Q$3:$Q$76)</f>
        <v>95</v>
      </c>
      <c r="V3" s="31"/>
      <c r="W3" s="32">
        <f>SUMIF($D$3:$D$76,S3,$O$3:$O$76)</f>
        <v>95</v>
      </c>
      <c r="X3" s="19"/>
      <c r="Y3" s="33"/>
      <c r="Z3" s="33"/>
      <c r="AA3" s="33"/>
      <c r="AB3" s="33"/>
    </row>
    <row r="4" spans="1:28" ht="29.1" customHeight="1" thickBot="1" x14ac:dyDescent="0.4">
      <c r="A4" s="166">
        <v>17641</v>
      </c>
      <c r="B4" s="214" t="s">
        <v>108</v>
      </c>
      <c r="C4" s="155" t="s">
        <v>484</v>
      </c>
      <c r="D4" s="219">
        <v>2186</v>
      </c>
      <c r="E4" s="155" t="s">
        <v>360</v>
      </c>
      <c r="F4" s="215"/>
      <c r="G4" s="148">
        <v>100</v>
      </c>
      <c r="H4" s="151"/>
      <c r="I4" s="151"/>
      <c r="J4" s="151"/>
      <c r="K4" s="23"/>
      <c r="L4" s="23"/>
      <c r="M4" s="23"/>
      <c r="N4" s="24"/>
      <c r="O4" s="25">
        <f>IF(P4=6,SUM(F4:M4)-SMALL(F4:M4,1)-SMALL(F4:M4,2),IF(P4=6,SUM(F4:M4)-SMALL(F4:M4,1),SUM(F4:M4)))</f>
        <v>100</v>
      </c>
      <c r="P4" s="26">
        <f>COUNTA(F4:M4)</f>
        <v>1</v>
      </c>
      <c r="Q4" s="134">
        <f>SUM(F4:M4)</f>
        <v>100</v>
      </c>
      <c r="R4" s="27"/>
      <c r="S4" s="28">
        <v>48</v>
      </c>
      <c r="T4" s="132" t="s">
        <v>141</v>
      </c>
      <c r="U4" s="30">
        <f t="shared" ref="U4:U67" si="0">SUMIF($D$3:$D$76,S4,$Q$3:$Q$76)</f>
        <v>20</v>
      </c>
      <c r="V4" s="31"/>
      <c r="W4" s="32">
        <f t="shared" ref="W4:W67" si="1">SUMIF($D$3:$D$76,S4,$O$3:$O$76)</f>
        <v>20</v>
      </c>
      <c r="X4" s="19"/>
      <c r="Y4" s="33"/>
      <c r="Z4" s="33"/>
      <c r="AA4" s="33"/>
      <c r="AB4" s="33"/>
    </row>
    <row r="5" spans="1:28" ht="29.1" customHeight="1" thickBot="1" x14ac:dyDescent="0.45">
      <c r="A5" s="166">
        <v>47271</v>
      </c>
      <c r="B5" s="214" t="s">
        <v>108</v>
      </c>
      <c r="C5" s="155" t="s">
        <v>250</v>
      </c>
      <c r="D5" s="217">
        <v>2112</v>
      </c>
      <c r="E5" s="155" t="s">
        <v>158</v>
      </c>
      <c r="F5" s="215">
        <v>90</v>
      </c>
      <c r="G5" s="148"/>
      <c r="H5" s="151"/>
      <c r="I5" s="151"/>
      <c r="J5" s="151"/>
      <c r="K5" s="23"/>
      <c r="L5" s="143"/>
      <c r="M5" s="143"/>
      <c r="N5" s="24"/>
      <c r="O5" s="25">
        <f>IF(P5=6,SUM(F5:M5)-SMALL(F5:M5,1)-SMALL(F5:M5,2),IF(P5=6,SUM(F5:M5)-SMALL(F5:M5,1),SUM(F5:M5)))</f>
        <v>90</v>
      </c>
      <c r="P5" s="26">
        <f>COUNTA(F5:M5)</f>
        <v>1</v>
      </c>
      <c r="Q5" s="134">
        <f>SUM(F5:M5)</f>
        <v>90</v>
      </c>
      <c r="R5" s="27"/>
      <c r="S5" s="28">
        <v>1132</v>
      </c>
      <c r="T5" s="132" t="s">
        <v>142</v>
      </c>
      <c r="U5" s="30">
        <f t="shared" si="0"/>
        <v>5</v>
      </c>
      <c r="V5" s="31"/>
      <c r="W5" s="32">
        <f t="shared" si="1"/>
        <v>5</v>
      </c>
      <c r="X5" s="19"/>
      <c r="Y5" s="33"/>
      <c r="Z5" s="33"/>
      <c r="AA5" s="33"/>
      <c r="AB5" s="33"/>
    </row>
    <row r="6" spans="1:28" ht="29.1" customHeight="1" thickBot="1" x14ac:dyDescent="0.4">
      <c r="A6" s="166">
        <v>18138</v>
      </c>
      <c r="B6" s="214" t="s">
        <v>108</v>
      </c>
      <c r="C6" s="155" t="s">
        <v>485</v>
      </c>
      <c r="D6" s="219">
        <v>10</v>
      </c>
      <c r="E6" s="155" t="s">
        <v>391</v>
      </c>
      <c r="F6" s="215"/>
      <c r="G6" s="148">
        <v>90</v>
      </c>
      <c r="H6" s="151"/>
      <c r="I6" s="151"/>
      <c r="J6" s="151"/>
      <c r="K6" s="23"/>
      <c r="L6" s="23"/>
      <c r="M6" s="23"/>
      <c r="N6" s="24"/>
      <c r="O6" s="25">
        <f>IF(P6=6,SUM(F6:M6)-SMALL(F6:M6,1)-SMALL(F6:M6,2),IF(P6=6,SUM(F6:M6)-SMALL(F6:M6,1),SUM(F6:M6)))</f>
        <v>90</v>
      </c>
      <c r="P6" s="26">
        <f>COUNTA(F6:M6)</f>
        <v>1</v>
      </c>
      <c r="Q6" s="134">
        <f>SUM(F6:M6)</f>
        <v>90</v>
      </c>
      <c r="R6" s="27"/>
      <c r="S6" s="28">
        <v>1140</v>
      </c>
      <c r="T6" s="132" t="s">
        <v>143</v>
      </c>
      <c r="U6" s="30">
        <f t="shared" si="0"/>
        <v>5</v>
      </c>
      <c r="V6" s="31"/>
      <c r="W6" s="32">
        <f t="shared" si="1"/>
        <v>5</v>
      </c>
      <c r="X6" s="19"/>
      <c r="Y6" s="33"/>
      <c r="Z6" s="33"/>
      <c r="AA6" s="33"/>
      <c r="AB6" s="33"/>
    </row>
    <row r="7" spans="1:28" ht="29.1" customHeight="1" thickBot="1" x14ac:dyDescent="0.4">
      <c r="A7" s="166">
        <v>130464</v>
      </c>
      <c r="B7" s="214" t="s">
        <v>108</v>
      </c>
      <c r="C7" s="155" t="s">
        <v>251</v>
      </c>
      <c r="D7" s="217">
        <v>2112</v>
      </c>
      <c r="E7" s="155" t="s">
        <v>158</v>
      </c>
      <c r="F7" s="216">
        <v>80</v>
      </c>
      <c r="G7" s="148"/>
      <c r="H7" s="151"/>
      <c r="I7" s="151"/>
      <c r="J7" s="151"/>
      <c r="K7" s="23"/>
      <c r="L7" s="23"/>
      <c r="M7" s="23"/>
      <c r="N7" s="24"/>
      <c r="O7" s="25">
        <f>IF(P7=6,SUM(F7:M7)-SMALL(F7:M7,1)-SMALL(F7:M7,2),IF(P7=6,SUM(F7:M7)-SMALL(F7:M7,1),SUM(F7:M7)))</f>
        <v>80</v>
      </c>
      <c r="P7" s="26">
        <f>COUNTA(F7:M7)</f>
        <v>1</v>
      </c>
      <c r="Q7" s="134">
        <f>SUM(F7:M7)</f>
        <v>80</v>
      </c>
      <c r="R7" s="27"/>
      <c r="S7" s="28">
        <v>1172</v>
      </c>
      <c r="T7" s="132" t="s">
        <v>144</v>
      </c>
      <c r="U7" s="30">
        <f t="shared" si="0"/>
        <v>5</v>
      </c>
      <c r="V7" s="31"/>
      <c r="W7" s="32">
        <f t="shared" si="1"/>
        <v>5</v>
      </c>
      <c r="X7" s="19"/>
      <c r="Y7" s="33"/>
      <c r="Z7" s="33"/>
      <c r="AA7" s="33"/>
      <c r="AB7" s="33"/>
    </row>
    <row r="8" spans="1:28" ht="29.1" customHeight="1" thickBot="1" x14ac:dyDescent="0.4">
      <c r="A8" s="166">
        <v>63347</v>
      </c>
      <c r="B8" s="214" t="s">
        <v>108</v>
      </c>
      <c r="C8" s="155" t="s">
        <v>486</v>
      </c>
      <c r="D8" s="163">
        <v>2057</v>
      </c>
      <c r="E8" s="157" t="s">
        <v>303</v>
      </c>
      <c r="F8" s="216"/>
      <c r="G8" s="148">
        <v>80</v>
      </c>
      <c r="H8" s="151"/>
      <c r="I8" s="151"/>
      <c r="J8" s="151"/>
      <c r="K8" s="23"/>
      <c r="L8" s="23"/>
      <c r="M8" s="23"/>
      <c r="N8" s="24"/>
      <c r="O8" s="25">
        <f>IF(P8=6,SUM(F8:M8)-SMALL(F8:M8,1)-SMALL(F8:M8,2),IF(P8=6,SUM(F8:M8)-SMALL(F8:M8,1),SUM(F8:M8)))</f>
        <v>80</v>
      </c>
      <c r="P8" s="26">
        <f>COUNTA(F8:M8)</f>
        <v>1</v>
      </c>
      <c r="Q8" s="134">
        <f>SUM(F8:M8)</f>
        <v>80</v>
      </c>
      <c r="R8" s="27"/>
      <c r="S8" s="28">
        <v>1174</v>
      </c>
      <c r="T8" s="132" t="s">
        <v>145</v>
      </c>
      <c r="U8" s="30">
        <f t="shared" si="0"/>
        <v>58</v>
      </c>
      <c r="V8" s="31"/>
      <c r="W8" s="32">
        <f t="shared" si="1"/>
        <v>58</v>
      </c>
      <c r="X8" s="19"/>
      <c r="Y8" s="33"/>
      <c r="Z8" s="33"/>
      <c r="AA8" s="33"/>
      <c r="AB8" s="33"/>
    </row>
    <row r="9" spans="1:28" ht="29.1" customHeight="1" thickBot="1" x14ac:dyDescent="0.4">
      <c r="A9" s="166">
        <v>131779</v>
      </c>
      <c r="B9" s="214" t="s">
        <v>108</v>
      </c>
      <c r="C9" s="155" t="s">
        <v>252</v>
      </c>
      <c r="D9" s="217">
        <v>2609</v>
      </c>
      <c r="E9" s="155" t="s">
        <v>172</v>
      </c>
      <c r="F9" s="216">
        <v>60</v>
      </c>
      <c r="G9" s="148"/>
      <c r="H9" s="151"/>
      <c r="I9" s="151"/>
      <c r="J9" s="151"/>
      <c r="K9" s="23"/>
      <c r="L9" s="23"/>
      <c r="M9" s="23"/>
      <c r="N9" s="24"/>
      <c r="O9" s="25">
        <f>IF(P9=6,SUM(F9:M9)-SMALL(F9:M9,1)-SMALL(F9:M9,2),IF(P9=6,SUM(F9:M9)-SMALL(F9:M9,1),SUM(F9:M9)))</f>
        <v>60</v>
      </c>
      <c r="P9" s="26">
        <f>COUNTA(F9:M9)</f>
        <v>1</v>
      </c>
      <c r="Q9" s="134">
        <f>SUM(F9:M9)</f>
        <v>60</v>
      </c>
      <c r="R9" s="27"/>
      <c r="S9" s="28">
        <v>1180</v>
      </c>
      <c r="T9" s="132" t="s">
        <v>146</v>
      </c>
      <c r="U9" s="30">
        <f t="shared" si="0"/>
        <v>120</v>
      </c>
      <c r="V9" s="31"/>
      <c r="W9" s="32">
        <f t="shared" si="1"/>
        <v>120</v>
      </c>
      <c r="X9" s="19"/>
      <c r="Y9" s="33"/>
      <c r="Z9" s="33"/>
      <c r="AA9" s="33"/>
      <c r="AB9" s="33"/>
    </row>
    <row r="10" spans="1:28" ht="29.1" customHeight="1" thickBot="1" x14ac:dyDescent="0.45">
      <c r="A10" s="155">
        <v>10990</v>
      </c>
      <c r="B10" s="214" t="s">
        <v>108</v>
      </c>
      <c r="C10" s="155" t="s">
        <v>487</v>
      </c>
      <c r="D10" s="217">
        <v>1843</v>
      </c>
      <c r="E10" s="155" t="s">
        <v>488</v>
      </c>
      <c r="F10" s="215"/>
      <c r="G10" s="148">
        <v>60</v>
      </c>
      <c r="H10" s="151"/>
      <c r="I10" s="151"/>
      <c r="J10" s="151"/>
      <c r="K10" s="23"/>
      <c r="L10" s="143"/>
      <c r="M10" s="143"/>
      <c r="N10" s="24"/>
      <c r="O10" s="25">
        <f>IF(P10=6,SUM(F10:M10)-SMALL(F10:M10,1)-SMALL(F10:M10,2),IF(P10=6,SUM(F10:M10)-SMALL(F10:M10,1),SUM(F10:M10)))</f>
        <v>60</v>
      </c>
      <c r="P10" s="26">
        <f>COUNTA(F10:M10)</f>
        <v>1</v>
      </c>
      <c r="Q10" s="134">
        <f>SUM(F10:M10)</f>
        <v>60</v>
      </c>
      <c r="R10" s="27"/>
      <c r="S10" s="28">
        <v>1298</v>
      </c>
      <c r="T10" s="132" t="s">
        <v>147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6">
        <v>7862</v>
      </c>
      <c r="B11" s="214" t="s">
        <v>108</v>
      </c>
      <c r="C11" s="155" t="s">
        <v>253</v>
      </c>
      <c r="D11" s="217">
        <v>2055</v>
      </c>
      <c r="E11" s="155" t="s">
        <v>156</v>
      </c>
      <c r="F11" s="139">
        <v>50</v>
      </c>
      <c r="G11" s="148"/>
      <c r="H11" s="151"/>
      <c r="I11" s="151"/>
      <c r="J11" s="151"/>
      <c r="K11" s="23"/>
      <c r="L11" s="23"/>
      <c r="M11" s="23"/>
      <c r="N11" s="24"/>
      <c r="O11" s="25">
        <f>IF(P11=6,SUM(F11:M11)-SMALL(F11:M11,1)-SMALL(F11:M11,2),IF(P11=6,SUM(F11:M11)-SMALL(F11:M11,1),SUM(F11:M11)))</f>
        <v>50</v>
      </c>
      <c r="P11" s="26">
        <f>COUNTA(F11:M11)</f>
        <v>1</v>
      </c>
      <c r="Q11" s="134">
        <f>SUM(F11:M11)</f>
        <v>50</v>
      </c>
      <c r="R11" s="27"/>
      <c r="S11" s="28">
        <v>1317</v>
      </c>
      <c r="T11" s="132" t="s">
        <v>148</v>
      </c>
      <c r="U11" s="30">
        <f t="shared" si="0"/>
        <v>0</v>
      </c>
      <c r="V11" s="31"/>
      <c r="W11" s="32">
        <f t="shared" si="1"/>
        <v>0</v>
      </c>
      <c r="X11" s="19"/>
      <c r="Y11" s="33"/>
      <c r="Z11" s="33"/>
      <c r="AA11" s="33"/>
      <c r="AB11" s="33"/>
    </row>
    <row r="12" spans="1:28" ht="29.1" customHeight="1" thickBot="1" x14ac:dyDescent="0.45">
      <c r="A12" s="155">
        <v>102748</v>
      </c>
      <c r="B12" s="214" t="s">
        <v>108</v>
      </c>
      <c r="C12" s="155" t="s">
        <v>489</v>
      </c>
      <c r="D12" s="217">
        <v>1180</v>
      </c>
      <c r="E12" s="155" t="s">
        <v>146</v>
      </c>
      <c r="F12" s="180"/>
      <c r="G12" s="148">
        <v>50</v>
      </c>
      <c r="H12" s="151"/>
      <c r="I12" s="151"/>
      <c r="J12" s="151"/>
      <c r="K12" s="23"/>
      <c r="L12" s="143"/>
      <c r="M12" s="143"/>
      <c r="N12" s="24"/>
      <c r="O12" s="25">
        <f>IF(P12=6,SUM(F12:M12)-SMALL(F12:M12,1)-SMALL(F12:M12,2),IF(P12=6,SUM(F12:M12)-SMALL(F12:M12,1),SUM(F12:M12)))</f>
        <v>50</v>
      </c>
      <c r="P12" s="26">
        <f>COUNTA(F12:M12)</f>
        <v>1</v>
      </c>
      <c r="Q12" s="134">
        <f>SUM(F12:M12)</f>
        <v>50</v>
      </c>
      <c r="R12" s="27"/>
      <c r="S12" s="28">
        <v>1347</v>
      </c>
      <c r="T12" s="132" t="s">
        <v>45</v>
      </c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66">
        <v>133464</v>
      </c>
      <c r="B13" s="214" t="s">
        <v>108</v>
      </c>
      <c r="C13" s="157" t="s">
        <v>254</v>
      </c>
      <c r="D13" s="163">
        <v>1180</v>
      </c>
      <c r="E13" s="157" t="s">
        <v>146</v>
      </c>
      <c r="F13" s="139">
        <v>40</v>
      </c>
      <c r="G13" s="148"/>
      <c r="H13" s="151"/>
      <c r="I13" s="151"/>
      <c r="J13" s="151"/>
      <c r="K13" s="23"/>
      <c r="L13" s="23"/>
      <c r="M13" s="23"/>
      <c r="N13" s="24"/>
      <c r="O13" s="25">
        <f>IF(P13=6,SUM(F13:M13)-SMALL(F13:M13,1)-SMALL(F13:M13,2),IF(P13=6,SUM(F13:M13)-SMALL(F13:M13,1),SUM(F13:M13)))</f>
        <v>40</v>
      </c>
      <c r="P13" s="26">
        <f>COUNTA(F13:M13)</f>
        <v>1</v>
      </c>
      <c r="Q13" s="134">
        <f>SUM(F13:M13)</f>
        <v>40</v>
      </c>
      <c r="R13" s="27"/>
      <c r="S13" s="28">
        <v>1451</v>
      </c>
      <c r="T13" s="132" t="s">
        <v>149</v>
      </c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87">
        <v>91021</v>
      </c>
      <c r="B14" s="214" t="s">
        <v>108</v>
      </c>
      <c r="C14" s="157" t="s">
        <v>490</v>
      </c>
      <c r="D14" s="163">
        <v>2310</v>
      </c>
      <c r="E14" s="157" t="s">
        <v>453</v>
      </c>
      <c r="F14" s="139"/>
      <c r="G14" s="148">
        <v>40</v>
      </c>
      <c r="H14" s="151"/>
      <c r="I14" s="151"/>
      <c r="J14" s="23"/>
      <c r="K14" s="23"/>
      <c r="L14" s="23"/>
      <c r="M14" s="23"/>
      <c r="N14" s="24"/>
      <c r="O14" s="25">
        <f>IF(P14=6,SUM(F14:M14)-SMALL(F14:M14,1)-SMALL(F14:M14,2),IF(P14=6,SUM(F14:M14)-SMALL(F14:M14,1),SUM(F14:M14)))</f>
        <v>40</v>
      </c>
      <c r="P14" s="26">
        <f>COUNTA(F14:M14)</f>
        <v>1</v>
      </c>
      <c r="Q14" s="134">
        <f>SUM(F14:M14)</f>
        <v>40</v>
      </c>
      <c r="R14" s="27"/>
      <c r="S14" s="28">
        <v>1757</v>
      </c>
      <c r="T14" s="132" t="s">
        <v>150</v>
      </c>
      <c r="U14" s="30">
        <f t="shared" si="0"/>
        <v>5</v>
      </c>
      <c r="V14" s="31"/>
      <c r="W14" s="32">
        <f t="shared" si="1"/>
        <v>5</v>
      </c>
      <c r="X14" s="19"/>
      <c r="Y14" s="6"/>
      <c r="Z14" s="6"/>
      <c r="AA14" s="6"/>
      <c r="AB14" s="6"/>
    </row>
    <row r="15" spans="1:28" ht="29.1" customHeight="1" thickBot="1" x14ac:dyDescent="0.4">
      <c r="A15" s="138">
        <v>52526</v>
      </c>
      <c r="B15" s="214" t="s">
        <v>108</v>
      </c>
      <c r="C15" s="155" t="s">
        <v>255</v>
      </c>
      <c r="D15" s="217">
        <v>2403</v>
      </c>
      <c r="E15" s="155" t="s">
        <v>167</v>
      </c>
      <c r="F15" s="139">
        <v>30</v>
      </c>
      <c r="G15" s="148"/>
      <c r="H15" s="151"/>
      <c r="I15" s="151"/>
      <c r="J15" s="151"/>
      <c r="K15" s="23"/>
      <c r="L15" s="23"/>
      <c r="M15" s="23"/>
      <c r="N15" s="24"/>
      <c r="O15" s="25">
        <f>IF(P15=6,SUM(F15:M15)-SMALL(F15:M15,1)-SMALL(F15:M15,2),IF(P15=6,SUM(F15:M15)-SMALL(F15:M15,1),SUM(F15:M15)))</f>
        <v>30</v>
      </c>
      <c r="P15" s="26">
        <f>COUNTA(F15:M15)</f>
        <v>1</v>
      </c>
      <c r="Q15" s="134">
        <f>SUM(F15:M15)</f>
        <v>30</v>
      </c>
      <c r="R15" s="27"/>
      <c r="S15" s="28">
        <v>1773</v>
      </c>
      <c r="T15" s="132" t="s">
        <v>71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220">
        <v>102203</v>
      </c>
      <c r="B16" s="214" t="s">
        <v>108</v>
      </c>
      <c r="C16" s="155" t="s">
        <v>491</v>
      </c>
      <c r="D16" s="217">
        <v>2549</v>
      </c>
      <c r="E16" s="155" t="s">
        <v>447</v>
      </c>
      <c r="F16" s="180"/>
      <c r="G16" s="148">
        <v>30</v>
      </c>
      <c r="H16" s="151"/>
      <c r="I16" s="151"/>
      <c r="J16" s="151"/>
      <c r="K16" s="23"/>
      <c r="L16" s="23"/>
      <c r="M16" s="23"/>
      <c r="N16" s="24"/>
      <c r="O16" s="25">
        <f>IF(P16=6,SUM(F16:M16)-SMALL(F16:M16,1)-SMALL(F16:M16,2),IF(P16=6,SUM(F16:M16)-SMALL(F16:M16,1),SUM(F16:M16)))</f>
        <v>30</v>
      </c>
      <c r="P16" s="26">
        <f>COUNTA(F16:M16)</f>
        <v>1</v>
      </c>
      <c r="Q16" s="134">
        <f>SUM(F16:M16)</f>
        <v>30</v>
      </c>
      <c r="R16" s="27"/>
      <c r="S16" s="28">
        <v>1843</v>
      </c>
      <c r="T16" s="132" t="s">
        <v>151</v>
      </c>
      <c r="U16" s="30">
        <f t="shared" si="0"/>
        <v>60</v>
      </c>
      <c r="V16" s="31"/>
      <c r="W16" s="32">
        <f t="shared" si="1"/>
        <v>60</v>
      </c>
      <c r="X16" s="19"/>
      <c r="Y16" s="33"/>
      <c r="Z16" s="33"/>
      <c r="AA16" s="33"/>
      <c r="AB16" s="33"/>
    </row>
    <row r="17" spans="1:28" ht="29.1" customHeight="1" thickBot="1" x14ac:dyDescent="0.4">
      <c r="A17" s="138">
        <v>102734</v>
      </c>
      <c r="B17" s="214" t="s">
        <v>108</v>
      </c>
      <c r="C17" s="155" t="s">
        <v>256</v>
      </c>
      <c r="D17" s="219">
        <v>48</v>
      </c>
      <c r="E17" s="155" t="s">
        <v>141</v>
      </c>
      <c r="F17" s="180">
        <v>20</v>
      </c>
      <c r="G17" s="148"/>
      <c r="H17" s="151"/>
      <c r="I17" s="151"/>
      <c r="J17" s="151"/>
      <c r="K17" s="23"/>
      <c r="L17" s="23"/>
      <c r="M17" s="23"/>
      <c r="N17" s="24"/>
      <c r="O17" s="25">
        <f>IF(P17=6,SUM(F17:M17)-SMALL(F17:M17,1)-SMALL(F17:M17,2),IF(P17=6,SUM(F17:M17)-SMALL(F17:M17,1),SUM(F17:M17)))</f>
        <v>20</v>
      </c>
      <c r="P17" s="26">
        <f>COUNTA(F17:M17)</f>
        <v>1</v>
      </c>
      <c r="Q17" s="134">
        <f>SUM(F17:M17)</f>
        <v>20</v>
      </c>
      <c r="R17" s="27"/>
      <c r="S17" s="28">
        <v>1988</v>
      </c>
      <c r="T17" s="132" t="s">
        <v>152</v>
      </c>
      <c r="U17" s="30">
        <f t="shared" si="0"/>
        <v>5</v>
      </c>
      <c r="V17" s="31"/>
      <c r="W17" s="32">
        <f t="shared" si="1"/>
        <v>5</v>
      </c>
      <c r="X17" s="19"/>
      <c r="Y17" s="33"/>
      <c r="Z17" s="33"/>
      <c r="AA17" s="33"/>
      <c r="AB17" s="33"/>
    </row>
    <row r="18" spans="1:28" ht="29.1" customHeight="1" thickBot="1" x14ac:dyDescent="0.4">
      <c r="A18" s="138">
        <v>102124</v>
      </c>
      <c r="B18" s="214" t="s">
        <v>108</v>
      </c>
      <c r="C18" s="157" t="s">
        <v>492</v>
      </c>
      <c r="D18" s="163">
        <v>2142</v>
      </c>
      <c r="E18" s="157" t="s">
        <v>493</v>
      </c>
      <c r="F18" s="139"/>
      <c r="G18" s="148">
        <v>20</v>
      </c>
      <c r="H18" s="151"/>
      <c r="I18" s="151"/>
      <c r="J18" s="23"/>
      <c r="K18" s="23"/>
      <c r="L18" s="23"/>
      <c r="M18" s="23"/>
      <c r="N18" s="24"/>
      <c r="O18" s="25">
        <f>IF(P18=6,SUM(F18:M18)-SMALL(F18:M18,1)-SMALL(F18:M18,2),IF(P18=6,SUM(F18:M18)-SMALL(F18:M18,1),SUM(F18:M18)))</f>
        <v>20</v>
      </c>
      <c r="P18" s="26">
        <f>COUNTA(F18:M18)</f>
        <v>1</v>
      </c>
      <c r="Q18" s="134">
        <f>SUM(F18:M18)</f>
        <v>20</v>
      </c>
      <c r="R18" s="27"/>
      <c r="S18" s="28">
        <v>2005</v>
      </c>
      <c r="T18" s="132" t="s">
        <v>153</v>
      </c>
      <c r="U18" s="30">
        <f t="shared" si="0"/>
        <v>0</v>
      </c>
      <c r="V18" s="31"/>
      <c r="W18" s="32">
        <f t="shared" si="1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38">
        <v>127452</v>
      </c>
      <c r="B19" s="214" t="s">
        <v>108</v>
      </c>
      <c r="C19" s="155" t="s">
        <v>257</v>
      </c>
      <c r="D19" s="217">
        <v>2526</v>
      </c>
      <c r="E19" s="155" t="s">
        <v>171</v>
      </c>
      <c r="F19" s="180">
        <v>15</v>
      </c>
      <c r="G19" s="148"/>
      <c r="H19" s="151"/>
      <c r="I19" s="151"/>
      <c r="J19" s="151"/>
      <c r="K19" s="23"/>
      <c r="L19" s="23"/>
      <c r="M19" s="23"/>
      <c r="N19" s="24"/>
      <c r="O19" s="25">
        <f>IF(P19=6,SUM(F19:M19)-SMALL(F19:M19,1)-SMALL(F19:M19,2),IF(P19=6,SUM(F19:M19)-SMALL(F19:M19,1),SUM(F19:M19)))</f>
        <v>15</v>
      </c>
      <c r="P19" s="26">
        <f>COUNTA(F19:M19)</f>
        <v>1</v>
      </c>
      <c r="Q19" s="134">
        <f>SUM(F19:M19)</f>
        <v>15</v>
      </c>
      <c r="R19" s="27"/>
      <c r="S19" s="28">
        <v>2015</v>
      </c>
      <c r="T19" s="132" t="s">
        <v>154</v>
      </c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220">
        <v>87337</v>
      </c>
      <c r="B20" s="214" t="s">
        <v>108</v>
      </c>
      <c r="C20" s="155" t="s">
        <v>494</v>
      </c>
      <c r="D20" s="217">
        <v>1174</v>
      </c>
      <c r="E20" s="155" t="s">
        <v>305</v>
      </c>
      <c r="F20" s="139"/>
      <c r="G20" s="148">
        <v>15</v>
      </c>
      <c r="H20" s="151"/>
      <c r="I20" s="151"/>
      <c r="J20" s="151"/>
      <c r="K20" s="23"/>
      <c r="L20" s="23"/>
      <c r="M20" s="23"/>
      <c r="N20" s="24"/>
      <c r="O20" s="25">
        <f>IF(P20=6,SUM(F20:M20)-SMALL(F20:M20,1)-SMALL(F20:M20,2),IF(P20=6,SUM(F20:M20)-SMALL(F20:M20,1),SUM(F20:M20)))</f>
        <v>15</v>
      </c>
      <c r="P20" s="26">
        <f>COUNTA(F20:M20)</f>
        <v>1</v>
      </c>
      <c r="Q20" s="134">
        <f>SUM(F20:M20)</f>
        <v>15</v>
      </c>
      <c r="R20" s="27"/>
      <c r="S20" s="28">
        <v>2041</v>
      </c>
      <c r="T20" s="132" t="s">
        <v>155</v>
      </c>
      <c r="U20" s="30">
        <f t="shared" si="0"/>
        <v>5</v>
      </c>
      <c r="V20" s="31"/>
      <c r="W20" s="32">
        <f t="shared" si="1"/>
        <v>5</v>
      </c>
      <c r="X20" s="19"/>
      <c r="Y20" s="6"/>
      <c r="Z20" s="6"/>
      <c r="AA20" s="6"/>
      <c r="AB20" s="6"/>
    </row>
    <row r="21" spans="1:28" ht="29.1" customHeight="1" thickBot="1" x14ac:dyDescent="0.4">
      <c r="A21" s="138">
        <v>118819</v>
      </c>
      <c r="B21" s="214" t="s">
        <v>108</v>
      </c>
      <c r="C21" s="155" t="s">
        <v>259</v>
      </c>
      <c r="D21" s="217">
        <v>1174</v>
      </c>
      <c r="E21" s="155" t="s">
        <v>145</v>
      </c>
      <c r="F21" s="139">
        <v>9</v>
      </c>
      <c r="G21" s="148">
        <v>5</v>
      </c>
      <c r="H21" s="151"/>
      <c r="I21" s="151"/>
      <c r="J21" s="151"/>
      <c r="K21" s="23"/>
      <c r="L21" s="23"/>
      <c r="M21" s="23"/>
      <c r="N21" s="24"/>
      <c r="O21" s="25">
        <f>IF(P21=6,SUM(F21:M21)-SMALL(F21:M21,1)-SMALL(F21:M21,2),IF(P21=6,SUM(F21:M21)-SMALL(F21:M21,1),SUM(F21:M21)))</f>
        <v>14</v>
      </c>
      <c r="P21" s="26">
        <f>COUNTA(F21:M21)</f>
        <v>2</v>
      </c>
      <c r="Q21" s="134">
        <f>SUM(F21:M21)</f>
        <v>14</v>
      </c>
      <c r="R21" s="27"/>
      <c r="S21" s="28">
        <v>2055</v>
      </c>
      <c r="T21" s="132" t="s">
        <v>156</v>
      </c>
      <c r="U21" s="30">
        <f t="shared" si="0"/>
        <v>50</v>
      </c>
      <c r="V21" s="31"/>
      <c r="W21" s="32">
        <f t="shared" si="1"/>
        <v>50</v>
      </c>
      <c r="X21" s="19"/>
      <c r="Y21" s="6"/>
      <c r="Z21" s="6"/>
      <c r="AA21" s="6"/>
      <c r="AB21" s="6"/>
    </row>
    <row r="22" spans="1:28" ht="29.1" customHeight="1" thickBot="1" x14ac:dyDescent="0.4">
      <c r="A22" s="138">
        <v>139364</v>
      </c>
      <c r="B22" s="214" t="s">
        <v>108</v>
      </c>
      <c r="C22" s="155" t="s">
        <v>258</v>
      </c>
      <c r="D22" s="217">
        <v>2272</v>
      </c>
      <c r="E22" s="155" t="s">
        <v>164</v>
      </c>
      <c r="F22" s="139">
        <v>12</v>
      </c>
      <c r="G22" s="148"/>
      <c r="H22" s="151"/>
      <c r="I22" s="151"/>
      <c r="J22" s="151"/>
      <c r="K22" s="23"/>
      <c r="L22" s="23"/>
      <c r="M22" s="23"/>
      <c r="N22" s="24"/>
      <c r="O22" s="25">
        <f>IF(P22=6,SUM(F22:M22)-SMALL(F22:M22,1)-SMALL(F22:M22,2),IF(P22=6,SUM(F22:M22)-SMALL(F22:M22,1),SUM(F22:M22)))</f>
        <v>12</v>
      </c>
      <c r="P22" s="26">
        <f>COUNTA(F22:M22)</f>
        <v>1</v>
      </c>
      <c r="Q22" s="134">
        <f>SUM(F22:M22)</f>
        <v>12</v>
      </c>
      <c r="R22" s="27"/>
      <c r="S22" s="28">
        <v>2057</v>
      </c>
      <c r="T22" s="132" t="s">
        <v>157</v>
      </c>
      <c r="U22" s="30">
        <f t="shared" si="0"/>
        <v>80</v>
      </c>
      <c r="V22" s="31"/>
      <c r="W22" s="32">
        <f t="shared" si="1"/>
        <v>80</v>
      </c>
      <c r="X22" s="19"/>
      <c r="Y22" s="6"/>
      <c r="Z22" s="6"/>
      <c r="AA22" s="6"/>
      <c r="AB22" s="6"/>
    </row>
    <row r="23" spans="1:28" ht="29.1" customHeight="1" thickBot="1" x14ac:dyDescent="0.4">
      <c r="A23" s="138">
        <v>7776</v>
      </c>
      <c r="B23" s="214" t="s">
        <v>108</v>
      </c>
      <c r="C23" s="157" t="s">
        <v>495</v>
      </c>
      <c r="D23" s="163">
        <v>1174</v>
      </c>
      <c r="E23" s="157" t="s">
        <v>305</v>
      </c>
      <c r="F23" s="139"/>
      <c r="G23" s="148">
        <v>12</v>
      </c>
      <c r="H23" s="151"/>
      <c r="I23" s="151"/>
      <c r="J23" s="23"/>
      <c r="K23" s="23"/>
      <c r="L23" s="23"/>
      <c r="M23" s="23"/>
      <c r="N23" s="24"/>
      <c r="O23" s="25">
        <f>IF(P23=6,SUM(F23:M23)-SMALL(F23:M23,1)-SMALL(F23:M23,2),IF(P23=6,SUM(F23:M23)-SMALL(F23:M23,1),SUM(F23:M23)))</f>
        <v>12</v>
      </c>
      <c r="P23" s="26">
        <f>COUNTA(F23:M23)</f>
        <v>1</v>
      </c>
      <c r="Q23" s="134">
        <f>SUM(F23:M23)</f>
        <v>12</v>
      </c>
      <c r="R23" s="27"/>
      <c r="S23" s="28">
        <v>2112</v>
      </c>
      <c r="T23" s="132" t="s">
        <v>158</v>
      </c>
      <c r="U23" s="30">
        <f t="shared" si="0"/>
        <v>170</v>
      </c>
      <c r="V23" s="31"/>
      <c r="W23" s="32">
        <f t="shared" si="1"/>
        <v>170</v>
      </c>
      <c r="X23" s="19"/>
      <c r="Y23" s="6"/>
      <c r="Z23" s="6"/>
      <c r="AA23" s="6"/>
      <c r="AB23" s="6"/>
    </row>
    <row r="24" spans="1:28" ht="29.1" customHeight="1" thickBot="1" x14ac:dyDescent="0.4">
      <c r="A24" s="138">
        <v>101551</v>
      </c>
      <c r="B24" s="214" t="s">
        <v>108</v>
      </c>
      <c r="C24" s="157" t="s">
        <v>496</v>
      </c>
      <c r="D24" s="157">
        <v>2186</v>
      </c>
      <c r="E24" s="157" t="s">
        <v>360</v>
      </c>
      <c r="F24" s="139"/>
      <c r="G24" s="148">
        <v>9</v>
      </c>
      <c r="H24" s="151"/>
      <c r="I24" s="151"/>
      <c r="J24" s="23"/>
      <c r="K24" s="23"/>
      <c r="L24" s="23"/>
      <c r="M24" s="23"/>
      <c r="N24" s="24"/>
      <c r="O24" s="25">
        <f>IF(P24=6,SUM(F24:M24)-SMALL(F24:M24,1)-SMALL(F24:M24,2),IF(P24=6,SUM(F24:M24)-SMALL(F24:M24,1),SUM(F24:M24)))</f>
        <v>9</v>
      </c>
      <c r="P24" s="26">
        <f>COUNTA(F24:M24)</f>
        <v>1</v>
      </c>
      <c r="Q24" s="134">
        <f>SUM(F24:M24)</f>
        <v>9</v>
      </c>
      <c r="R24" s="27"/>
      <c r="S24" s="28">
        <v>2140</v>
      </c>
      <c r="T24" s="132" t="s">
        <v>159</v>
      </c>
      <c r="U24" s="30">
        <f t="shared" si="0"/>
        <v>100</v>
      </c>
      <c r="V24" s="31"/>
      <c r="W24" s="32">
        <f t="shared" si="1"/>
        <v>100</v>
      </c>
      <c r="X24" s="19"/>
      <c r="Y24" s="6"/>
      <c r="Z24" s="6"/>
      <c r="AA24" s="6"/>
      <c r="AB24" s="6"/>
    </row>
    <row r="25" spans="1:28" ht="29.1" customHeight="1" thickBot="1" x14ac:dyDescent="0.4">
      <c r="A25" s="138">
        <v>122659</v>
      </c>
      <c r="B25" s="214" t="s">
        <v>108</v>
      </c>
      <c r="C25" s="157" t="s">
        <v>497</v>
      </c>
      <c r="D25" s="163">
        <v>2478</v>
      </c>
      <c r="E25" s="157" t="s">
        <v>322</v>
      </c>
      <c r="F25" s="139"/>
      <c r="G25" s="148">
        <v>8</v>
      </c>
      <c r="H25" s="151"/>
      <c r="I25" s="151"/>
      <c r="J25" s="23"/>
      <c r="K25" s="23"/>
      <c r="L25" s="23"/>
      <c r="M25" s="23"/>
      <c r="N25" s="24"/>
      <c r="O25" s="25">
        <f>IF(P25=6,SUM(F25:M25)-SMALL(F25:M25,1)-SMALL(F25:M25,2),IF(P25=6,SUM(F25:M25)-SMALL(F25:M25,1),SUM(F25:M25)))</f>
        <v>8</v>
      </c>
      <c r="P25" s="26">
        <f>COUNTA(F25:M25)</f>
        <v>1</v>
      </c>
      <c r="Q25" s="134">
        <f>SUM(F25:M25)</f>
        <v>8</v>
      </c>
      <c r="R25" s="27"/>
      <c r="S25" s="28">
        <v>2142</v>
      </c>
      <c r="T25" s="132" t="s">
        <v>160</v>
      </c>
      <c r="U25" s="30">
        <f t="shared" si="0"/>
        <v>25</v>
      </c>
      <c r="V25" s="31"/>
      <c r="W25" s="32">
        <f t="shared" si="1"/>
        <v>25</v>
      </c>
      <c r="X25" s="19"/>
      <c r="Y25" s="6"/>
      <c r="Z25" s="6"/>
      <c r="AA25" s="6"/>
      <c r="AB25" s="6"/>
    </row>
    <row r="26" spans="1:28" ht="29.1" customHeight="1" thickBot="1" x14ac:dyDescent="0.4">
      <c r="A26" s="138">
        <v>76771</v>
      </c>
      <c r="B26" s="214" t="s">
        <v>108</v>
      </c>
      <c r="C26" s="157" t="s">
        <v>498</v>
      </c>
      <c r="D26" s="157">
        <v>1771</v>
      </c>
      <c r="E26" s="157" t="s">
        <v>456</v>
      </c>
      <c r="F26" s="139"/>
      <c r="G26" s="148">
        <v>7</v>
      </c>
      <c r="H26" s="151"/>
      <c r="I26" s="151"/>
      <c r="J26" s="23"/>
      <c r="K26" s="23"/>
      <c r="L26" s="23"/>
      <c r="M26" s="23"/>
      <c r="N26" s="24"/>
      <c r="O26" s="25">
        <f>IF(P26=6,SUM(F26:M26)-SMALL(F26:M26,1)-SMALL(F26:M26,2),IF(P26=6,SUM(F26:M26)-SMALL(F26:M26,1),SUM(F26:M26)))</f>
        <v>7</v>
      </c>
      <c r="P26" s="26">
        <f>COUNTA(F26:M26)</f>
        <v>1</v>
      </c>
      <c r="Q26" s="134">
        <f>SUM(F26:M26)</f>
        <v>7</v>
      </c>
      <c r="R26" s="27"/>
      <c r="S26" s="28">
        <v>2144</v>
      </c>
      <c r="T26" s="132" t="s">
        <v>161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38">
        <v>124715</v>
      </c>
      <c r="B27" s="214" t="s">
        <v>108</v>
      </c>
      <c r="C27" s="157" t="s">
        <v>499</v>
      </c>
      <c r="D27" s="163">
        <v>2438</v>
      </c>
      <c r="E27" s="157" t="s">
        <v>500</v>
      </c>
      <c r="F27" s="139"/>
      <c r="G27" s="148">
        <v>6</v>
      </c>
      <c r="H27" s="151"/>
      <c r="I27" s="151"/>
      <c r="J27" s="151"/>
      <c r="K27" s="23"/>
      <c r="L27" s="23"/>
      <c r="M27" s="23"/>
      <c r="N27" s="24"/>
      <c r="O27" s="25">
        <f>IF(P27=9,SUM(F27:M27)-SMALL(F27:M27,1)-SMALL(F27:M27,2),IF(P27=8,SUM(F27:M27)-SMALL(F27:M27,1),SUM(F27:M27)))</f>
        <v>6</v>
      </c>
      <c r="P27" s="26">
        <f>COUNTA(F27:M27)</f>
        <v>1</v>
      </c>
      <c r="Q27" s="134">
        <f>SUM(F27:M27)</f>
        <v>6</v>
      </c>
      <c r="R27" s="27"/>
      <c r="S27" s="28">
        <v>2186</v>
      </c>
      <c r="T27" s="132" t="s">
        <v>162</v>
      </c>
      <c r="U27" s="30">
        <f t="shared" si="0"/>
        <v>109</v>
      </c>
      <c r="V27" s="31"/>
      <c r="W27" s="32">
        <f t="shared" si="1"/>
        <v>109</v>
      </c>
      <c r="X27" s="19"/>
      <c r="Y27" s="6"/>
      <c r="Z27" s="6"/>
      <c r="AA27" s="6"/>
      <c r="AB27" s="6"/>
    </row>
    <row r="28" spans="1:28" ht="29.1" customHeight="1" thickBot="1" x14ac:dyDescent="0.4">
      <c r="A28" s="138">
        <v>120760</v>
      </c>
      <c r="B28" s="214" t="s">
        <v>108</v>
      </c>
      <c r="C28" s="157" t="s">
        <v>501</v>
      </c>
      <c r="D28" s="157">
        <v>1988</v>
      </c>
      <c r="E28" s="157" t="s">
        <v>152</v>
      </c>
      <c r="F28" s="139"/>
      <c r="G28" s="148">
        <v>5</v>
      </c>
      <c r="H28" s="23"/>
      <c r="I28" s="23"/>
      <c r="J28" s="23"/>
      <c r="K28" s="23"/>
      <c r="L28" s="23"/>
      <c r="M28" s="23"/>
      <c r="N28" s="24"/>
      <c r="O28" s="25">
        <f>IF(P28=9,SUM(F28:M28)-SMALL(F28:M28,1)-SMALL(F28:M28,2),IF(P28=8,SUM(F28:M28)-SMALL(F28:M28,1),SUM(F28:M28)))</f>
        <v>5</v>
      </c>
      <c r="P28" s="26">
        <f>COUNTA(F28:M28)</f>
        <v>1</v>
      </c>
      <c r="Q28" s="134">
        <f>SUM(F28:M28)</f>
        <v>5</v>
      </c>
      <c r="R28" s="27"/>
      <c r="S28" s="28">
        <v>2236</v>
      </c>
      <c r="T28" s="132" t="s">
        <v>163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38">
        <v>117030</v>
      </c>
      <c r="B29" s="214" t="s">
        <v>108</v>
      </c>
      <c r="C29" s="157" t="s">
        <v>502</v>
      </c>
      <c r="D29" s="157">
        <v>2041</v>
      </c>
      <c r="E29" s="157" t="s">
        <v>503</v>
      </c>
      <c r="F29" s="139"/>
      <c r="G29" s="148">
        <v>5</v>
      </c>
      <c r="H29" s="23"/>
      <c r="I29" s="23"/>
      <c r="J29" s="23"/>
      <c r="K29" s="23"/>
      <c r="L29" s="23"/>
      <c r="M29" s="23"/>
      <c r="N29" s="24"/>
      <c r="O29" s="25">
        <f>IF(P29=9,SUM(F29:M29)-SMALL(F29:M29,1)-SMALL(F29:M29,2),IF(P29=8,SUM(F29:M29)-SMALL(F29:M29,1),SUM(F29:M29)))</f>
        <v>5</v>
      </c>
      <c r="P29" s="26">
        <f>COUNTA(F29:M29)</f>
        <v>1</v>
      </c>
      <c r="Q29" s="134">
        <f>SUM(F29:M29)</f>
        <v>5</v>
      </c>
      <c r="R29" s="27"/>
      <c r="S29" s="28">
        <v>2272</v>
      </c>
      <c r="T29" s="132" t="s">
        <v>164</v>
      </c>
      <c r="U29" s="30">
        <f t="shared" si="0"/>
        <v>12</v>
      </c>
      <c r="V29" s="31"/>
      <c r="W29" s="32">
        <f t="shared" si="1"/>
        <v>12</v>
      </c>
      <c r="X29" s="19"/>
      <c r="Y29" s="6"/>
      <c r="Z29" s="6"/>
      <c r="AA29" s="6"/>
      <c r="AB29" s="6"/>
    </row>
    <row r="30" spans="1:28" ht="29.1" customHeight="1" thickBot="1" x14ac:dyDescent="0.4">
      <c r="A30" s="138">
        <v>120570</v>
      </c>
      <c r="B30" s="214" t="s">
        <v>108</v>
      </c>
      <c r="C30" s="157" t="s">
        <v>504</v>
      </c>
      <c r="D30" s="157">
        <v>1132</v>
      </c>
      <c r="E30" s="157" t="s">
        <v>440</v>
      </c>
      <c r="F30" s="139"/>
      <c r="G30" s="148">
        <v>5</v>
      </c>
      <c r="H30" s="23"/>
      <c r="I30" s="23"/>
      <c r="J30" s="23"/>
      <c r="K30" s="23"/>
      <c r="L30" s="23"/>
      <c r="M30" s="23"/>
      <c r="N30" s="24"/>
      <c r="O30" s="25">
        <f>IF(P30=9,SUM(F30:M30)-SMALL(F30:M30,1)-SMALL(F30:M30,2),IF(P30=8,SUM(F30:M30)-SMALL(F30:M30,1),SUM(F30:M30)))</f>
        <v>5</v>
      </c>
      <c r="P30" s="26">
        <f>COUNTA(F30:M30)</f>
        <v>1</v>
      </c>
      <c r="Q30" s="134">
        <f>SUM(F30:M30)</f>
        <v>5</v>
      </c>
      <c r="R30" s="27"/>
      <c r="S30" s="28">
        <v>2362</v>
      </c>
      <c r="T30" s="132" t="s">
        <v>165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38">
        <v>93813</v>
      </c>
      <c r="B31" s="214" t="s">
        <v>108</v>
      </c>
      <c r="C31" s="157" t="s">
        <v>505</v>
      </c>
      <c r="D31" s="157">
        <v>2310</v>
      </c>
      <c r="E31" s="157" t="s">
        <v>453</v>
      </c>
      <c r="F31" s="139"/>
      <c r="G31" s="148">
        <v>5</v>
      </c>
      <c r="H31" s="23"/>
      <c r="I31" s="23"/>
      <c r="J31" s="23"/>
      <c r="K31" s="23"/>
      <c r="L31" s="23"/>
      <c r="M31" s="23"/>
      <c r="N31" s="24"/>
      <c r="O31" s="25">
        <f>IF(P31=9,SUM(F31:M31)-SMALL(F31:M31,1)-SMALL(F31:M31,2),IF(P31=8,SUM(F31:M31)-SMALL(F31:M31,1),SUM(F31:M31)))</f>
        <v>5</v>
      </c>
      <c r="P31" s="26">
        <f>COUNTA(F31:M31)</f>
        <v>1</v>
      </c>
      <c r="Q31" s="134">
        <f>SUM(F31:M31)</f>
        <v>5</v>
      </c>
      <c r="R31" s="27"/>
      <c r="S31" s="28">
        <v>2397</v>
      </c>
      <c r="T31" s="132" t="s">
        <v>166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38">
        <v>107937</v>
      </c>
      <c r="B32" s="214" t="s">
        <v>108</v>
      </c>
      <c r="C32" s="157" t="s">
        <v>506</v>
      </c>
      <c r="D32" s="157">
        <v>2656</v>
      </c>
      <c r="E32" s="157" t="s">
        <v>507</v>
      </c>
      <c r="F32" s="139"/>
      <c r="G32" s="148">
        <v>5</v>
      </c>
      <c r="H32" s="23"/>
      <c r="I32" s="23"/>
      <c r="J32" s="23"/>
      <c r="K32" s="23"/>
      <c r="L32" s="23"/>
      <c r="M32" s="23"/>
      <c r="N32" s="24"/>
      <c r="O32" s="25">
        <f>IF(P32=9,SUM(F32:M32)-SMALL(F32:M32,1)-SMALL(F32:M32,2),IF(P32=8,SUM(F32:M32)-SMALL(F32:M32,1),SUM(F32:M32)))</f>
        <v>5</v>
      </c>
      <c r="P32" s="26">
        <f>COUNTA(F32:M32)</f>
        <v>1</v>
      </c>
      <c r="Q32" s="134">
        <f>SUM(F32:M32)</f>
        <v>5</v>
      </c>
      <c r="R32" s="27"/>
      <c r="S32" s="28">
        <v>2403</v>
      </c>
      <c r="T32" s="132" t="s">
        <v>167</v>
      </c>
      <c r="U32" s="30">
        <f t="shared" si="0"/>
        <v>30</v>
      </c>
      <c r="V32" s="31"/>
      <c r="W32" s="32">
        <f t="shared" si="1"/>
        <v>30</v>
      </c>
      <c r="X32" s="19"/>
      <c r="Y32" s="6"/>
      <c r="Z32" s="6"/>
      <c r="AA32" s="6"/>
      <c r="AB32" s="6"/>
    </row>
    <row r="33" spans="1:28" ht="29.1" customHeight="1" thickBot="1" x14ac:dyDescent="0.4">
      <c r="A33" s="138">
        <v>111878</v>
      </c>
      <c r="B33" s="214" t="s">
        <v>108</v>
      </c>
      <c r="C33" s="157" t="s">
        <v>508</v>
      </c>
      <c r="D33" s="157">
        <v>2142</v>
      </c>
      <c r="E33" s="157" t="s">
        <v>509</v>
      </c>
      <c r="F33" s="139"/>
      <c r="G33" s="148">
        <v>5</v>
      </c>
      <c r="H33" s="23"/>
      <c r="I33" s="23"/>
      <c r="J33" s="23"/>
      <c r="K33" s="23"/>
      <c r="L33" s="23"/>
      <c r="M33" s="23"/>
      <c r="N33" s="24"/>
      <c r="O33" s="25">
        <f>IF(P33=9,SUM(F33:M33)-SMALL(F33:M33,1)-SMALL(F33:M33,2),IF(P33=8,SUM(F33:M33)-SMALL(F33:M33,1),SUM(F33:M33)))</f>
        <v>5</v>
      </c>
      <c r="P33" s="26">
        <f>COUNTA(F33:M33)</f>
        <v>1</v>
      </c>
      <c r="Q33" s="134">
        <f>SUM(F33:M33)</f>
        <v>5</v>
      </c>
      <c r="R33" s="27"/>
      <c r="S33" s="28">
        <v>2415</v>
      </c>
      <c r="T33" s="132" t="s">
        <v>168</v>
      </c>
      <c r="U33" s="30">
        <f t="shared" si="0"/>
        <v>5</v>
      </c>
      <c r="V33" s="31"/>
      <c r="W33" s="32">
        <f t="shared" si="1"/>
        <v>5</v>
      </c>
      <c r="X33" s="19"/>
      <c r="Y33" s="6"/>
      <c r="Z33" s="6"/>
      <c r="AA33" s="6"/>
      <c r="AB33" s="6"/>
    </row>
    <row r="34" spans="1:28" ht="29.1" customHeight="1" thickBot="1" x14ac:dyDescent="0.4">
      <c r="A34" s="138">
        <v>133271</v>
      </c>
      <c r="B34" s="214" t="s">
        <v>108</v>
      </c>
      <c r="C34" s="157" t="s">
        <v>510</v>
      </c>
      <c r="D34" s="157">
        <v>2656</v>
      </c>
      <c r="E34" s="157" t="s">
        <v>507</v>
      </c>
      <c r="F34" s="139"/>
      <c r="G34" s="148">
        <v>5</v>
      </c>
      <c r="H34" s="23"/>
      <c r="I34" s="23"/>
      <c r="J34" s="23"/>
      <c r="K34" s="23"/>
      <c r="L34" s="23"/>
      <c r="M34" s="23"/>
      <c r="N34" s="24"/>
      <c r="O34" s="25">
        <f>IF(P34=9,SUM(F34:M34)-SMALL(F34:M34,1)-SMALL(F34:M34,2),IF(P34=8,SUM(F34:M34)-SMALL(F34:M34,1),SUM(F34:M34)))</f>
        <v>5</v>
      </c>
      <c r="P34" s="26">
        <f>COUNTA(F34:M34)</f>
        <v>1</v>
      </c>
      <c r="Q34" s="134">
        <f>SUM(F34:M34)</f>
        <v>5</v>
      </c>
      <c r="R34" s="27"/>
      <c r="S34" s="28">
        <v>2446</v>
      </c>
      <c r="T34" s="132" t="s">
        <v>169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38">
        <v>130073</v>
      </c>
      <c r="B35" s="214" t="s">
        <v>108</v>
      </c>
      <c r="C35" s="149" t="s">
        <v>511</v>
      </c>
      <c r="D35" s="149">
        <v>2487</v>
      </c>
      <c r="E35" s="149" t="s">
        <v>459</v>
      </c>
      <c r="F35" s="23"/>
      <c r="G35" s="148">
        <v>5</v>
      </c>
      <c r="H35" s="23"/>
      <c r="I35" s="23"/>
      <c r="J35" s="23"/>
      <c r="K35" s="23"/>
      <c r="L35" s="23"/>
      <c r="M35" s="23"/>
      <c r="N35" s="24"/>
      <c r="O35" s="25">
        <f>IF(P35=9,SUM(F35:M35)-SMALL(F35:M35,1)-SMALL(F35:M35,2),IF(P35=8,SUM(F35:M35)-SMALL(F35:M35,1),SUM(F35:M35)))</f>
        <v>5</v>
      </c>
      <c r="P35" s="26">
        <f>COUNTA(F35:M35)</f>
        <v>1</v>
      </c>
      <c r="Q35" s="134">
        <f>SUM(F35:M35)</f>
        <v>5</v>
      </c>
      <c r="R35" s="27"/>
      <c r="S35" s="28">
        <v>2455</v>
      </c>
      <c r="T35" s="132" t="s">
        <v>170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38">
        <v>83904</v>
      </c>
      <c r="B36" s="214" t="s">
        <v>108</v>
      </c>
      <c r="C36" s="21" t="s">
        <v>512</v>
      </c>
      <c r="D36" s="78">
        <v>1140</v>
      </c>
      <c r="E36" s="21" t="s">
        <v>513</v>
      </c>
      <c r="F36" s="23"/>
      <c r="G36" s="148">
        <v>5</v>
      </c>
      <c r="H36" s="23"/>
      <c r="I36" s="23"/>
      <c r="J36" s="23"/>
      <c r="K36" s="23"/>
      <c r="L36" s="23"/>
      <c r="M36" s="23"/>
      <c r="N36" s="24"/>
      <c r="O36" s="25">
        <f>IF(P36=9,SUM(F36:M36)-SMALL(F36:M36,1)-SMALL(F36:M36,2),IF(P36=8,SUM(F36:M36)-SMALL(F36:M36,1),SUM(F36:M36)))</f>
        <v>5</v>
      </c>
      <c r="P36" s="26">
        <f>COUNTA(F36:M36)</f>
        <v>1</v>
      </c>
      <c r="Q36" s="134">
        <f>SUM(F36:M36)</f>
        <v>5</v>
      </c>
      <c r="R36" s="27"/>
      <c r="S36" s="28">
        <v>2513</v>
      </c>
      <c r="T36" s="132" t="s">
        <v>114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38">
        <v>124221</v>
      </c>
      <c r="B37" s="214" t="s">
        <v>108</v>
      </c>
      <c r="C37" s="21" t="s">
        <v>514</v>
      </c>
      <c r="D37" s="78">
        <v>1868</v>
      </c>
      <c r="E37" s="21" t="s">
        <v>310</v>
      </c>
      <c r="F37" s="23"/>
      <c r="G37" s="148">
        <v>5</v>
      </c>
      <c r="H37" s="23"/>
      <c r="I37" s="23"/>
      <c r="J37" s="23"/>
      <c r="K37" s="23"/>
      <c r="L37" s="23"/>
      <c r="M37" s="23"/>
      <c r="N37" s="24"/>
      <c r="O37" s="25">
        <f>IF(P37=9,SUM(F37:M37)-SMALL(F37:M37,1)-SMALL(F37:M37,2),IF(P37=8,SUM(F37:M37)-SMALL(F37:M37,1),SUM(F37:M37)))</f>
        <v>5</v>
      </c>
      <c r="P37" s="26">
        <f>COUNTA(F37:M37)</f>
        <v>1</v>
      </c>
      <c r="Q37" s="134">
        <f>SUM(F37:M37)</f>
        <v>5</v>
      </c>
      <c r="R37" s="27"/>
      <c r="S37" s="28">
        <v>2521</v>
      </c>
      <c r="T37" s="132" t="s">
        <v>111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38">
        <v>74733</v>
      </c>
      <c r="B38" s="214" t="s">
        <v>108</v>
      </c>
      <c r="C38" s="155" t="s">
        <v>515</v>
      </c>
      <c r="D38" s="219">
        <v>2480</v>
      </c>
      <c r="E38" s="155" t="s">
        <v>516</v>
      </c>
      <c r="F38" s="180"/>
      <c r="G38" s="148">
        <v>5</v>
      </c>
      <c r="H38" s="151"/>
      <c r="I38" s="151"/>
      <c r="J38" s="151"/>
      <c r="K38" s="23"/>
      <c r="L38" s="23"/>
      <c r="M38" s="23"/>
      <c r="N38" s="24"/>
      <c r="O38" s="25">
        <f>IF(P38=6,SUM(F38:M38)-SMALL(F38:M38,1)-SMALL(F38:M38,2),IF(P38=6,SUM(F38:M38)-SMALL(F38:M38,1),SUM(F38:M38)))</f>
        <v>5</v>
      </c>
      <c r="P38" s="26">
        <f>COUNTA(F38:M38)</f>
        <v>1</v>
      </c>
      <c r="Q38" s="134">
        <f>SUM(F38:M38)</f>
        <v>5</v>
      </c>
      <c r="R38" s="27"/>
      <c r="S38" s="28">
        <v>2526</v>
      </c>
      <c r="T38" s="132" t="s">
        <v>171</v>
      </c>
      <c r="U38" s="30">
        <f t="shared" si="0"/>
        <v>15</v>
      </c>
      <c r="V38" s="31"/>
      <c r="W38" s="32">
        <f t="shared" si="1"/>
        <v>15</v>
      </c>
      <c r="X38" s="19"/>
      <c r="Y38" s="6"/>
      <c r="Z38" s="6"/>
      <c r="AA38" s="6"/>
      <c r="AB38" s="6"/>
    </row>
    <row r="39" spans="1:28" ht="29.1" customHeight="1" thickBot="1" x14ac:dyDescent="0.4">
      <c r="A39" s="138">
        <v>104535</v>
      </c>
      <c r="B39" s="214" t="s">
        <v>108</v>
      </c>
      <c r="C39" s="155" t="s">
        <v>517</v>
      </c>
      <c r="D39" s="163">
        <v>2334</v>
      </c>
      <c r="E39" s="157" t="s">
        <v>427</v>
      </c>
      <c r="F39" s="139"/>
      <c r="G39" s="148">
        <v>5</v>
      </c>
      <c r="H39" s="151"/>
      <c r="I39" s="151"/>
      <c r="J39" s="151"/>
      <c r="K39" s="23"/>
      <c r="L39" s="23"/>
      <c r="M39" s="23"/>
      <c r="N39" s="24"/>
      <c r="O39" s="25">
        <f>IF(P39=6,SUM(F39:M39)-SMALL(F39:M39,1)-SMALL(F39:M39,2),IF(P39=6,SUM(F39:M39)-SMALL(F39:M39,1),SUM(F39:M39)))</f>
        <v>5</v>
      </c>
      <c r="P39" s="26">
        <f>COUNTA(F39:M39)</f>
        <v>1</v>
      </c>
      <c r="Q39" s="134">
        <f>SUM(F39:M39)</f>
        <v>5</v>
      </c>
      <c r="R39" s="27"/>
      <c r="S39" s="28">
        <v>2609</v>
      </c>
      <c r="T39" s="132" t="s">
        <v>172</v>
      </c>
      <c r="U39" s="30">
        <f t="shared" si="0"/>
        <v>60</v>
      </c>
      <c r="V39" s="31"/>
      <c r="W39" s="32">
        <f t="shared" si="1"/>
        <v>60</v>
      </c>
      <c r="X39" s="19"/>
      <c r="Y39" s="6"/>
      <c r="Z39" s="6"/>
      <c r="AA39" s="6"/>
      <c r="AB39" s="6"/>
    </row>
    <row r="40" spans="1:28" ht="29.1" customHeight="1" thickBot="1" x14ac:dyDescent="0.45">
      <c r="A40" s="220">
        <v>100017</v>
      </c>
      <c r="B40" s="214" t="s">
        <v>108</v>
      </c>
      <c r="C40" s="155" t="s">
        <v>518</v>
      </c>
      <c r="D40" s="217">
        <v>1180</v>
      </c>
      <c r="E40" s="155" t="s">
        <v>146</v>
      </c>
      <c r="F40" s="180"/>
      <c r="G40" s="148">
        <v>5</v>
      </c>
      <c r="H40" s="151"/>
      <c r="I40" s="151"/>
      <c r="J40" s="151"/>
      <c r="K40" s="23"/>
      <c r="L40" s="143"/>
      <c r="M40" s="143"/>
      <c r="N40" s="24"/>
      <c r="O40" s="25">
        <f>IF(P40=6,SUM(F40:M40)-SMALL(F40:M40,1)-SMALL(F40:M40,2),IF(P40=6,SUM(F40:M40)-SMALL(F40:M40,1),SUM(F40:M40)))</f>
        <v>5</v>
      </c>
      <c r="P40" s="26">
        <f>COUNTA(F40:M40)</f>
        <v>1</v>
      </c>
      <c r="Q40" s="134">
        <f>SUM(F40:M40)</f>
        <v>5</v>
      </c>
      <c r="R40" s="27"/>
      <c r="S40" s="28">
        <v>2612</v>
      </c>
      <c r="T40" s="132" t="s">
        <v>173</v>
      </c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5">
      <c r="A41" s="220">
        <v>127108</v>
      </c>
      <c r="B41" s="214" t="s">
        <v>108</v>
      </c>
      <c r="C41" s="155" t="s">
        <v>519</v>
      </c>
      <c r="D41" s="217">
        <v>2334</v>
      </c>
      <c r="E41" s="155" t="s">
        <v>427</v>
      </c>
      <c r="F41" s="180"/>
      <c r="G41" s="148">
        <v>5</v>
      </c>
      <c r="H41" s="151"/>
      <c r="I41" s="151"/>
      <c r="J41" s="151"/>
      <c r="K41" s="23"/>
      <c r="L41" s="143"/>
      <c r="M41" s="143"/>
      <c r="N41" s="24"/>
      <c r="O41" s="25">
        <f>IF(P41=6,SUM(F41:M41)-SMALL(F41:M41,1)-SMALL(F41:M41,2),IF(P41=6,SUM(F41:M41)-SMALL(F41:M41,1),SUM(F41:M41)))</f>
        <v>5</v>
      </c>
      <c r="P41" s="26">
        <f>COUNTA(F41:M41)</f>
        <v>1</v>
      </c>
      <c r="Q41" s="134">
        <f>SUM(F41:M41)</f>
        <v>5</v>
      </c>
      <c r="R41" s="27"/>
      <c r="S41" s="28">
        <v>2638</v>
      </c>
      <c r="T41" s="132" t="s">
        <v>174</v>
      </c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38">
        <v>134192</v>
      </c>
      <c r="B42" s="214" t="s">
        <v>108</v>
      </c>
      <c r="C42" s="157" t="s">
        <v>520</v>
      </c>
      <c r="D42" s="163">
        <v>2046</v>
      </c>
      <c r="E42" s="157" t="s">
        <v>467</v>
      </c>
      <c r="F42" s="139"/>
      <c r="G42" s="148">
        <v>5</v>
      </c>
      <c r="H42" s="151"/>
      <c r="I42" s="151"/>
      <c r="J42" s="23"/>
      <c r="K42" s="23"/>
      <c r="L42" s="23"/>
      <c r="M42" s="23"/>
      <c r="N42" s="24"/>
      <c r="O42" s="25">
        <f>IF(P42=6,SUM(F42:M42)-SMALL(F42:M42,1)-SMALL(F42:M42,2),IF(P42=6,SUM(F42:M42)-SMALL(F42:M42,1),SUM(F42:M42)))</f>
        <v>5</v>
      </c>
      <c r="P42" s="26">
        <f>COUNTA(F42:M42)</f>
        <v>1</v>
      </c>
      <c r="Q42" s="134">
        <f>SUM(F42:M42)</f>
        <v>5</v>
      </c>
      <c r="R42" s="27"/>
      <c r="S42" s="28">
        <v>1665</v>
      </c>
      <c r="T42" s="132" t="s">
        <v>604</v>
      </c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220">
        <v>67485</v>
      </c>
      <c r="B43" s="214" t="s">
        <v>108</v>
      </c>
      <c r="C43" s="155" t="s">
        <v>521</v>
      </c>
      <c r="D43" s="217">
        <v>1172</v>
      </c>
      <c r="E43" s="155" t="s">
        <v>332</v>
      </c>
      <c r="F43" s="180"/>
      <c r="G43" s="148">
        <v>5</v>
      </c>
      <c r="H43" s="151"/>
      <c r="I43" s="151"/>
      <c r="J43" s="151"/>
      <c r="K43" s="23"/>
      <c r="L43" s="23"/>
      <c r="M43" s="23"/>
      <c r="N43" s="24"/>
      <c r="O43" s="25">
        <f>IF(P43=6,SUM(F43:M43)-SMALL(F43:M43,1)-SMALL(F43:M43,2),IF(P43=6,SUM(F43:M43)-SMALL(F43:M43,1),SUM(F43:M43)))</f>
        <v>5</v>
      </c>
      <c r="P43" s="26">
        <f>COUNTA(F43:M43)</f>
        <v>1</v>
      </c>
      <c r="Q43" s="134">
        <f>SUM(F43:M43)</f>
        <v>5</v>
      </c>
      <c r="R43" s="81"/>
      <c r="S43" s="28">
        <v>1771</v>
      </c>
      <c r="T43" s="29" t="s">
        <v>456</v>
      </c>
      <c r="U43" s="30">
        <f t="shared" si="0"/>
        <v>7</v>
      </c>
      <c r="V43" s="31"/>
      <c r="W43" s="32">
        <f t="shared" si="1"/>
        <v>7</v>
      </c>
      <c r="X43" s="19"/>
      <c r="Y43" s="6"/>
      <c r="Z43" s="6"/>
      <c r="AA43" s="6"/>
      <c r="AB43" s="6"/>
    </row>
    <row r="44" spans="1:28" ht="29.1" customHeight="1" thickBot="1" x14ac:dyDescent="0.4">
      <c r="A44" s="138">
        <v>102410</v>
      </c>
      <c r="B44" s="214" t="s">
        <v>108</v>
      </c>
      <c r="C44" s="157" t="s">
        <v>522</v>
      </c>
      <c r="D44" s="163">
        <v>1180</v>
      </c>
      <c r="E44" s="157" t="s">
        <v>146</v>
      </c>
      <c r="F44" s="139"/>
      <c r="G44" s="148">
        <v>5</v>
      </c>
      <c r="H44" s="151"/>
      <c r="I44" s="151"/>
      <c r="J44" s="23"/>
      <c r="K44" s="23"/>
      <c r="L44" s="23"/>
      <c r="M44" s="23"/>
      <c r="N44" s="24"/>
      <c r="O44" s="25">
        <f>IF(P44=6,SUM(F44:M44)-SMALL(F44:M44,1)-SMALL(F44:M44,2),IF(P44=6,SUM(F44:M44)-SMALL(F44:M44,1),SUM(F44:M44)))</f>
        <v>5</v>
      </c>
      <c r="P44" s="26">
        <f>COUNTA(F44:M44)</f>
        <v>1</v>
      </c>
      <c r="Q44" s="134">
        <f>SUM(F44:M44)</f>
        <v>5</v>
      </c>
      <c r="R44" s="81"/>
      <c r="S44" s="28">
        <v>1862</v>
      </c>
      <c r="T44" s="132" t="s">
        <v>324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220">
        <v>90399</v>
      </c>
      <c r="B45" s="214" t="s">
        <v>108</v>
      </c>
      <c r="C45" s="155" t="s">
        <v>523</v>
      </c>
      <c r="D45" s="217">
        <v>2415</v>
      </c>
      <c r="E45" s="155" t="s">
        <v>168</v>
      </c>
      <c r="F45" s="139"/>
      <c r="G45" s="148">
        <v>5</v>
      </c>
      <c r="H45" s="151"/>
      <c r="I45" s="151"/>
      <c r="J45" s="151"/>
      <c r="K45" s="23"/>
      <c r="L45" s="23"/>
      <c r="M45" s="23"/>
      <c r="N45" s="24"/>
      <c r="O45" s="25">
        <f>IF(P45=6,SUM(F45:M45)-SMALL(F45:M45,1)-SMALL(F45:M45,2),IF(P45=6,SUM(F45:M45)-SMALL(F45:M45,1),SUM(F45:M45)))</f>
        <v>5</v>
      </c>
      <c r="P45" s="26">
        <f>COUNTA(F45:M45)</f>
        <v>1</v>
      </c>
      <c r="Q45" s="134">
        <f>SUM(F45:M45)</f>
        <v>5</v>
      </c>
      <c r="R45" s="81"/>
      <c r="S45" s="28">
        <v>1868</v>
      </c>
      <c r="T45" s="29" t="s">
        <v>310</v>
      </c>
      <c r="U45" s="30">
        <f t="shared" si="0"/>
        <v>5</v>
      </c>
      <c r="V45" s="31"/>
      <c r="W45" s="32">
        <f t="shared" si="1"/>
        <v>5</v>
      </c>
      <c r="X45" s="19"/>
      <c r="Y45" s="6"/>
      <c r="Z45" s="6"/>
      <c r="AA45" s="6"/>
      <c r="AB45" s="6"/>
    </row>
    <row r="46" spans="1:28" ht="28.5" customHeight="1" thickBot="1" x14ac:dyDescent="0.4">
      <c r="A46" s="138">
        <v>129319</v>
      </c>
      <c r="B46" s="214" t="s">
        <v>108</v>
      </c>
      <c r="C46" s="157" t="s">
        <v>524</v>
      </c>
      <c r="D46" s="163">
        <v>2316</v>
      </c>
      <c r="E46" s="157" t="s">
        <v>293</v>
      </c>
      <c r="F46" s="139"/>
      <c r="G46" s="148">
        <v>5</v>
      </c>
      <c r="H46" s="151"/>
      <c r="I46" s="151"/>
      <c r="J46" s="23"/>
      <c r="K46" s="23"/>
      <c r="L46" s="23"/>
      <c r="M46" s="23"/>
      <c r="N46" s="24"/>
      <c r="O46" s="25">
        <f>IF(P46=6,SUM(F46:M46)-SMALL(F46:M46,1)-SMALL(F46:M46,2),IF(P46=6,SUM(F46:M46)-SMALL(F46:M46,1),SUM(F46:M46)))</f>
        <v>5</v>
      </c>
      <c r="P46" s="26">
        <f>COUNTA(F46:M46)</f>
        <v>1</v>
      </c>
      <c r="Q46" s="134">
        <f>SUM(F46:M46)</f>
        <v>5</v>
      </c>
      <c r="R46" s="39"/>
      <c r="S46" s="28">
        <v>1937</v>
      </c>
      <c r="T46" s="29" t="s">
        <v>363</v>
      </c>
      <c r="U46" s="30">
        <f t="shared" si="0"/>
        <v>0</v>
      </c>
      <c r="V46" s="36"/>
      <c r="W46" s="32">
        <f t="shared" si="1"/>
        <v>0</v>
      </c>
      <c r="X46" s="19"/>
      <c r="Y46" s="6"/>
      <c r="Z46" s="6"/>
      <c r="AA46" s="6"/>
      <c r="AB46" s="6"/>
    </row>
    <row r="47" spans="1:28" ht="27.95" customHeight="1" thickBot="1" x14ac:dyDescent="0.4">
      <c r="A47" s="138">
        <v>112839</v>
      </c>
      <c r="B47" s="214" t="s">
        <v>108</v>
      </c>
      <c r="C47" s="157" t="s">
        <v>525</v>
      </c>
      <c r="D47" s="157">
        <v>1757</v>
      </c>
      <c r="E47" s="157" t="s">
        <v>526</v>
      </c>
      <c r="F47" s="139"/>
      <c r="G47" s="148">
        <v>5</v>
      </c>
      <c r="H47" s="151"/>
      <c r="I47" s="151"/>
      <c r="J47" s="23"/>
      <c r="K47" s="23"/>
      <c r="L47" s="23"/>
      <c r="M47" s="23"/>
      <c r="N47" s="24"/>
      <c r="O47" s="25">
        <f>IF(P47=6,SUM(F47:M47)-SMALL(F47:M47,1)-SMALL(F47:M47,2),IF(P47=6,SUM(F47:M47)-SMALL(F47:M47,1),SUM(F47:M47)))</f>
        <v>5</v>
      </c>
      <c r="P47" s="26">
        <f>COUNTA(F47:M47)</f>
        <v>1</v>
      </c>
      <c r="Q47" s="134">
        <f>SUM(F47:M47)</f>
        <v>5</v>
      </c>
      <c r="R47" s="39"/>
      <c r="S47" s="28">
        <v>1970</v>
      </c>
      <c r="T47" s="29" t="s">
        <v>327</v>
      </c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138">
        <v>95456</v>
      </c>
      <c r="B48" s="214" t="s">
        <v>108</v>
      </c>
      <c r="C48" s="157" t="s">
        <v>527</v>
      </c>
      <c r="D48" s="163">
        <v>1174</v>
      </c>
      <c r="E48" s="157" t="s">
        <v>305</v>
      </c>
      <c r="F48" s="139"/>
      <c r="G48" s="148">
        <v>5</v>
      </c>
      <c r="H48" s="151"/>
      <c r="I48" s="151"/>
      <c r="J48" s="23"/>
      <c r="K48" s="23"/>
      <c r="L48" s="23"/>
      <c r="M48" s="23"/>
      <c r="N48" s="24"/>
      <c r="O48" s="25">
        <f>IF(P48=6,SUM(F48:M48)-SMALL(F48:M48,1)-SMALL(F48:M48,2),IF(P48=6,SUM(F48:M48)-SMALL(F48:M48,1),SUM(F48:M48)))</f>
        <v>5</v>
      </c>
      <c r="P48" s="26">
        <f>COUNTA(F48:M48)</f>
        <v>1</v>
      </c>
      <c r="Q48" s="134">
        <f>SUM(F48:M48)</f>
        <v>5</v>
      </c>
      <c r="R48" s="6"/>
      <c r="S48" s="28">
        <v>2029</v>
      </c>
      <c r="T48" s="29" t="s">
        <v>349</v>
      </c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:28" ht="27.95" customHeight="1" thickBot="1" x14ac:dyDescent="0.4">
      <c r="A49" s="138">
        <v>84424</v>
      </c>
      <c r="B49" s="214" t="s">
        <v>108</v>
      </c>
      <c r="C49" s="157" t="s">
        <v>528</v>
      </c>
      <c r="D49" s="157">
        <v>10</v>
      </c>
      <c r="E49" s="157" t="s">
        <v>391</v>
      </c>
      <c r="F49" s="139"/>
      <c r="G49" s="148">
        <v>5</v>
      </c>
      <c r="H49" s="151"/>
      <c r="I49" s="151"/>
      <c r="J49" s="23"/>
      <c r="K49" s="23"/>
      <c r="L49" s="23"/>
      <c r="M49" s="23"/>
      <c r="N49" s="24"/>
      <c r="O49" s="25">
        <f>IF(P49=6,SUM(F49:M49)-SMALL(F49:M49,1)-SMALL(F49:M49,2),IF(P49=6,SUM(F49:M49)-SMALL(F49:M49,1),SUM(F49:M49)))</f>
        <v>5</v>
      </c>
      <c r="P49" s="26">
        <f>COUNTA(F49:M49)</f>
        <v>1</v>
      </c>
      <c r="Q49" s="134">
        <f>SUM(F49:M49)</f>
        <v>5</v>
      </c>
      <c r="R49" s="39"/>
      <c r="S49" s="28">
        <v>2042</v>
      </c>
      <c r="T49" s="29" t="s">
        <v>434</v>
      </c>
      <c r="U49" s="30">
        <f t="shared" si="0"/>
        <v>0</v>
      </c>
      <c r="V49" s="39"/>
      <c r="W49" s="32">
        <f t="shared" si="1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138">
        <v>113375</v>
      </c>
      <c r="B50" s="214" t="s">
        <v>108</v>
      </c>
      <c r="C50" s="157" t="s">
        <v>529</v>
      </c>
      <c r="D50" s="163">
        <v>1180</v>
      </c>
      <c r="E50" s="157" t="s">
        <v>146</v>
      </c>
      <c r="F50" s="139"/>
      <c r="G50" s="148">
        <v>5</v>
      </c>
      <c r="H50" s="151"/>
      <c r="I50" s="151"/>
      <c r="J50" s="151"/>
      <c r="K50" s="23"/>
      <c r="L50" s="23"/>
      <c r="M50" s="23"/>
      <c r="N50" s="24"/>
      <c r="O50" s="25">
        <f>IF(P50=9,SUM(F50:M50)-SMALL(F50:M50,1)-SMALL(F50:M50,2),IF(P50=8,SUM(F50:M50)-SMALL(F50:M50,1),SUM(F50:M50)))</f>
        <v>5</v>
      </c>
      <c r="P50" s="26">
        <f>COUNTA(F50:M50)</f>
        <v>1</v>
      </c>
      <c r="Q50" s="134">
        <f>SUM(F50:M50)</f>
        <v>5</v>
      </c>
      <c r="R50" s="39"/>
      <c r="S50" s="28">
        <v>2046</v>
      </c>
      <c r="T50" s="29" t="s">
        <v>467</v>
      </c>
      <c r="U50" s="30">
        <f t="shared" si="0"/>
        <v>5</v>
      </c>
      <c r="V50" s="6"/>
      <c r="W50" s="32">
        <f t="shared" si="1"/>
        <v>5</v>
      </c>
      <c r="X50" s="6"/>
      <c r="Y50" s="6"/>
      <c r="Z50" s="6"/>
      <c r="AA50" s="6"/>
      <c r="AB50" s="6"/>
    </row>
    <row r="51" spans="1:28" ht="27.95" customHeight="1" thickBot="1" x14ac:dyDescent="0.4">
      <c r="A51" s="138">
        <v>135523</v>
      </c>
      <c r="B51" s="214" t="s">
        <v>108</v>
      </c>
      <c r="C51" s="157" t="s">
        <v>530</v>
      </c>
      <c r="D51" s="157">
        <v>2487</v>
      </c>
      <c r="E51" s="157" t="s">
        <v>459</v>
      </c>
      <c r="F51" s="139"/>
      <c r="G51" s="148">
        <v>5</v>
      </c>
      <c r="H51" s="23"/>
      <c r="I51" s="23"/>
      <c r="J51" s="23"/>
      <c r="K51" s="23"/>
      <c r="L51" s="23"/>
      <c r="M51" s="23"/>
      <c r="N51" s="24"/>
      <c r="O51" s="25">
        <f>IF(P51=9,SUM(F51:M51)-SMALL(F51:M51,1)-SMALL(F51:M51,2),IF(P51=8,SUM(F51:M51)-SMALL(F51:M51,1),SUM(F51:M51)))</f>
        <v>5</v>
      </c>
      <c r="P51" s="26">
        <f>COUNTA(F51:M51)</f>
        <v>1</v>
      </c>
      <c r="Q51" s="134">
        <f>SUM(F51:M51)</f>
        <v>5</v>
      </c>
      <c r="R51" s="39"/>
      <c r="S51" s="28">
        <v>2178</v>
      </c>
      <c r="T51" s="29" t="s">
        <v>605</v>
      </c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138">
        <v>113173</v>
      </c>
      <c r="B52" s="214" t="s">
        <v>108</v>
      </c>
      <c r="C52" s="157" t="s">
        <v>531</v>
      </c>
      <c r="D52" s="157">
        <v>1174</v>
      </c>
      <c r="E52" s="157" t="s">
        <v>305</v>
      </c>
      <c r="F52" s="139"/>
      <c r="G52" s="148">
        <v>5</v>
      </c>
      <c r="H52" s="23"/>
      <c r="I52" s="23"/>
      <c r="J52" s="23"/>
      <c r="K52" s="23"/>
      <c r="L52" s="23"/>
      <c r="M52" s="23"/>
      <c r="N52" s="24"/>
      <c r="O52" s="25">
        <f>IF(P52=9,SUM(F52:M52)-SMALL(F52:M52,1)-SMALL(F52:M52,2),IF(P52=8,SUM(F52:M52)-SMALL(F52:M52,1),SUM(F52:M52)))</f>
        <v>5</v>
      </c>
      <c r="P52" s="26">
        <f>COUNTA(F52:M52)</f>
        <v>1</v>
      </c>
      <c r="Q52" s="134">
        <f>SUM(F52:M52)</f>
        <v>5</v>
      </c>
      <c r="R52" s="39"/>
      <c r="S52" s="28">
        <v>2205</v>
      </c>
      <c r="T52" s="29" t="s">
        <v>574</v>
      </c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138">
        <v>83947</v>
      </c>
      <c r="B53" s="214" t="s">
        <v>108</v>
      </c>
      <c r="C53" s="157" t="s">
        <v>532</v>
      </c>
      <c r="D53" s="157">
        <v>1180</v>
      </c>
      <c r="E53" s="157" t="s">
        <v>146</v>
      </c>
      <c r="F53" s="139"/>
      <c r="G53" s="148">
        <v>5</v>
      </c>
      <c r="H53" s="23"/>
      <c r="I53" s="23"/>
      <c r="J53" s="23"/>
      <c r="K53" s="23"/>
      <c r="L53" s="23"/>
      <c r="M53" s="23"/>
      <c r="N53" s="24"/>
      <c r="O53" s="25">
        <f>IF(P53=9,SUM(F53:M53)-SMALL(F53:M53,1)-SMALL(F53:M53,2),IF(P53=8,SUM(F53:M53)-SMALL(F53:M53,1),SUM(F53:M53)))</f>
        <v>5</v>
      </c>
      <c r="P53" s="26">
        <f>COUNTA(F53:M53)</f>
        <v>1</v>
      </c>
      <c r="Q53" s="134">
        <f>SUM(F53:M53)</f>
        <v>5</v>
      </c>
      <c r="R53" s="6"/>
      <c r="S53" s="28">
        <v>2251</v>
      </c>
      <c r="T53" s="29" t="s">
        <v>304</v>
      </c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138">
        <v>107505</v>
      </c>
      <c r="B54" s="214" t="s">
        <v>108</v>
      </c>
      <c r="C54" s="157" t="s">
        <v>533</v>
      </c>
      <c r="D54" s="157">
        <v>1180</v>
      </c>
      <c r="E54" s="157" t="s">
        <v>146</v>
      </c>
      <c r="F54" s="139"/>
      <c r="G54" s="148">
        <v>5</v>
      </c>
      <c r="H54" s="23"/>
      <c r="I54" s="23"/>
      <c r="J54" s="23"/>
      <c r="K54" s="23"/>
      <c r="L54" s="23"/>
      <c r="M54" s="23"/>
      <c r="N54" s="24"/>
      <c r="O54" s="25">
        <f>IF(P54=9,SUM(F54:M54)-SMALL(F54:M54,1)-SMALL(F54:M54,2),IF(P54=8,SUM(F54:M54)-SMALL(F54:M54,1),SUM(F54:M54)))</f>
        <v>5</v>
      </c>
      <c r="P54" s="26">
        <f>COUNTA(F54:M54)</f>
        <v>1</v>
      </c>
      <c r="Q54" s="134">
        <f>SUM(F54:M54)</f>
        <v>5</v>
      </c>
      <c r="R54" s="6"/>
      <c r="S54" s="28">
        <v>2253</v>
      </c>
      <c r="T54" s="29" t="s">
        <v>606</v>
      </c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138">
        <v>114857</v>
      </c>
      <c r="B55" s="214" t="s">
        <v>108</v>
      </c>
      <c r="C55" s="157" t="s">
        <v>534</v>
      </c>
      <c r="D55" s="157">
        <v>1180</v>
      </c>
      <c r="E55" s="157" t="s">
        <v>146</v>
      </c>
      <c r="F55" s="139"/>
      <c r="G55" s="148">
        <v>5</v>
      </c>
      <c r="H55" s="23"/>
      <c r="I55" s="23"/>
      <c r="J55" s="23"/>
      <c r="K55" s="23"/>
      <c r="L55" s="23"/>
      <c r="M55" s="23"/>
      <c r="N55" s="24"/>
      <c r="O55" s="25">
        <f>IF(P55=9,SUM(F55:M55)-SMALL(F55:M55,1)-SMALL(F55:M55,2),IF(P55=8,SUM(F55:M55)-SMALL(F55:M55,1),SUM(F55:M55)))</f>
        <v>5</v>
      </c>
      <c r="P55" s="26">
        <f>COUNTA(F55:M55)</f>
        <v>1</v>
      </c>
      <c r="Q55" s="134">
        <f>SUM(F55:M55)</f>
        <v>5</v>
      </c>
      <c r="R55" s="6"/>
      <c r="S55" s="28">
        <v>2277</v>
      </c>
      <c r="T55" s="29" t="s">
        <v>320</v>
      </c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138">
        <v>131352</v>
      </c>
      <c r="B56" s="214" t="s">
        <v>108</v>
      </c>
      <c r="C56" s="157" t="s">
        <v>535</v>
      </c>
      <c r="D56" s="157">
        <v>2478</v>
      </c>
      <c r="E56" s="157" t="s">
        <v>322</v>
      </c>
      <c r="F56" s="139"/>
      <c r="G56" s="148">
        <v>5</v>
      </c>
      <c r="H56" s="23"/>
      <c r="I56" s="23"/>
      <c r="J56" s="23"/>
      <c r="K56" s="23"/>
      <c r="L56" s="23"/>
      <c r="M56" s="23"/>
      <c r="N56" s="24"/>
      <c r="O56" s="25">
        <f>IF(P56=9,SUM(F56:M56)-SMALL(F56:M56,1)-SMALL(F56:M56,2),IF(P56=8,SUM(F56:M56)-SMALL(F56:M56,1),SUM(F56:M56)))</f>
        <v>5</v>
      </c>
      <c r="P56" s="26">
        <f>COUNTA(F56:M56)</f>
        <v>1</v>
      </c>
      <c r="Q56" s="134">
        <f>SUM(F56:M56)</f>
        <v>5</v>
      </c>
      <c r="R56" s="6"/>
      <c r="S56" s="28">
        <v>2310</v>
      </c>
      <c r="T56" s="29" t="s">
        <v>453</v>
      </c>
      <c r="U56" s="30">
        <f t="shared" si="0"/>
        <v>45</v>
      </c>
      <c r="V56" s="6"/>
      <c r="W56" s="32">
        <f t="shared" si="1"/>
        <v>45</v>
      </c>
      <c r="X56" s="6"/>
      <c r="Y56" s="6"/>
      <c r="Z56" s="6"/>
      <c r="AA56" s="6"/>
      <c r="AB56" s="6"/>
    </row>
    <row r="57" spans="1:28" ht="27.4" customHeight="1" thickBot="1" x14ac:dyDescent="0.4">
      <c r="A57" s="138">
        <v>130114</v>
      </c>
      <c r="B57" s="214" t="s">
        <v>108</v>
      </c>
      <c r="C57" s="157" t="s">
        <v>536</v>
      </c>
      <c r="D57" s="157">
        <v>1174</v>
      </c>
      <c r="E57" s="157" t="s">
        <v>305</v>
      </c>
      <c r="F57" s="139"/>
      <c r="G57" s="148">
        <v>5</v>
      </c>
      <c r="H57" s="23"/>
      <c r="I57" s="23"/>
      <c r="J57" s="23"/>
      <c r="K57" s="23"/>
      <c r="L57" s="23"/>
      <c r="M57" s="23"/>
      <c r="N57" s="24"/>
      <c r="O57" s="25">
        <f>IF(P57=9,SUM(F57:M57)-SMALL(F57:M57,1)-SMALL(F57:M57,2),IF(P57=8,SUM(F57:M57)-SMALL(F57:M57,1),SUM(F57:M57)))</f>
        <v>5</v>
      </c>
      <c r="P57" s="26">
        <f>COUNTA(F57:M57)</f>
        <v>1</v>
      </c>
      <c r="Q57" s="134">
        <f>SUM(F57:M57)</f>
        <v>5</v>
      </c>
      <c r="R57" s="6"/>
      <c r="S57" s="28">
        <v>2316</v>
      </c>
      <c r="T57" s="29" t="s">
        <v>293</v>
      </c>
      <c r="U57" s="30">
        <f t="shared" si="0"/>
        <v>5</v>
      </c>
      <c r="V57" s="6"/>
      <c r="W57" s="32">
        <f t="shared" si="1"/>
        <v>5</v>
      </c>
      <c r="X57" s="6"/>
      <c r="Y57" s="6"/>
      <c r="Z57" s="6"/>
      <c r="AA57" s="6"/>
      <c r="AB57" s="6"/>
    </row>
    <row r="58" spans="1:28" ht="27.4" customHeight="1" thickBot="1" x14ac:dyDescent="0.4">
      <c r="A58" s="138">
        <v>123226</v>
      </c>
      <c r="B58" s="214" t="s">
        <v>108</v>
      </c>
      <c r="C58" s="149" t="s">
        <v>537</v>
      </c>
      <c r="D58" s="149">
        <v>2599</v>
      </c>
      <c r="E58" s="149" t="s">
        <v>366</v>
      </c>
      <c r="F58" s="23"/>
      <c r="G58" s="148">
        <v>5</v>
      </c>
      <c r="H58" s="23"/>
      <c r="I58" s="23"/>
      <c r="J58" s="23"/>
      <c r="K58" s="23"/>
      <c r="L58" s="23"/>
      <c r="M58" s="23"/>
      <c r="N58" s="24"/>
      <c r="O58" s="25">
        <f>IF(P58=9,SUM(F58:M58)-SMALL(F58:M58,1)-SMALL(F58:M58,2),IF(P58=8,SUM(F58:M58)-SMALL(F58:M58,1),SUM(F58:M58)))</f>
        <v>5</v>
      </c>
      <c r="P58" s="26">
        <f>COUNTA(F58:M58)</f>
        <v>1</v>
      </c>
      <c r="Q58" s="134">
        <f>SUM(F58:M58)</f>
        <v>5</v>
      </c>
      <c r="R58" s="6"/>
      <c r="S58" s="28">
        <v>2334</v>
      </c>
      <c r="T58" s="29" t="s">
        <v>427</v>
      </c>
      <c r="U58" s="30">
        <f t="shared" si="0"/>
        <v>10</v>
      </c>
      <c r="V58" s="6"/>
      <c r="W58" s="32">
        <f t="shared" si="1"/>
        <v>10</v>
      </c>
      <c r="X58" s="6"/>
      <c r="Y58" s="6"/>
      <c r="Z58" s="6"/>
      <c r="AA58" s="6"/>
      <c r="AB58" s="6"/>
    </row>
    <row r="59" spans="1:28" ht="27.2" customHeight="1" thickBot="1" x14ac:dyDescent="0.4">
      <c r="A59" s="138">
        <v>137605</v>
      </c>
      <c r="B59" s="214" t="s">
        <v>108</v>
      </c>
      <c r="C59" s="21" t="s">
        <v>538</v>
      </c>
      <c r="D59" s="78">
        <v>2487</v>
      </c>
      <c r="E59" s="21" t="s">
        <v>459</v>
      </c>
      <c r="F59" s="23"/>
      <c r="G59" s="148">
        <v>5</v>
      </c>
      <c r="H59" s="23"/>
      <c r="I59" s="23"/>
      <c r="J59" s="23"/>
      <c r="K59" s="23"/>
      <c r="L59" s="23"/>
      <c r="M59" s="23"/>
      <c r="N59" s="24"/>
      <c r="O59" s="25">
        <f>IF(P59=9,SUM(F59:M59)-SMALL(F59:M59,1)-SMALL(F59:M59,2),IF(P59=8,SUM(F59:M59)-SMALL(F59:M59,1),SUM(F59:M59)))</f>
        <v>5</v>
      </c>
      <c r="P59" s="26">
        <f>COUNTA(F59:M59)</f>
        <v>1</v>
      </c>
      <c r="Q59" s="134">
        <f>SUM(F59:M59)</f>
        <v>5</v>
      </c>
      <c r="R59" s="6"/>
      <c r="S59" s="28">
        <v>2438</v>
      </c>
      <c r="T59" s="132" t="s">
        <v>500</v>
      </c>
      <c r="U59" s="30">
        <f t="shared" si="0"/>
        <v>6</v>
      </c>
      <c r="V59" s="6"/>
      <c r="W59" s="32">
        <f t="shared" si="1"/>
        <v>6</v>
      </c>
      <c r="X59" s="6"/>
      <c r="Y59" s="6"/>
      <c r="Z59" s="6"/>
      <c r="AA59" s="6"/>
      <c r="AB59" s="6"/>
    </row>
    <row r="60" spans="1:28" ht="27.4" customHeight="1" thickBot="1" x14ac:dyDescent="0.4">
      <c r="A60" s="138">
        <v>105357</v>
      </c>
      <c r="B60" s="214" t="s">
        <v>108</v>
      </c>
      <c r="C60" s="21" t="s">
        <v>539</v>
      </c>
      <c r="D60" s="78">
        <v>1174</v>
      </c>
      <c r="E60" s="21" t="s">
        <v>305</v>
      </c>
      <c r="F60" s="23"/>
      <c r="G60" s="148">
        <v>2</v>
      </c>
      <c r="H60" s="23"/>
      <c r="I60" s="23"/>
      <c r="J60" s="23"/>
      <c r="K60" s="23"/>
      <c r="L60" s="23"/>
      <c r="M60" s="23"/>
      <c r="N60" s="24"/>
      <c r="O60" s="25">
        <f>IF(P60=9,SUM(F60:M60)-SMALL(F60:M60,1)-SMALL(F60:M60,2),IF(P60=8,SUM(F60:M60)-SMALL(F60:M60,1),SUM(F60:M60)))</f>
        <v>2</v>
      </c>
      <c r="P60" s="26">
        <f>COUNTA(F60:M60)</f>
        <v>1</v>
      </c>
      <c r="Q60" s="134">
        <f>SUM(F60:M60)</f>
        <v>2</v>
      </c>
      <c r="R60" s="6"/>
      <c r="S60" s="28">
        <v>2453</v>
      </c>
      <c r="T60" s="29" t="s">
        <v>415</v>
      </c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138"/>
      <c r="B61" s="138" t="str">
        <f t="shared" ref="B59:B62" si="2">IF(P61&lt;2,"NO","SI")</f>
        <v>NO</v>
      </c>
      <c r="C61" s="21"/>
      <c r="D61" s="78"/>
      <c r="E61" s="21"/>
      <c r="F61" s="23"/>
      <c r="G61" s="23"/>
      <c r="H61" s="23"/>
      <c r="I61" s="23"/>
      <c r="J61" s="23"/>
      <c r="K61" s="23"/>
      <c r="L61" s="23"/>
      <c r="M61" s="23"/>
      <c r="N61" s="24"/>
      <c r="O61" s="25">
        <f>IF(P61=9,SUM(F61:M61)-SMALL(F61:M61,1)-SMALL(F61:M61,2),IF(P61=8,SUM(F61:M61)-SMALL(F61:M61,1),SUM(F61:M61)))</f>
        <v>0</v>
      </c>
      <c r="P61" s="26">
        <f>COUNTA(F61:M61)</f>
        <v>0</v>
      </c>
      <c r="Q61" s="134">
        <f>SUM(F61:M61)</f>
        <v>0</v>
      </c>
      <c r="R61" s="6"/>
      <c r="S61" s="28">
        <v>2461</v>
      </c>
      <c r="T61" s="29" t="s">
        <v>577</v>
      </c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138"/>
      <c r="B62" s="138" t="str">
        <f t="shared" si="2"/>
        <v>NO</v>
      </c>
      <c r="C62" s="21"/>
      <c r="D62" s="78"/>
      <c r="E62" s="21"/>
      <c r="F62" s="23"/>
      <c r="G62" s="23"/>
      <c r="H62" s="23"/>
      <c r="I62" s="23"/>
      <c r="J62" s="23"/>
      <c r="K62" s="23"/>
      <c r="L62" s="23"/>
      <c r="M62" s="23"/>
      <c r="N62" s="24"/>
      <c r="O62" s="25">
        <f>IF(P62=9,SUM(F62:M62)-SMALL(F62:M62,1)-SMALL(F62:M62,2),IF(P62=8,SUM(F62:M62)-SMALL(F62:M62,1),SUM(F62:M62)))</f>
        <v>0</v>
      </c>
      <c r="P62" s="26">
        <f>COUNTA(F62:M62)</f>
        <v>0</v>
      </c>
      <c r="Q62" s="134">
        <f>SUM(F62:M62)</f>
        <v>0</v>
      </c>
      <c r="R62" s="6"/>
      <c r="S62" s="28">
        <v>2465</v>
      </c>
      <c r="T62" s="29" t="s">
        <v>344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40"/>
      <c r="B63" s="40">
        <f>COUNTIF(B3:B62,"SI")</f>
        <v>58</v>
      </c>
      <c r="C63" s="75">
        <f>COUNTA(C3:C62)</f>
        <v>58</v>
      </c>
      <c r="D63" s="79"/>
      <c r="E63" s="76"/>
      <c r="F63" s="175">
        <f>COUNTA(F3:F62)</f>
        <v>11</v>
      </c>
      <c r="G63" s="175">
        <f>COUNTA(G3:G62)</f>
        <v>48</v>
      </c>
      <c r="H63" s="175">
        <f>COUNTA(H3:H62)</f>
        <v>0</v>
      </c>
      <c r="I63" s="175">
        <f>COUNTA(I3:I62)</f>
        <v>0</v>
      </c>
      <c r="J63" s="175">
        <f>COUNTA(J3:J62)</f>
        <v>0</v>
      </c>
      <c r="K63" s="175">
        <f>COUNTA(K3:K62)</f>
        <v>0</v>
      </c>
      <c r="L63" s="76"/>
      <c r="M63" s="40"/>
      <c r="N63" s="24"/>
      <c r="O63" s="60">
        <f>SUM(O3:O62)</f>
        <v>1200</v>
      </c>
      <c r="P63" s="44"/>
      <c r="Q63" s="61">
        <f>SUM(Q3:Q62)</f>
        <v>1200</v>
      </c>
      <c r="R63" s="6"/>
      <c r="S63" s="28">
        <v>2478</v>
      </c>
      <c r="T63" s="132" t="s">
        <v>322</v>
      </c>
      <c r="U63" s="30">
        <f t="shared" si="0"/>
        <v>13</v>
      </c>
      <c r="V63" s="31"/>
      <c r="W63" s="32">
        <f t="shared" si="1"/>
        <v>13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80"/>
      <c r="E64" s="6"/>
      <c r="F64" s="181"/>
      <c r="G64" s="6"/>
      <c r="H64" s="6"/>
      <c r="I64" s="6"/>
      <c r="J64" s="6"/>
      <c r="K64" s="6"/>
      <c r="L64" s="6"/>
      <c r="M64" s="6"/>
      <c r="N64" s="24"/>
      <c r="O64" s="65"/>
      <c r="P64" s="6"/>
      <c r="Q64" s="65"/>
      <c r="R64" s="6"/>
      <c r="S64" s="28">
        <v>2480</v>
      </c>
      <c r="T64" s="29" t="s">
        <v>516</v>
      </c>
      <c r="U64" s="30">
        <f t="shared" si="0"/>
        <v>5</v>
      </c>
      <c r="V64" s="31"/>
      <c r="W64" s="32">
        <f t="shared" si="1"/>
        <v>5</v>
      </c>
      <c r="X64" s="6"/>
      <c r="Y64" s="6"/>
      <c r="Z64" s="6"/>
      <c r="AA64" s="6"/>
      <c r="AB64" s="6"/>
    </row>
    <row r="65" spans="1:28" ht="26.25" customHeight="1" thickBot="1" x14ac:dyDescent="0.4">
      <c r="A65" s="6"/>
      <c r="B65" s="6"/>
      <c r="C65" s="6"/>
      <c r="D65" s="80"/>
      <c r="E65" s="6"/>
      <c r="F65" s="181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28">
        <v>2487</v>
      </c>
      <c r="T65" s="29" t="s">
        <v>459</v>
      </c>
      <c r="U65" s="30">
        <f t="shared" si="0"/>
        <v>15</v>
      </c>
      <c r="V65" s="36"/>
      <c r="W65" s="32">
        <f t="shared" si="1"/>
        <v>15</v>
      </c>
      <c r="X65" s="6"/>
      <c r="Y65" s="6"/>
      <c r="Z65" s="6"/>
      <c r="AA65" s="6"/>
      <c r="AB65" s="6"/>
    </row>
    <row r="66" spans="1:28" ht="26.25" customHeight="1" thickBot="1" x14ac:dyDescent="0.4">
      <c r="A66" s="6"/>
      <c r="B66" s="6"/>
      <c r="C66" s="6"/>
      <c r="D66" s="80"/>
      <c r="E66" s="6"/>
      <c r="F66" s="181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28">
        <v>2488</v>
      </c>
      <c r="T66" s="29" t="s">
        <v>352</v>
      </c>
      <c r="U66" s="30">
        <f t="shared" si="0"/>
        <v>0</v>
      </c>
      <c r="V66" s="37"/>
      <c r="W66" s="32">
        <f t="shared" si="1"/>
        <v>0</v>
      </c>
      <c r="X66" s="6"/>
      <c r="Y66" s="6"/>
      <c r="Z66" s="6"/>
      <c r="AA66" s="6"/>
      <c r="AB66" s="6"/>
    </row>
    <row r="67" spans="1:28" ht="26.25" customHeight="1" thickBot="1" x14ac:dyDescent="0.4">
      <c r="A67" s="6"/>
      <c r="B67" s="6"/>
      <c r="C67" s="6"/>
      <c r="D67" s="80"/>
      <c r="E67" s="6"/>
      <c r="F67" s="181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28">
        <v>2496</v>
      </c>
      <c r="T67" s="29" t="s">
        <v>423</v>
      </c>
      <c r="U67" s="30">
        <f t="shared" si="0"/>
        <v>0</v>
      </c>
      <c r="V67" s="6"/>
      <c r="W67" s="32">
        <f t="shared" si="1"/>
        <v>0</v>
      </c>
      <c r="X67" s="6"/>
      <c r="Y67" s="6"/>
      <c r="Z67" s="6"/>
      <c r="AA67" s="6"/>
      <c r="AB67" s="6"/>
    </row>
    <row r="68" spans="1:28" ht="26.25" customHeight="1" thickBot="1" x14ac:dyDescent="0.4">
      <c r="A68" s="6"/>
      <c r="B68" s="6"/>
      <c r="C68" s="6"/>
      <c r="D68" s="80"/>
      <c r="E68" s="6"/>
      <c r="F68" s="181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28">
        <v>2549</v>
      </c>
      <c r="T68" s="29" t="s">
        <v>447</v>
      </c>
      <c r="U68" s="30">
        <f t="shared" ref="U68:U83" si="3">SUMIF($D$3:$D$76,S68,$Q$3:$Q$76)</f>
        <v>30</v>
      </c>
      <c r="V68" s="6"/>
      <c r="W68" s="32">
        <f t="shared" ref="W68:W76" si="4">SUMIF($D$3:$D$76,S68,$O$3:$O$76)</f>
        <v>30</v>
      </c>
      <c r="X68" s="6"/>
      <c r="Y68" s="6"/>
      <c r="Z68" s="6"/>
      <c r="AA68" s="6"/>
      <c r="AB68" s="6"/>
    </row>
    <row r="69" spans="1:28" ht="26.25" customHeight="1" thickBot="1" x14ac:dyDescent="0.4">
      <c r="A69" s="6"/>
      <c r="B69" s="6"/>
      <c r="C69" s="6"/>
      <c r="D69" s="80"/>
      <c r="E69" s="6"/>
      <c r="F69" s="181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8">
        <v>2584</v>
      </c>
      <c r="T69" s="29" t="s">
        <v>404</v>
      </c>
      <c r="U69" s="30">
        <f t="shared" si="3"/>
        <v>0</v>
      </c>
      <c r="V69" s="6"/>
      <c r="W69" s="32">
        <f t="shared" si="4"/>
        <v>0</v>
      </c>
      <c r="X69" s="6"/>
      <c r="Y69" s="6"/>
      <c r="Z69" s="6"/>
      <c r="AA69" s="6"/>
      <c r="AB69" s="6"/>
    </row>
    <row r="70" spans="1:28" ht="26.25" customHeight="1" thickBot="1" x14ac:dyDescent="0.4">
      <c r="A70" s="6"/>
      <c r="B70" s="6"/>
      <c r="C70" s="6"/>
      <c r="D70" s="80"/>
      <c r="E70" s="6"/>
      <c r="F70" s="181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8">
        <v>2599</v>
      </c>
      <c r="T70" s="29" t="s">
        <v>366</v>
      </c>
      <c r="U70" s="30">
        <f t="shared" si="3"/>
        <v>5</v>
      </c>
      <c r="V70" s="6"/>
      <c r="W70" s="32">
        <f t="shared" si="4"/>
        <v>5</v>
      </c>
      <c r="X70" s="6"/>
      <c r="Y70" s="6"/>
      <c r="Z70" s="6"/>
      <c r="AA70" s="6"/>
      <c r="AB70" s="6"/>
    </row>
    <row r="71" spans="1:28" ht="26.25" customHeight="1" thickBot="1" x14ac:dyDescent="0.4">
      <c r="A71" s="6"/>
      <c r="B71" s="6"/>
      <c r="C71" s="6"/>
      <c r="D71" s="80"/>
      <c r="E71" s="6"/>
      <c r="F71" s="181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8">
        <v>2601</v>
      </c>
      <c r="T71" s="29" t="s">
        <v>607</v>
      </c>
      <c r="U71" s="30">
        <f t="shared" si="3"/>
        <v>0</v>
      </c>
      <c r="V71" s="6"/>
      <c r="W71" s="32">
        <f t="shared" si="4"/>
        <v>0</v>
      </c>
      <c r="X71" s="6"/>
      <c r="Y71" s="6"/>
      <c r="Z71" s="6"/>
      <c r="AA71" s="6"/>
      <c r="AB71" s="6"/>
    </row>
    <row r="72" spans="1:28" ht="26.25" customHeight="1" thickBot="1" x14ac:dyDescent="0.4">
      <c r="A72" s="6"/>
      <c r="B72" s="6"/>
      <c r="C72" s="6"/>
      <c r="D72" s="80"/>
      <c r="E72" s="6"/>
      <c r="F72" s="181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28">
        <v>2614</v>
      </c>
      <c r="T72" s="29" t="s">
        <v>405</v>
      </c>
      <c r="U72" s="30">
        <f t="shared" si="3"/>
        <v>0</v>
      </c>
      <c r="V72" s="6"/>
      <c r="W72" s="32">
        <f t="shared" si="4"/>
        <v>0</v>
      </c>
      <c r="X72" s="6"/>
      <c r="Y72" s="6"/>
      <c r="Z72" s="6"/>
      <c r="AA72" s="6"/>
      <c r="AB72" s="6"/>
    </row>
    <row r="73" spans="1:28" ht="26.25" customHeight="1" thickBot="1" x14ac:dyDescent="0.4">
      <c r="A73" s="6"/>
      <c r="B73" s="6"/>
      <c r="C73" s="6"/>
      <c r="D73" s="80"/>
      <c r="E73" s="6"/>
      <c r="F73" s="181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8">
        <v>2654</v>
      </c>
      <c r="T73" s="29" t="s">
        <v>401</v>
      </c>
      <c r="U73" s="30">
        <f t="shared" si="3"/>
        <v>0</v>
      </c>
      <c r="V73" s="6"/>
      <c r="W73" s="32">
        <f t="shared" si="4"/>
        <v>0</v>
      </c>
      <c r="X73" s="6"/>
      <c r="Y73" s="6"/>
      <c r="Z73" s="6"/>
      <c r="AA73" s="6"/>
      <c r="AB73" s="6"/>
    </row>
    <row r="74" spans="1:28" ht="26.25" customHeight="1" thickBot="1" x14ac:dyDescent="0.4">
      <c r="A74" s="6"/>
      <c r="B74" s="6"/>
      <c r="C74" s="6"/>
      <c r="D74" s="80"/>
      <c r="E74" s="6"/>
      <c r="F74" s="181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8">
        <v>2656</v>
      </c>
      <c r="T74" s="29" t="s">
        <v>507</v>
      </c>
      <c r="U74" s="30">
        <f t="shared" si="3"/>
        <v>10</v>
      </c>
      <c r="V74" s="6"/>
      <c r="W74" s="32">
        <f t="shared" si="4"/>
        <v>10</v>
      </c>
      <c r="X74" s="6"/>
      <c r="Y74" s="6"/>
      <c r="Z74" s="6"/>
      <c r="AA74" s="6"/>
      <c r="AB74" s="6"/>
    </row>
    <row r="75" spans="1:28" ht="26.25" customHeight="1" thickBot="1" x14ac:dyDescent="0.4">
      <c r="A75" s="6"/>
      <c r="B75" s="6"/>
      <c r="C75" s="6"/>
      <c r="D75" s="80"/>
      <c r="E75" s="6"/>
      <c r="F75" s="181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8">
        <v>2658</v>
      </c>
      <c r="T75" s="29" t="s">
        <v>608</v>
      </c>
      <c r="U75" s="30">
        <f t="shared" si="3"/>
        <v>0</v>
      </c>
      <c r="V75" s="6"/>
      <c r="W75" s="32">
        <f t="shared" si="4"/>
        <v>0</v>
      </c>
      <c r="X75" s="6"/>
      <c r="Y75" s="6"/>
      <c r="Z75" s="6"/>
      <c r="AA75" s="6"/>
      <c r="AB75" s="6"/>
    </row>
    <row r="76" spans="1:28" ht="26.25" customHeight="1" thickBot="1" x14ac:dyDescent="0.4">
      <c r="A76" s="6"/>
      <c r="B76" s="6"/>
      <c r="C76" s="6"/>
      <c r="D76" s="80"/>
      <c r="E76" s="6"/>
      <c r="F76" s="181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28">
        <v>1115</v>
      </c>
      <c r="T76" s="29" t="s">
        <v>329</v>
      </c>
      <c r="U76" s="30">
        <f t="shared" si="3"/>
        <v>0</v>
      </c>
      <c r="V76" s="6"/>
      <c r="W76" s="32">
        <f t="shared" si="4"/>
        <v>0</v>
      </c>
      <c r="X76" s="6"/>
      <c r="Y76" s="6"/>
      <c r="Z76" s="6"/>
      <c r="AA76" s="6"/>
      <c r="AB76" s="6"/>
    </row>
    <row r="77" spans="1:28" ht="26.25" customHeight="1" thickBot="1" x14ac:dyDescent="0.4">
      <c r="A77" s="6"/>
      <c r="B77" s="6"/>
      <c r="C77" s="6"/>
      <c r="D77" s="80"/>
      <c r="E77" s="6"/>
      <c r="F77" s="181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28"/>
      <c r="T77" s="29"/>
      <c r="U77" s="30">
        <f t="shared" si="3"/>
        <v>0</v>
      </c>
      <c r="V77" s="6"/>
      <c r="W77" s="32">
        <f>SUMIF($D$3:$D$76,S77,$N$3:$N$76)</f>
        <v>0</v>
      </c>
      <c r="X77" s="6"/>
      <c r="Y77" s="6"/>
      <c r="Z77" s="6"/>
      <c r="AA77" s="6"/>
      <c r="AB77" s="6"/>
    </row>
    <row r="78" spans="1:28" ht="26.25" customHeight="1" thickBot="1" x14ac:dyDescent="0.4">
      <c r="A78" s="6"/>
      <c r="B78" s="6"/>
      <c r="C78" s="6"/>
      <c r="D78" s="80"/>
      <c r="E78" s="6"/>
      <c r="F78" s="181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28"/>
      <c r="T78" s="29"/>
      <c r="U78" s="30">
        <f t="shared" si="3"/>
        <v>0</v>
      </c>
      <c r="V78" s="6"/>
      <c r="W78" s="32">
        <f>SUMIF($D$3:$D$76,S78,$N$3:$N$76)</f>
        <v>0</v>
      </c>
      <c r="X78" s="6"/>
      <c r="Y78" s="6"/>
      <c r="Z78" s="6"/>
      <c r="AA78" s="6"/>
      <c r="AB78" s="6"/>
    </row>
    <row r="79" spans="1:28" ht="26.25" customHeight="1" thickBot="1" x14ac:dyDescent="0.4">
      <c r="A79" s="6"/>
      <c r="B79" s="6"/>
      <c r="C79" s="6"/>
      <c r="D79" s="80"/>
      <c r="E79" s="6"/>
      <c r="F79" s="181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28"/>
      <c r="T79" s="29"/>
      <c r="U79" s="30">
        <f t="shared" si="3"/>
        <v>0</v>
      </c>
      <c r="V79" s="6"/>
      <c r="W79" s="32">
        <f>SUMIF($D$3:$D$76,S79,$N$3:$N$76)</f>
        <v>0</v>
      </c>
      <c r="X79" s="6"/>
      <c r="Y79" s="6"/>
      <c r="Z79" s="6"/>
      <c r="AA79" s="6"/>
      <c r="AB79" s="6"/>
    </row>
    <row r="80" spans="1:28" ht="26.25" customHeight="1" thickBot="1" x14ac:dyDescent="0.4">
      <c r="A80" s="6"/>
      <c r="B80" s="6"/>
      <c r="C80" s="6"/>
      <c r="D80" s="80"/>
      <c r="E80" s="6"/>
      <c r="F80" s="181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28"/>
      <c r="T80" s="29"/>
      <c r="U80" s="30">
        <f t="shared" si="3"/>
        <v>0</v>
      </c>
      <c r="V80" s="6"/>
      <c r="W80" s="32">
        <f>SUMIF($D$3:$D$76,S80,$N$3:$N$76)</f>
        <v>0</v>
      </c>
      <c r="X80" s="6"/>
      <c r="Y80" s="6"/>
      <c r="Z80" s="6"/>
      <c r="AA80" s="6"/>
      <c r="AB80" s="6"/>
    </row>
    <row r="81" spans="1:28" ht="26.25" customHeight="1" thickBot="1" x14ac:dyDescent="0.4">
      <c r="A81" s="6"/>
      <c r="B81" s="6"/>
      <c r="C81" s="6"/>
      <c r="D81" s="80"/>
      <c r="E81" s="6"/>
      <c r="F81" s="181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8"/>
      <c r="T81" s="29"/>
      <c r="U81" s="30">
        <f t="shared" si="3"/>
        <v>0</v>
      </c>
      <c r="V81" s="6"/>
      <c r="W81" s="32">
        <f>SUMIF($D$3:$D$76,S81,$N$3:$N$76)</f>
        <v>0</v>
      </c>
      <c r="X81" s="6"/>
      <c r="Y81" s="6"/>
      <c r="Z81" s="6"/>
      <c r="AA81" s="6"/>
      <c r="AB81" s="6"/>
    </row>
    <row r="82" spans="1:28" ht="26.25" customHeight="1" thickBot="1" x14ac:dyDescent="0.4">
      <c r="A82" s="6"/>
      <c r="B82" s="6"/>
      <c r="C82" s="6"/>
      <c r="D82" s="80"/>
      <c r="E82" s="6"/>
      <c r="F82" s="181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28"/>
      <c r="T82" s="29"/>
      <c r="U82" s="30">
        <f t="shared" si="3"/>
        <v>0</v>
      </c>
      <c r="V82" s="6"/>
      <c r="W82" s="32">
        <f>SUMIF($D$3:$D$76,S82,$N$3:$N$76)</f>
        <v>0</v>
      </c>
      <c r="X82" s="6"/>
      <c r="Y82" s="6"/>
      <c r="Z82" s="6"/>
      <c r="AA82" s="6"/>
      <c r="AB82" s="6"/>
    </row>
    <row r="83" spans="1:28" ht="26.25" customHeight="1" thickBot="1" x14ac:dyDescent="0.4">
      <c r="A83" s="6"/>
      <c r="B83" s="6"/>
      <c r="C83" s="6"/>
      <c r="D83" s="80"/>
      <c r="E83" s="6"/>
      <c r="F83" s="181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28"/>
      <c r="T83" s="29"/>
      <c r="U83" s="30">
        <f t="shared" si="3"/>
        <v>0</v>
      </c>
      <c r="V83" s="6"/>
      <c r="W83" s="32">
        <f>SUMIF($D$3:$D$76,S83,$N$3:$N$76)</f>
        <v>0</v>
      </c>
      <c r="X83" s="6"/>
      <c r="Y83" s="6"/>
      <c r="Z83" s="6"/>
      <c r="AA83" s="6"/>
      <c r="AB83" s="6"/>
    </row>
    <row r="84" spans="1:28" ht="26.25" customHeight="1" thickBot="1" x14ac:dyDescent="0.4">
      <c r="A84" s="6"/>
      <c r="B84" s="6"/>
      <c r="C84" s="6"/>
      <c r="D84" s="80"/>
      <c r="E84" s="6"/>
      <c r="F84" s="181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S84" s="28"/>
      <c r="T84" s="29"/>
      <c r="U84" s="30">
        <f>SUM(U3:U83)</f>
        <v>1200</v>
      </c>
      <c r="V84" s="6"/>
      <c r="W84" s="32">
        <f>SUM(W3:W83)</f>
        <v>1200</v>
      </c>
    </row>
    <row r="85" spans="1:28" ht="26.25" customHeight="1" x14ac:dyDescent="0.2">
      <c r="A85" s="6"/>
      <c r="B85" s="6"/>
      <c r="C85" s="6"/>
      <c r="D85" s="80"/>
      <c r="E85" s="6"/>
      <c r="F85" s="181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S85" s="6"/>
      <c r="T85" s="6"/>
      <c r="U85" s="6"/>
      <c r="V85" s="6"/>
      <c r="W85" s="6"/>
    </row>
    <row r="86" spans="1:28" ht="26.25" customHeight="1" x14ac:dyDescent="0.2">
      <c r="A86" s="6"/>
      <c r="B86" s="6"/>
      <c r="C86" s="6"/>
      <c r="D86" s="80"/>
      <c r="E86" s="6"/>
      <c r="F86" s="181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S86" s="6"/>
      <c r="T86" s="6"/>
      <c r="U86" s="6"/>
      <c r="V86" s="6"/>
      <c r="W86" s="6"/>
    </row>
    <row r="87" spans="1:28" ht="26.25" customHeight="1" x14ac:dyDescent="0.2">
      <c r="A87" s="6"/>
      <c r="B87" s="6"/>
      <c r="C87" s="6"/>
      <c r="D87" s="80"/>
      <c r="E87" s="6"/>
      <c r="F87" s="181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S87" s="6"/>
      <c r="T87" s="6"/>
      <c r="U87" s="6"/>
      <c r="V87" s="6"/>
      <c r="W87" s="6"/>
    </row>
    <row r="88" spans="1:28" ht="18.600000000000001" customHeight="1" x14ac:dyDescent="0.2">
      <c r="A88" s="164"/>
      <c r="B88" s="6"/>
      <c r="C88" s="46"/>
      <c r="D88" s="47"/>
      <c r="E88" s="47"/>
      <c r="F88" s="182"/>
      <c r="G88" s="47"/>
      <c r="H88" s="47"/>
      <c r="I88" s="47"/>
      <c r="J88" s="47"/>
      <c r="K88" s="47"/>
      <c r="L88" s="47"/>
      <c r="M88" s="47"/>
      <c r="N88" s="47"/>
      <c r="O88" s="48"/>
      <c r="P88" s="6"/>
      <c r="Q88" s="6"/>
      <c r="S88" s="6"/>
      <c r="T88" s="6"/>
      <c r="U88" s="6"/>
      <c r="V88" s="6"/>
      <c r="W88" s="6"/>
    </row>
    <row r="89" spans="1:28" ht="18.600000000000001" customHeight="1" x14ac:dyDescent="0.2">
      <c r="A89" s="168"/>
      <c r="B89" s="6"/>
      <c r="C89" s="49"/>
      <c r="D89" s="50"/>
      <c r="E89" s="50"/>
      <c r="F89" s="183"/>
      <c r="G89" s="50"/>
      <c r="H89" s="50"/>
      <c r="I89" s="50"/>
      <c r="J89" s="50"/>
      <c r="K89" s="50"/>
      <c r="L89" s="50"/>
      <c r="M89" s="50"/>
      <c r="N89" s="50"/>
      <c r="O89" s="51"/>
      <c r="P89" s="6"/>
      <c r="Q89" s="6"/>
      <c r="S89" s="6"/>
      <c r="T89" s="6"/>
      <c r="U89" s="6"/>
      <c r="V89" s="6"/>
      <c r="W89" s="6"/>
    </row>
    <row r="90" spans="1:28" ht="18.600000000000001" customHeight="1" x14ac:dyDescent="0.2">
      <c r="A90" s="168"/>
      <c r="B90" s="6"/>
      <c r="C90" s="49"/>
      <c r="D90" s="50"/>
      <c r="E90" s="50"/>
      <c r="F90" s="183"/>
      <c r="G90" s="50"/>
      <c r="H90" s="50"/>
      <c r="I90" s="50"/>
      <c r="J90" s="50"/>
      <c r="K90" s="50"/>
      <c r="L90" s="50"/>
      <c r="M90" s="50"/>
      <c r="N90" s="50"/>
      <c r="O90" s="51"/>
      <c r="P90" s="6"/>
      <c r="Q90" s="6"/>
      <c r="S90" s="6"/>
      <c r="T90" s="6"/>
      <c r="U90" s="6"/>
      <c r="V90" s="6"/>
      <c r="W90" s="6"/>
    </row>
    <row r="91" spans="1:28" ht="18.600000000000001" customHeight="1" x14ac:dyDescent="0.2">
      <c r="A91" s="168"/>
      <c r="B91" s="6"/>
      <c r="C91" s="49"/>
      <c r="D91" s="50"/>
      <c r="E91" s="50"/>
      <c r="F91" s="183"/>
      <c r="G91" s="50"/>
      <c r="H91" s="50"/>
      <c r="I91" s="50"/>
      <c r="J91" s="50"/>
      <c r="K91" s="50"/>
      <c r="L91" s="50"/>
      <c r="M91" s="50"/>
      <c r="N91" s="50"/>
      <c r="O91" s="51"/>
      <c r="P91" s="6"/>
      <c r="Q91" s="6"/>
      <c r="S91" s="6"/>
      <c r="T91" s="6"/>
      <c r="U91" s="6"/>
      <c r="V91" s="6"/>
      <c r="W91" s="6"/>
    </row>
    <row r="92" spans="1:28" ht="18.600000000000001" customHeight="1" x14ac:dyDescent="0.2">
      <c r="A92" s="168"/>
      <c r="B92" s="6"/>
      <c r="C92" s="49"/>
      <c r="D92" s="50"/>
      <c r="E92" s="50"/>
      <c r="F92" s="183"/>
      <c r="G92" s="50"/>
      <c r="H92" s="50"/>
      <c r="I92" s="50"/>
      <c r="J92" s="50"/>
      <c r="K92" s="50"/>
      <c r="L92" s="50"/>
      <c r="M92" s="50"/>
      <c r="N92" s="50"/>
      <c r="O92" s="51"/>
      <c r="P92" s="6"/>
      <c r="Q92" s="6"/>
      <c r="S92" s="6"/>
      <c r="T92" s="6"/>
      <c r="U92" s="6"/>
      <c r="V92" s="6"/>
      <c r="W92" s="6"/>
    </row>
    <row r="93" spans="1:28" ht="18.600000000000001" customHeight="1" x14ac:dyDescent="0.2">
      <c r="A93" s="168"/>
      <c r="B93" s="6"/>
      <c r="C93" s="49"/>
      <c r="D93" s="50"/>
      <c r="E93" s="50"/>
      <c r="F93" s="183"/>
      <c r="G93" s="50"/>
      <c r="H93" s="50"/>
      <c r="I93" s="50"/>
      <c r="J93" s="50"/>
      <c r="K93" s="50"/>
      <c r="L93" s="50"/>
      <c r="M93" s="50"/>
      <c r="N93" s="50"/>
      <c r="O93" s="51"/>
      <c r="P93" s="6"/>
      <c r="Q93" s="6"/>
      <c r="S93" s="6"/>
      <c r="T93" s="6"/>
      <c r="U93" s="6"/>
      <c r="V93" s="6"/>
      <c r="W93" s="6"/>
    </row>
    <row r="94" spans="1:28" ht="18.600000000000001" customHeight="1" x14ac:dyDescent="0.2">
      <c r="A94" s="168"/>
      <c r="B94" s="6"/>
      <c r="C94" s="49"/>
      <c r="D94" s="50"/>
      <c r="E94" s="50"/>
      <c r="F94" s="183"/>
      <c r="G94" s="50"/>
      <c r="H94" s="50"/>
      <c r="I94" s="50"/>
      <c r="J94" s="50"/>
      <c r="K94" s="50"/>
      <c r="L94" s="50"/>
      <c r="M94" s="50"/>
      <c r="N94" s="50"/>
      <c r="O94" s="51"/>
      <c r="P94" s="6"/>
      <c r="Q94" s="6"/>
      <c r="S94" s="6"/>
      <c r="T94" s="6"/>
      <c r="U94" s="6"/>
      <c r="V94" s="6"/>
      <c r="W94" s="6"/>
    </row>
    <row r="95" spans="1:28" ht="18.600000000000001" customHeight="1" x14ac:dyDescent="0.2">
      <c r="A95" s="168"/>
      <c r="B95" s="6"/>
      <c r="C95" s="49"/>
      <c r="D95" s="50"/>
      <c r="E95" s="50"/>
      <c r="F95" s="183"/>
      <c r="G95" s="50"/>
      <c r="H95" s="50"/>
      <c r="I95" s="50"/>
      <c r="J95" s="50"/>
      <c r="K95" s="50"/>
      <c r="L95" s="50"/>
      <c r="M95" s="50"/>
      <c r="N95" s="50"/>
      <c r="O95" s="51"/>
      <c r="P95" s="6"/>
      <c r="Q95" s="6"/>
      <c r="S95" s="6"/>
      <c r="T95" s="6"/>
      <c r="U95" s="6"/>
      <c r="V95" s="6"/>
      <c r="W95" s="6"/>
    </row>
    <row r="96" spans="1:28" ht="18.600000000000001" customHeight="1" x14ac:dyDescent="0.2">
      <c r="A96" s="168"/>
      <c r="B96" s="6"/>
      <c r="C96" s="49"/>
      <c r="D96" s="50"/>
      <c r="E96" s="50"/>
      <c r="F96" s="183"/>
      <c r="G96" s="50"/>
      <c r="H96" s="50"/>
      <c r="I96" s="50"/>
      <c r="J96" s="50"/>
      <c r="K96" s="50"/>
      <c r="L96" s="50"/>
      <c r="M96" s="50"/>
      <c r="N96" s="50"/>
      <c r="O96" s="51"/>
      <c r="P96" s="6"/>
      <c r="Q96" s="6"/>
      <c r="S96" s="6"/>
      <c r="T96" s="6"/>
      <c r="U96" s="6"/>
      <c r="V96" s="6"/>
      <c r="W96" s="6"/>
    </row>
    <row r="97" spans="1:23" ht="18.600000000000001" customHeight="1" x14ac:dyDescent="0.2">
      <c r="A97" s="168"/>
      <c r="B97" s="6"/>
      <c r="C97" s="49"/>
      <c r="D97" s="50"/>
      <c r="E97" s="50"/>
      <c r="F97" s="183"/>
      <c r="G97" s="50"/>
      <c r="H97" s="50"/>
      <c r="I97" s="50"/>
      <c r="J97" s="50"/>
      <c r="K97" s="50"/>
      <c r="L97" s="50"/>
      <c r="M97" s="50"/>
      <c r="N97" s="50"/>
      <c r="O97" s="51"/>
      <c r="P97" s="6"/>
      <c r="Q97" s="6"/>
      <c r="S97" s="6"/>
      <c r="T97" s="6"/>
      <c r="U97" s="6"/>
      <c r="V97" s="6"/>
      <c r="W97" s="6"/>
    </row>
    <row r="98" spans="1:23" ht="18.600000000000001" customHeight="1" x14ac:dyDescent="0.2">
      <c r="A98" s="168"/>
      <c r="B98" s="6"/>
      <c r="C98" s="49"/>
      <c r="D98" s="50"/>
      <c r="E98" s="50"/>
      <c r="F98" s="183"/>
      <c r="G98" s="50"/>
      <c r="H98" s="50"/>
      <c r="I98" s="50"/>
      <c r="J98" s="50"/>
      <c r="K98" s="50"/>
      <c r="L98" s="50"/>
      <c r="M98" s="50"/>
      <c r="N98" s="50"/>
      <c r="O98" s="51"/>
      <c r="P98" s="6"/>
      <c r="Q98" s="6"/>
      <c r="S98" s="6"/>
      <c r="T98" s="6"/>
      <c r="U98" s="6"/>
      <c r="V98" s="6"/>
      <c r="W98" s="6"/>
    </row>
    <row r="99" spans="1:23" ht="18.600000000000001" customHeight="1" x14ac:dyDescent="0.2">
      <c r="A99" s="168"/>
      <c r="B99" s="6"/>
      <c r="C99" s="49"/>
      <c r="D99" s="50"/>
      <c r="E99" s="50"/>
      <c r="F99" s="183"/>
      <c r="G99" s="50"/>
      <c r="H99" s="50"/>
      <c r="I99" s="50"/>
      <c r="J99" s="50"/>
      <c r="K99" s="50"/>
      <c r="L99" s="50"/>
      <c r="M99" s="50"/>
      <c r="N99" s="50"/>
      <c r="O99" s="51"/>
      <c r="P99" s="6"/>
      <c r="Q99" s="6"/>
      <c r="S99" s="6"/>
      <c r="T99" s="6"/>
      <c r="U99" s="6"/>
      <c r="V99" s="6"/>
      <c r="W99" s="6"/>
    </row>
    <row r="100" spans="1:23" ht="18.600000000000001" customHeight="1" x14ac:dyDescent="0.2">
      <c r="A100" s="168"/>
      <c r="B100" s="6"/>
      <c r="C100" s="49"/>
      <c r="D100" s="50"/>
      <c r="E100" s="50"/>
      <c r="F100" s="183"/>
      <c r="G100" s="50"/>
      <c r="H100" s="50"/>
      <c r="I100" s="50"/>
      <c r="J100" s="50"/>
      <c r="K100" s="50"/>
      <c r="L100" s="50"/>
      <c r="M100" s="50"/>
      <c r="N100" s="50"/>
      <c r="O100" s="51"/>
      <c r="P100" s="6"/>
      <c r="Q100" s="6"/>
      <c r="S100" s="6"/>
      <c r="T100" s="6"/>
      <c r="U100" s="6"/>
      <c r="V100" s="6"/>
      <c r="W100" s="6"/>
    </row>
    <row r="101" spans="1:23" ht="18.600000000000001" customHeight="1" x14ac:dyDescent="0.2">
      <c r="A101" s="168"/>
      <c r="B101" s="6"/>
      <c r="C101" s="49"/>
      <c r="D101" s="50"/>
      <c r="E101" s="50"/>
      <c r="F101" s="183"/>
      <c r="G101" s="50"/>
      <c r="H101" s="50"/>
      <c r="I101" s="50"/>
      <c r="J101" s="50"/>
      <c r="K101" s="50"/>
      <c r="L101" s="50"/>
      <c r="M101" s="50"/>
      <c r="N101" s="50"/>
      <c r="O101" s="51"/>
      <c r="P101" s="6"/>
      <c r="Q101" s="6"/>
      <c r="S101" s="6"/>
      <c r="T101" s="6"/>
      <c r="U101" s="6"/>
      <c r="V101" s="6"/>
      <c r="W101" s="6"/>
    </row>
    <row r="102" spans="1:23" ht="18.600000000000001" customHeight="1" x14ac:dyDescent="0.2">
      <c r="A102" s="168"/>
      <c r="B102" s="6"/>
      <c r="C102" s="49"/>
      <c r="D102" s="50"/>
      <c r="E102" s="50"/>
      <c r="F102" s="183"/>
      <c r="G102" s="50"/>
      <c r="H102" s="50"/>
      <c r="I102" s="50"/>
      <c r="J102" s="50"/>
      <c r="K102" s="50"/>
      <c r="L102" s="50"/>
      <c r="M102" s="50"/>
      <c r="N102" s="50"/>
      <c r="O102" s="51"/>
      <c r="P102" s="6"/>
      <c r="Q102" s="6"/>
      <c r="S102" s="6"/>
      <c r="T102" s="6"/>
      <c r="U102" s="6"/>
      <c r="V102" s="6"/>
      <c r="W102" s="6"/>
    </row>
    <row r="103" spans="1:23" ht="18.600000000000001" customHeight="1" x14ac:dyDescent="0.2">
      <c r="A103" s="168"/>
      <c r="B103" s="6"/>
      <c r="C103" s="49"/>
      <c r="D103" s="50"/>
      <c r="E103" s="50"/>
      <c r="F103" s="183"/>
      <c r="G103" s="50"/>
      <c r="H103" s="50"/>
      <c r="I103" s="50"/>
      <c r="J103" s="50"/>
      <c r="K103" s="50"/>
      <c r="L103" s="50"/>
      <c r="M103" s="50"/>
      <c r="N103" s="50"/>
      <c r="O103" s="51"/>
      <c r="P103" s="6"/>
      <c r="Q103" s="6"/>
      <c r="S103" s="6"/>
      <c r="T103" s="6"/>
      <c r="U103" s="6"/>
      <c r="V103" s="6"/>
      <c r="W103" s="6"/>
    </row>
    <row r="104" spans="1:23" ht="18.600000000000001" customHeight="1" x14ac:dyDescent="0.2">
      <c r="A104" s="165"/>
      <c r="B104" s="6"/>
      <c r="C104" s="52"/>
      <c r="D104" s="53"/>
      <c r="E104" s="53"/>
      <c r="F104" s="184"/>
      <c r="G104" s="53"/>
      <c r="H104" s="53"/>
      <c r="I104" s="53"/>
      <c r="J104" s="53"/>
      <c r="K104" s="53"/>
      <c r="L104" s="53"/>
      <c r="M104" s="53"/>
      <c r="N104" s="53"/>
      <c r="O104" s="54"/>
      <c r="P104" s="6"/>
      <c r="Q104" s="6"/>
      <c r="S104" s="6"/>
      <c r="T104" s="6"/>
      <c r="U104" s="6"/>
      <c r="V104" s="6"/>
      <c r="W104" s="6"/>
    </row>
    <row r="105" spans="1:23" ht="18.600000000000001" customHeight="1" x14ac:dyDescent="0.2">
      <c r="S105" s="6"/>
      <c r="T105" s="6"/>
      <c r="U105" s="6"/>
      <c r="V105" s="6"/>
      <c r="W105" s="6"/>
    </row>
    <row r="106" spans="1:23" ht="18.600000000000001" customHeight="1" x14ac:dyDescent="0.2">
      <c r="S106" s="6"/>
      <c r="T106" s="6"/>
      <c r="U106" s="6"/>
      <c r="V106" s="6"/>
      <c r="W106" s="6"/>
    </row>
    <row r="107" spans="1:23" ht="18.600000000000001" customHeight="1" x14ac:dyDescent="0.2">
      <c r="S107" s="6"/>
      <c r="T107" s="6"/>
      <c r="U107" s="6"/>
      <c r="V107" s="6"/>
      <c r="W107" s="6"/>
    </row>
    <row r="108" spans="1:23" ht="18.600000000000001" customHeight="1" x14ac:dyDescent="0.2">
      <c r="S108" s="6"/>
      <c r="T108" s="6"/>
      <c r="U108" s="6"/>
      <c r="V108" s="6"/>
      <c r="W108" s="6"/>
    </row>
    <row r="109" spans="1:23" ht="18.600000000000001" customHeight="1" x14ac:dyDescent="0.2">
      <c r="S109" s="6"/>
      <c r="T109" s="6"/>
      <c r="U109" s="6"/>
      <c r="V109" s="6"/>
      <c r="W109" s="6"/>
    </row>
    <row r="110" spans="1:23" ht="18.600000000000001" customHeight="1" x14ac:dyDescent="0.2">
      <c r="S110" s="6"/>
      <c r="T110" s="6"/>
      <c r="U110" s="6"/>
      <c r="V110" s="6"/>
      <c r="W110" s="6"/>
    </row>
    <row r="111" spans="1:23" ht="18.600000000000001" customHeight="1" x14ac:dyDescent="0.2">
      <c r="S111" s="6"/>
      <c r="T111" s="6"/>
      <c r="U111" s="6"/>
      <c r="V111" s="6"/>
      <c r="W111" s="6"/>
    </row>
    <row r="112" spans="1:23" ht="18.600000000000001" customHeight="1" x14ac:dyDescent="0.2">
      <c r="S112" s="6"/>
      <c r="T112" s="6"/>
      <c r="U112" s="6"/>
      <c r="V112" s="6"/>
      <c r="W112" s="6"/>
    </row>
  </sheetData>
  <sortState xmlns:xlrd2="http://schemas.microsoft.com/office/spreadsheetml/2017/richdata2" ref="A3:Q60">
    <sortCondition descending="1" ref="O3:O60"/>
  </sortState>
  <mergeCells count="1">
    <mergeCell ref="B1:G1"/>
  </mergeCells>
  <conditionalFormatting sqref="B13:C13 A3:B62">
    <cfRule type="containsText" dxfId="19" priority="3" stopIfTrue="1" operator="containsText" text="SI">
      <formula>NOT(ISERROR(SEARCH("SI",A3)))</formula>
    </cfRule>
    <cfRule type="containsText" dxfId="18" priority="4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Roman,Regular"&amp;12&amp;K000000YB F</oddHeader>
    <oddFooter>&amp;L&amp;"Helvetica,Regular"&amp;12&amp;K000000&amp;P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Z112"/>
  <sheetViews>
    <sheetView showGridLines="0" zoomScale="40" zoomScaleNormal="40" workbookViewId="0">
      <pane xSplit="5" ySplit="2" topLeftCell="F45" activePane="bottomRight" state="frozen"/>
      <selection pane="topRight" activeCell="E1" sqref="E1"/>
      <selection pane="bottomLeft" activeCell="A3" sqref="A3"/>
      <selection pane="bottomRight" activeCell="S1" sqref="S1:W104857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9.42578125" style="1" customWidth="1"/>
    <col min="6" max="7" width="23.42578125" style="1" customWidth="1"/>
    <col min="8" max="11" width="22.42578125" style="1" customWidth="1"/>
    <col min="12" max="13" width="23" style="1" customWidth="1"/>
    <col min="14" max="14" width="28.42578125" style="1" customWidth="1"/>
    <col min="15" max="15" width="24.2851562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75.85546875" style="1" bestFit="1" customWidth="1"/>
    <col min="21" max="21" width="16" style="1" customWidth="1"/>
    <col min="22" max="22" width="11.42578125" style="1" customWidth="1"/>
    <col min="23" max="23" width="31.285156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56.28515625" style="1" customWidth="1"/>
    <col min="29" max="260" width="11.42578125" style="1" customWidth="1"/>
  </cols>
  <sheetData>
    <row r="1" spans="1:28" ht="28.5" customHeight="1" thickBot="1" x14ac:dyDescent="0.45">
      <c r="A1"/>
      <c r="B1" s="251" t="s">
        <v>84</v>
      </c>
      <c r="C1" s="252"/>
      <c r="D1" s="252"/>
      <c r="E1" s="252"/>
      <c r="F1" s="252"/>
      <c r="G1" s="253"/>
      <c r="H1" s="77"/>
      <c r="I1" s="136"/>
      <c r="J1" s="136"/>
      <c r="K1" s="136"/>
      <c r="L1" s="56"/>
      <c r="M1" s="56"/>
      <c r="N1" s="104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46" t="s">
        <v>113</v>
      </c>
      <c r="B2" s="8" t="s">
        <v>69</v>
      </c>
      <c r="C2" s="146" t="s">
        <v>1</v>
      </c>
      <c r="D2" s="146" t="s">
        <v>70</v>
      </c>
      <c r="E2" s="146" t="s">
        <v>3</v>
      </c>
      <c r="F2" s="9" t="s">
        <v>134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/>
      <c r="M2" s="9"/>
      <c r="N2" s="9"/>
      <c r="O2" s="11" t="s">
        <v>4</v>
      </c>
      <c r="P2" s="12" t="s">
        <v>5</v>
      </c>
      <c r="Q2" s="12" t="s">
        <v>6</v>
      </c>
      <c r="R2" s="69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8.5" customHeight="1" thickBot="1" x14ac:dyDescent="0.4">
      <c r="A3" s="166">
        <v>117123</v>
      </c>
      <c r="B3" s="214" t="s">
        <v>108</v>
      </c>
      <c r="C3" s="155" t="s">
        <v>261</v>
      </c>
      <c r="D3" s="155">
        <v>1132</v>
      </c>
      <c r="E3" s="155" t="s">
        <v>142</v>
      </c>
      <c r="F3" s="139">
        <v>45</v>
      </c>
      <c r="G3" s="148">
        <f>VLOOKUP(A3,[1]custom!$A$67:$K$71,11,FALSE)</f>
        <v>45</v>
      </c>
      <c r="H3" s="23"/>
      <c r="I3" s="23"/>
      <c r="J3" s="23"/>
      <c r="K3" s="23"/>
      <c r="L3" s="23"/>
      <c r="M3" s="23"/>
      <c r="N3" s="24"/>
      <c r="O3" s="248">
        <f>IF(P3=5,SUM(F3:M3)-SMALL(F3:M3,1)-SMALL(F3:M3,2),IF(P3=6,SUM(F3:M3)-SMALL(F3:M3,1),SUM(F3:M3)))+N3</f>
        <v>90</v>
      </c>
      <c r="P3" s="26">
        <f>COUNTA(F3:M3)</f>
        <v>2</v>
      </c>
      <c r="Q3" s="134">
        <f>SUM(F3:M3)+N3</f>
        <v>90</v>
      </c>
      <c r="R3" s="27"/>
      <c r="S3" s="28">
        <v>10</v>
      </c>
      <c r="T3" s="132" t="s">
        <v>140</v>
      </c>
      <c r="U3" s="30">
        <f>SUMIF($D$3:$D$76,S3,$Q$3:$Q$76)</f>
        <v>0</v>
      </c>
      <c r="V3" s="31"/>
      <c r="W3" s="32">
        <f>SUMIF($D$3:$D$76,S3,$O$3:$O$76)</f>
        <v>0</v>
      </c>
      <c r="X3" s="19"/>
      <c r="Y3" s="33"/>
      <c r="Z3" s="33"/>
      <c r="AA3" s="33"/>
      <c r="AB3" s="33"/>
    </row>
    <row r="4" spans="1:28" ht="29.1" customHeight="1" thickBot="1" x14ac:dyDescent="0.45">
      <c r="A4" s="187">
        <v>137162</v>
      </c>
      <c r="B4" s="138" t="s">
        <v>108</v>
      </c>
      <c r="C4" s="157" t="s">
        <v>262</v>
      </c>
      <c r="D4" s="157">
        <v>2612</v>
      </c>
      <c r="E4" s="157" t="s">
        <v>173</v>
      </c>
      <c r="F4" s="148">
        <v>35</v>
      </c>
      <c r="G4" s="148"/>
      <c r="H4" s="23"/>
      <c r="I4" s="151"/>
      <c r="J4" s="151"/>
      <c r="K4" s="23"/>
      <c r="L4" s="143"/>
      <c r="M4" s="143"/>
      <c r="N4" s="24"/>
      <c r="O4" s="25">
        <f>IF(P4=6,SUM(F4:M4)-SMALL(F4:M4,1)-SMALL(F4:M4,2),IF(P4=6,SUM(F4:M4)-SMALL(F4:M4,1),SUM(F4:M4)))</f>
        <v>35</v>
      </c>
      <c r="P4" s="26">
        <f>COUNTA(F4:M4)</f>
        <v>1</v>
      </c>
      <c r="Q4" s="134">
        <f>SUM(F4:M4)</f>
        <v>35</v>
      </c>
      <c r="R4" s="27"/>
      <c r="S4" s="28">
        <v>48</v>
      </c>
      <c r="T4" s="132" t="s">
        <v>141</v>
      </c>
      <c r="U4" s="30">
        <f t="shared" ref="U4:U67" si="0">SUMIF($D$3:$D$76,S4,$Q$3:$Q$76)</f>
        <v>0</v>
      </c>
      <c r="V4" s="31"/>
      <c r="W4" s="32">
        <f t="shared" ref="W4:W67" si="1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38">
        <v>58519</v>
      </c>
      <c r="B5" s="138" t="s">
        <v>108</v>
      </c>
      <c r="C5" s="155" t="s">
        <v>540</v>
      </c>
      <c r="D5" s="155">
        <v>1132</v>
      </c>
      <c r="E5" s="155" t="s">
        <v>440</v>
      </c>
      <c r="F5" s="139"/>
      <c r="G5" s="148">
        <f>VLOOKUP(A5,[1]custom!$A$67:$K$71,11,FALSE)</f>
        <v>35</v>
      </c>
      <c r="H5" s="23"/>
      <c r="I5" s="23"/>
      <c r="J5" s="23"/>
      <c r="K5" s="23"/>
      <c r="L5" s="23"/>
      <c r="M5" s="23"/>
      <c r="N5" s="24"/>
      <c r="O5" s="25">
        <f>IF(P5=6,SUM(F5:M5)-SMALL(F5:M5,1)-SMALL(F5:M5,2),IF(P5=6,SUM(F5:M5)-SMALL(F5:M5,1),SUM(F5:M5)))</f>
        <v>35</v>
      </c>
      <c r="P5" s="26">
        <f>COUNTA(F5:M5)</f>
        <v>1</v>
      </c>
      <c r="Q5" s="134">
        <f>SUM(F5:M5)</f>
        <v>35</v>
      </c>
      <c r="R5" s="27"/>
      <c r="S5" s="28">
        <v>1132</v>
      </c>
      <c r="T5" s="132" t="s">
        <v>142</v>
      </c>
      <c r="U5" s="30">
        <f t="shared" si="0"/>
        <v>139</v>
      </c>
      <c r="V5" s="31"/>
      <c r="W5" s="32">
        <f t="shared" si="1"/>
        <v>139</v>
      </c>
      <c r="X5" s="19"/>
      <c r="Y5" s="33"/>
      <c r="Z5" s="33"/>
      <c r="AA5" s="33"/>
      <c r="AB5" s="33"/>
    </row>
    <row r="6" spans="1:28" ht="29.1" customHeight="1" thickBot="1" x14ac:dyDescent="0.45">
      <c r="A6" s="138">
        <v>102251</v>
      </c>
      <c r="B6" s="138" t="s">
        <v>108</v>
      </c>
      <c r="C6" s="155" t="s">
        <v>263</v>
      </c>
      <c r="D6" s="155">
        <v>1174</v>
      </c>
      <c r="E6" s="155" t="s">
        <v>145</v>
      </c>
      <c r="F6" s="148">
        <v>25</v>
      </c>
      <c r="G6" s="148"/>
      <c r="H6" s="23"/>
      <c r="I6" s="151"/>
      <c r="J6" s="143"/>
      <c r="K6" s="23"/>
      <c r="L6" s="143"/>
      <c r="M6" s="143"/>
      <c r="N6" s="24"/>
      <c r="O6" s="25">
        <f>IF(P6=6,SUM(F6:M6)-SMALL(F6:M6,1)-SMALL(F6:M6,2),IF(P6=6,SUM(F6:M6)-SMALL(F6:M6,1),SUM(F6:M6)))</f>
        <v>25</v>
      </c>
      <c r="P6" s="26">
        <f>COUNTA(F6:M6)</f>
        <v>1</v>
      </c>
      <c r="Q6" s="134">
        <f>SUM(F6:M6)</f>
        <v>25</v>
      </c>
      <c r="R6" s="27"/>
      <c r="S6" s="28">
        <v>1140</v>
      </c>
      <c r="T6" s="132" t="s">
        <v>143</v>
      </c>
      <c r="U6" s="30">
        <f t="shared" si="0"/>
        <v>0</v>
      </c>
      <c r="V6" s="31"/>
      <c r="W6" s="32">
        <f t="shared" si="1"/>
        <v>0</v>
      </c>
      <c r="X6" s="19"/>
      <c r="Y6" s="33"/>
      <c r="Z6" s="33"/>
      <c r="AA6" s="33"/>
      <c r="AB6" s="33"/>
    </row>
    <row r="7" spans="1:28" ht="29.1" customHeight="1" thickBot="1" x14ac:dyDescent="0.45">
      <c r="A7" s="138">
        <v>121167</v>
      </c>
      <c r="B7" s="138" t="s">
        <v>108</v>
      </c>
      <c r="C7" s="155" t="s">
        <v>541</v>
      </c>
      <c r="D7" s="155">
        <v>1174</v>
      </c>
      <c r="E7" s="155" t="s">
        <v>305</v>
      </c>
      <c r="F7" s="148"/>
      <c r="G7" s="148">
        <f>VLOOKUP(A7,[1]custom!$A$67:$K$71,11,FALSE)</f>
        <v>25</v>
      </c>
      <c r="H7" s="23"/>
      <c r="I7" s="151"/>
      <c r="J7" s="143"/>
      <c r="K7" s="23"/>
      <c r="L7" s="143"/>
      <c r="M7" s="143"/>
      <c r="N7" s="24"/>
      <c r="O7" s="25">
        <f>IF(P7=6,SUM(F7:M7)-SMALL(F7:M7,1)-SMALL(F7:M7,2),IF(P7=6,SUM(F7:M7)-SMALL(F7:M7,1),SUM(F7:M7)))</f>
        <v>25</v>
      </c>
      <c r="P7" s="26">
        <f>COUNTA(F7:M7)</f>
        <v>1</v>
      </c>
      <c r="Q7" s="134">
        <f>SUM(F7:M7)</f>
        <v>25</v>
      </c>
      <c r="R7" s="27"/>
      <c r="S7" s="28">
        <v>1172</v>
      </c>
      <c r="T7" s="132" t="s">
        <v>144</v>
      </c>
      <c r="U7" s="30">
        <f t="shared" si="0"/>
        <v>0</v>
      </c>
      <c r="V7" s="31"/>
      <c r="W7" s="32">
        <f t="shared" si="1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38">
        <v>134191</v>
      </c>
      <c r="B8" s="138" t="s">
        <v>108</v>
      </c>
      <c r="C8" s="155" t="s">
        <v>542</v>
      </c>
      <c r="D8" s="155">
        <v>2046</v>
      </c>
      <c r="E8" s="155" t="s">
        <v>467</v>
      </c>
      <c r="F8" s="139"/>
      <c r="G8" s="148">
        <f>VLOOKUP(A8,[1]custom!$A$67:$K$71,11,FALSE)</f>
        <v>17</v>
      </c>
      <c r="H8" s="23"/>
      <c r="I8" s="23"/>
      <c r="J8" s="23"/>
      <c r="K8" s="23"/>
      <c r="L8" s="23"/>
      <c r="M8" s="23"/>
      <c r="N8" s="24"/>
      <c r="O8" s="25">
        <f>IF(P8=6,SUM(F8:M8)-SMALL(F8:M8,1)-SMALL(F8:M8,2),IF(P8=6,SUM(F8:M8)-SMALL(F8:M8,1),SUM(F8:M8)))</f>
        <v>17</v>
      </c>
      <c r="P8" s="26">
        <f>COUNTA(F8:M8)</f>
        <v>1</v>
      </c>
      <c r="Q8" s="134">
        <f>SUM(F8:M8)</f>
        <v>17</v>
      </c>
      <c r="R8" s="27"/>
      <c r="S8" s="28">
        <v>1174</v>
      </c>
      <c r="T8" s="132" t="s">
        <v>145</v>
      </c>
      <c r="U8" s="30">
        <f t="shared" si="0"/>
        <v>50</v>
      </c>
      <c r="V8" s="31"/>
      <c r="W8" s="32">
        <f t="shared" si="1"/>
        <v>50</v>
      </c>
      <c r="X8" s="19"/>
      <c r="Y8" s="33"/>
      <c r="Z8" s="33"/>
      <c r="AA8" s="33"/>
      <c r="AB8" s="33"/>
    </row>
    <row r="9" spans="1:28" ht="29.1" customHeight="1" thickBot="1" x14ac:dyDescent="0.4">
      <c r="A9" s="138">
        <v>128912</v>
      </c>
      <c r="B9" s="138" t="s">
        <v>108</v>
      </c>
      <c r="C9" s="155" t="s">
        <v>543</v>
      </c>
      <c r="D9" s="155">
        <v>1132</v>
      </c>
      <c r="E9" s="155" t="s">
        <v>440</v>
      </c>
      <c r="F9" s="139"/>
      <c r="G9" s="148">
        <f>VLOOKUP(A9,[1]custom!$A$67:$K$71,11,FALSE)</f>
        <v>14</v>
      </c>
      <c r="H9" s="23"/>
      <c r="I9" s="23"/>
      <c r="J9" s="23"/>
      <c r="K9" s="23"/>
      <c r="L9" s="23"/>
      <c r="M9" s="23"/>
      <c r="N9" s="24"/>
      <c r="O9" s="25">
        <f>IF(P9=6,SUM(F9:M9)-SMALL(F9:M9,1)-SMALL(F9:M9,2),IF(P9=6,SUM(F9:M9)-SMALL(F9:M9,1),SUM(F9:M9)))</f>
        <v>14</v>
      </c>
      <c r="P9" s="26">
        <f>COUNTA(F9:M9)</f>
        <v>1</v>
      </c>
      <c r="Q9" s="134">
        <f>SUM(F9:M9)</f>
        <v>14</v>
      </c>
      <c r="R9" s="27"/>
      <c r="S9" s="28">
        <v>1180</v>
      </c>
      <c r="T9" s="132" t="s">
        <v>146</v>
      </c>
      <c r="U9" s="30">
        <f t="shared" si="0"/>
        <v>0</v>
      </c>
      <c r="V9" s="31"/>
      <c r="W9" s="32">
        <f t="shared" si="1"/>
        <v>0</v>
      </c>
      <c r="X9" s="19"/>
      <c r="Y9" s="33"/>
      <c r="Z9" s="33"/>
      <c r="AA9" s="33"/>
      <c r="AB9" s="33"/>
    </row>
    <row r="10" spans="1:28" ht="29.1" customHeight="1" thickBot="1" x14ac:dyDescent="0.4">
      <c r="A10" s="138"/>
      <c r="B10" s="138" t="s">
        <v>110</v>
      </c>
      <c r="C10" s="157"/>
      <c r="D10" s="157"/>
      <c r="E10" s="157"/>
      <c r="F10" s="139"/>
      <c r="G10" s="148"/>
      <c r="H10" s="23"/>
      <c r="I10" s="23"/>
      <c r="J10" s="23"/>
      <c r="K10" s="23"/>
      <c r="L10" s="23"/>
      <c r="M10" s="23"/>
      <c r="N10" s="24"/>
      <c r="O10" s="25">
        <f>IF(P10=6,SUM(F10:M10)-SMALL(F10:M10,1)-SMALL(F10:M10,2),IF(P10=6,SUM(F10:M10)-SMALL(F10:M10,1),SUM(F10:M10)))</f>
        <v>0</v>
      </c>
      <c r="P10" s="26">
        <f>COUNTA(F10:M10)</f>
        <v>0</v>
      </c>
      <c r="Q10" s="134">
        <f>SUM(F10:M10)</f>
        <v>0</v>
      </c>
      <c r="R10" s="27"/>
      <c r="S10" s="28">
        <v>1298</v>
      </c>
      <c r="T10" s="132" t="s">
        <v>147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87"/>
      <c r="B11" s="138" t="s">
        <v>110</v>
      </c>
      <c r="C11" s="199"/>
      <c r="D11" s="199"/>
      <c r="E11" s="199"/>
      <c r="F11" s="190"/>
      <c r="G11" s="198"/>
      <c r="H11" s="23"/>
      <c r="I11" s="190"/>
      <c r="J11" s="190"/>
      <c r="K11" s="23"/>
      <c r="L11" s="190"/>
      <c r="M11" s="190"/>
      <c r="N11" s="24"/>
      <c r="O11" s="25">
        <f>IF(P11=6,SUM(F11:M11)-SMALL(F11:M11,1)-SMALL(F11:M11,2),IF(P11=6,SUM(F11:M11)-SMALL(F11:M11,1),SUM(F11:M11)))</f>
        <v>0</v>
      </c>
      <c r="P11" s="26">
        <f>COUNTA(F11:M11)</f>
        <v>0</v>
      </c>
      <c r="Q11" s="134">
        <f>SUM(F11:M11)</f>
        <v>0</v>
      </c>
      <c r="R11" s="27"/>
      <c r="S11" s="28">
        <v>1317</v>
      </c>
      <c r="T11" s="132" t="s">
        <v>148</v>
      </c>
      <c r="U11" s="30">
        <f t="shared" si="0"/>
        <v>0</v>
      </c>
      <c r="V11" s="31"/>
      <c r="W11" s="32">
        <f t="shared" si="1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236"/>
      <c r="B12" s="138" t="s">
        <v>110</v>
      </c>
      <c r="C12" s="199"/>
      <c r="D12" s="199"/>
      <c r="E12" s="199"/>
      <c r="F12" s="190"/>
      <c r="G12" s="198"/>
      <c r="H12" s="23"/>
      <c r="I12" s="190"/>
      <c r="J12" s="190"/>
      <c r="K12" s="23"/>
      <c r="L12" s="190"/>
      <c r="M12" s="190"/>
      <c r="N12" s="24"/>
      <c r="O12" s="25">
        <f>IF(P12=6,SUM(F12:M12)-SMALL(F12:M12,1)-SMALL(F12:M12,2),IF(P12=6,SUM(F12:M12)-SMALL(F12:M12,1),SUM(F12:M12)))</f>
        <v>0</v>
      </c>
      <c r="P12" s="26">
        <f>COUNTA(F12:M12)</f>
        <v>0</v>
      </c>
      <c r="Q12" s="134">
        <v>0</v>
      </c>
      <c r="R12" s="27"/>
      <c r="S12" s="28">
        <v>1347</v>
      </c>
      <c r="T12" s="132" t="s">
        <v>45</v>
      </c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87"/>
      <c r="B13" s="138" t="s">
        <v>110</v>
      </c>
      <c r="C13" s="199"/>
      <c r="D13" s="199"/>
      <c r="E13" s="199"/>
      <c r="F13" s="190"/>
      <c r="G13" s="198"/>
      <c r="H13" s="23"/>
      <c r="I13" s="190"/>
      <c r="J13" s="190"/>
      <c r="K13" s="23"/>
      <c r="L13" s="190"/>
      <c r="M13" s="190"/>
      <c r="N13" s="24"/>
      <c r="O13" s="25">
        <f>IF(P13=6,SUM(F13:M13)-SMALL(F13:M13,1)-SMALL(F13:M13,2),IF(P13=6,SUM(F13:M13)-SMALL(F13:M13,1),SUM(F13:M13)))</f>
        <v>0</v>
      </c>
      <c r="P13" s="26">
        <f>COUNTA(F13:M13)</f>
        <v>0</v>
      </c>
      <c r="Q13" s="134">
        <v>0</v>
      </c>
      <c r="R13" s="27"/>
      <c r="S13" s="28">
        <v>1451</v>
      </c>
      <c r="T13" s="132" t="s">
        <v>149</v>
      </c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87"/>
      <c r="B14" s="138" t="s">
        <v>110</v>
      </c>
      <c r="C14" s="199"/>
      <c r="D14" s="199"/>
      <c r="E14" s="199"/>
      <c r="F14" s="190"/>
      <c r="G14" s="198"/>
      <c r="H14" s="23"/>
      <c r="I14" s="190"/>
      <c r="J14" s="190"/>
      <c r="K14" s="23"/>
      <c r="L14" s="190"/>
      <c r="M14" s="190"/>
      <c r="N14" s="24"/>
      <c r="O14" s="25">
        <f>IF(P14=6,SUM(F14:M14)-SMALL(F14:M14,1)-SMALL(F14:M14,2),IF(P14=6,SUM(F14:M14)-SMALL(F14:M14,1),SUM(F14:M14)))</f>
        <v>0</v>
      </c>
      <c r="P14" s="26">
        <f>COUNTA(F14:M14)</f>
        <v>0</v>
      </c>
      <c r="Q14" s="134">
        <v>0</v>
      </c>
      <c r="R14" s="27"/>
      <c r="S14" s="28">
        <v>1757</v>
      </c>
      <c r="T14" s="132" t="s">
        <v>150</v>
      </c>
      <c r="U14" s="30">
        <f t="shared" si="0"/>
        <v>0</v>
      </c>
      <c r="V14" s="31"/>
      <c r="W14" s="32">
        <f t="shared" si="1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87"/>
      <c r="B15" s="138" t="s">
        <v>110</v>
      </c>
      <c r="C15" s="199"/>
      <c r="D15" s="199"/>
      <c r="E15" s="199"/>
      <c r="F15" s="190"/>
      <c r="G15" s="198"/>
      <c r="H15" s="23"/>
      <c r="I15" s="190"/>
      <c r="J15" s="190"/>
      <c r="K15" s="23"/>
      <c r="L15" s="190"/>
      <c r="M15" s="190"/>
      <c r="N15" s="24"/>
      <c r="O15" s="25">
        <f>IF(P15=7,SUM(F15:M15)-SMALL(F15:M15,1)-SMALL(F15:M15,2),IF(P15=6,SUM(F15:M15)-SMALL(F15:M15,1),SUM(F15:M15)))</f>
        <v>0</v>
      </c>
      <c r="P15" s="26">
        <f>COUNTA(F15:M15)</f>
        <v>0</v>
      </c>
      <c r="Q15" s="134">
        <v>0</v>
      </c>
      <c r="R15" s="27"/>
      <c r="S15" s="28">
        <v>1773</v>
      </c>
      <c r="T15" s="132" t="s">
        <v>71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87"/>
      <c r="B16" s="187"/>
      <c r="C16" s="199"/>
      <c r="D16" s="199"/>
      <c r="E16" s="199"/>
      <c r="F16" s="190"/>
      <c r="G16" s="198"/>
      <c r="H16" s="190"/>
      <c r="I16" s="190"/>
      <c r="J16" s="190"/>
      <c r="K16" s="190"/>
      <c r="L16" s="190"/>
      <c r="M16" s="190"/>
      <c r="N16" s="24"/>
      <c r="O16" s="25"/>
      <c r="P16" s="26"/>
      <c r="Q16" s="134"/>
      <c r="R16" s="27"/>
      <c r="S16" s="28">
        <v>1843</v>
      </c>
      <c r="T16" s="132" t="s">
        <v>151</v>
      </c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87"/>
      <c r="B17" s="187"/>
      <c r="C17" s="199"/>
      <c r="D17" s="199"/>
      <c r="E17" s="199"/>
      <c r="F17" s="190"/>
      <c r="G17" s="198"/>
      <c r="H17" s="190"/>
      <c r="I17" s="190"/>
      <c r="J17" s="190"/>
      <c r="K17" s="190"/>
      <c r="L17" s="190"/>
      <c r="M17" s="190"/>
      <c r="N17" s="24"/>
      <c r="O17" s="25"/>
      <c r="P17" s="26"/>
      <c r="Q17" s="134"/>
      <c r="R17" s="27"/>
      <c r="S17" s="28">
        <v>1988</v>
      </c>
      <c r="T17" s="132" t="s">
        <v>152</v>
      </c>
      <c r="U17" s="30">
        <f t="shared" si="0"/>
        <v>0</v>
      </c>
      <c r="V17" s="31"/>
      <c r="W17" s="32">
        <f t="shared" si="1"/>
        <v>0</v>
      </c>
      <c r="X17" s="19"/>
      <c r="Y17" s="33"/>
      <c r="Z17" s="33"/>
      <c r="AA17" s="33"/>
      <c r="AB17" s="33"/>
    </row>
    <row r="18" spans="1:28" ht="29.1" customHeight="1" thickBot="1" x14ac:dyDescent="0.4">
      <c r="A18" s="187"/>
      <c r="B18" s="187"/>
      <c r="C18" s="199"/>
      <c r="D18" s="199"/>
      <c r="E18" s="199"/>
      <c r="F18" s="190"/>
      <c r="G18" s="198"/>
      <c r="H18" s="190"/>
      <c r="I18" s="190"/>
      <c r="J18" s="190"/>
      <c r="K18" s="190"/>
      <c r="L18" s="190"/>
      <c r="M18" s="190"/>
      <c r="N18" s="24"/>
      <c r="O18" s="25"/>
      <c r="P18" s="26"/>
      <c r="Q18" s="134"/>
      <c r="R18" s="27"/>
      <c r="S18" s="28">
        <v>2005</v>
      </c>
      <c r="T18" s="132" t="s">
        <v>153</v>
      </c>
      <c r="U18" s="30">
        <f t="shared" si="0"/>
        <v>0</v>
      </c>
      <c r="V18" s="31"/>
      <c r="W18" s="32">
        <f t="shared" si="1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87"/>
      <c r="B19" s="187"/>
      <c r="C19" s="199"/>
      <c r="D19" s="199"/>
      <c r="E19" s="199"/>
      <c r="F19" s="190"/>
      <c r="G19" s="198"/>
      <c r="H19" s="190"/>
      <c r="I19" s="190"/>
      <c r="J19" s="190"/>
      <c r="K19" s="190"/>
      <c r="L19" s="190"/>
      <c r="M19" s="190"/>
      <c r="N19" s="24"/>
      <c r="O19" s="25"/>
      <c r="P19" s="26"/>
      <c r="Q19" s="134"/>
      <c r="R19" s="27"/>
      <c r="S19" s="28">
        <v>2015</v>
      </c>
      <c r="T19" s="132" t="s">
        <v>154</v>
      </c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87"/>
      <c r="B20" s="187"/>
      <c r="C20" s="199"/>
      <c r="D20" s="199"/>
      <c r="E20" s="199"/>
      <c r="F20" s="190"/>
      <c r="G20" s="198"/>
      <c r="H20" s="190"/>
      <c r="I20" s="190"/>
      <c r="J20" s="190"/>
      <c r="K20" s="190"/>
      <c r="L20" s="190"/>
      <c r="M20" s="190"/>
      <c r="N20" s="24"/>
      <c r="O20" s="25"/>
      <c r="P20" s="26"/>
      <c r="Q20" s="134"/>
      <c r="R20" s="27"/>
      <c r="S20" s="28">
        <v>2041</v>
      </c>
      <c r="T20" s="132" t="s">
        <v>155</v>
      </c>
      <c r="U20" s="30">
        <f t="shared" si="0"/>
        <v>0</v>
      </c>
      <c r="V20" s="31"/>
      <c r="W20" s="32">
        <f t="shared" si="1"/>
        <v>0</v>
      </c>
      <c r="X20" s="19"/>
      <c r="Y20" s="6"/>
      <c r="Z20" s="6"/>
      <c r="AA20" s="6"/>
      <c r="AB20" s="6"/>
    </row>
    <row r="21" spans="1:28" ht="29.1" customHeight="1" thickBot="1" x14ac:dyDescent="0.4">
      <c r="A21" s="187"/>
      <c r="B21" s="187"/>
      <c r="C21" s="199"/>
      <c r="D21" s="199"/>
      <c r="E21" s="199"/>
      <c r="F21" s="190"/>
      <c r="G21" s="198"/>
      <c r="H21" s="190"/>
      <c r="I21" s="190"/>
      <c r="J21" s="190"/>
      <c r="K21" s="190"/>
      <c r="L21" s="190"/>
      <c r="M21" s="190"/>
      <c r="N21" s="24"/>
      <c r="O21" s="25"/>
      <c r="P21" s="26"/>
      <c r="Q21" s="134"/>
      <c r="R21" s="27"/>
      <c r="S21" s="28">
        <v>2055</v>
      </c>
      <c r="T21" s="132" t="s">
        <v>156</v>
      </c>
      <c r="U21" s="30">
        <f t="shared" si="0"/>
        <v>0</v>
      </c>
      <c r="V21" s="31"/>
      <c r="W21" s="32">
        <f t="shared" si="1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87"/>
      <c r="B22" s="187"/>
      <c r="C22" s="199"/>
      <c r="D22" s="199"/>
      <c r="E22" s="199"/>
      <c r="F22" s="190"/>
      <c r="G22" s="198"/>
      <c r="H22" s="190"/>
      <c r="I22" s="190"/>
      <c r="J22" s="190"/>
      <c r="K22" s="190"/>
      <c r="L22" s="190"/>
      <c r="M22" s="190"/>
      <c r="N22" s="24"/>
      <c r="O22" s="25"/>
      <c r="P22" s="26"/>
      <c r="Q22" s="134"/>
      <c r="R22" s="27"/>
      <c r="S22" s="28">
        <v>2057</v>
      </c>
      <c r="T22" s="132" t="s">
        <v>157</v>
      </c>
      <c r="U22" s="30">
        <f t="shared" si="0"/>
        <v>0</v>
      </c>
      <c r="V22" s="31"/>
      <c r="W22" s="32">
        <f t="shared" si="1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87"/>
      <c r="B23" s="187"/>
      <c r="C23" s="199"/>
      <c r="D23" s="199"/>
      <c r="E23" s="199"/>
      <c r="F23" s="190"/>
      <c r="G23" s="198"/>
      <c r="H23" s="190"/>
      <c r="I23" s="190"/>
      <c r="J23" s="190"/>
      <c r="K23" s="190"/>
      <c r="L23" s="190"/>
      <c r="M23" s="190"/>
      <c r="N23" s="24"/>
      <c r="O23" s="25"/>
      <c r="P23" s="26"/>
      <c r="Q23" s="134"/>
      <c r="R23" s="27"/>
      <c r="S23" s="28">
        <v>2112</v>
      </c>
      <c r="T23" s="132" t="s">
        <v>158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87"/>
      <c r="B24" s="187"/>
      <c r="C24" s="199"/>
      <c r="D24" s="199"/>
      <c r="E24" s="199"/>
      <c r="F24" s="190"/>
      <c r="G24" s="198"/>
      <c r="H24" s="190"/>
      <c r="I24" s="190"/>
      <c r="J24" s="190"/>
      <c r="K24" s="190"/>
      <c r="L24" s="190"/>
      <c r="M24" s="190"/>
      <c r="N24" s="24"/>
      <c r="O24" s="25"/>
      <c r="P24" s="26"/>
      <c r="Q24" s="134"/>
      <c r="R24" s="27"/>
      <c r="S24" s="28">
        <v>2140</v>
      </c>
      <c r="T24" s="132" t="s">
        <v>159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87"/>
      <c r="B25" s="187"/>
      <c r="C25" s="199"/>
      <c r="D25" s="199"/>
      <c r="E25" s="199"/>
      <c r="F25" s="190"/>
      <c r="G25" s="198"/>
      <c r="H25" s="190"/>
      <c r="I25" s="190"/>
      <c r="J25" s="190"/>
      <c r="K25" s="190"/>
      <c r="L25" s="190"/>
      <c r="M25" s="190"/>
      <c r="N25" s="24"/>
      <c r="O25" s="25"/>
      <c r="P25" s="26"/>
      <c r="Q25" s="134"/>
      <c r="R25" s="27"/>
      <c r="S25" s="28">
        <v>2142</v>
      </c>
      <c r="T25" s="132" t="s">
        <v>160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87"/>
      <c r="B26" s="187"/>
      <c r="C26" s="199"/>
      <c r="D26" s="199"/>
      <c r="E26" s="199"/>
      <c r="F26" s="190"/>
      <c r="G26" s="198"/>
      <c r="H26" s="190"/>
      <c r="I26" s="190"/>
      <c r="J26" s="190"/>
      <c r="K26" s="190"/>
      <c r="L26" s="190"/>
      <c r="M26" s="190"/>
      <c r="N26" s="24"/>
      <c r="O26" s="25"/>
      <c r="P26" s="26"/>
      <c r="Q26" s="134"/>
      <c r="R26" s="27"/>
      <c r="S26" s="28">
        <v>2144</v>
      </c>
      <c r="T26" s="132" t="s">
        <v>161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87"/>
      <c r="B27" s="187"/>
      <c r="C27" s="199"/>
      <c r="D27" s="199"/>
      <c r="E27" s="199"/>
      <c r="F27" s="190"/>
      <c r="G27" s="198"/>
      <c r="H27" s="190"/>
      <c r="I27" s="190"/>
      <c r="J27" s="190"/>
      <c r="K27" s="190"/>
      <c r="L27" s="190"/>
      <c r="M27" s="190"/>
      <c r="N27" s="24"/>
      <c r="O27" s="25"/>
      <c r="P27" s="26"/>
      <c r="Q27" s="134"/>
      <c r="R27" s="27"/>
      <c r="S27" s="28">
        <v>2186</v>
      </c>
      <c r="T27" s="132" t="s">
        <v>162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87"/>
      <c r="B28" s="187"/>
      <c r="C28" s="199"/>
      <c r="D28" s="199"/>
      <c r="E28" s="199"/>
      <c r="F28" s="190"/>
      <c r="G28" s="198"/>
      <c r="H28" s="190"/>
      <c r="I28" s="190"/>
      <c r="J28" s="190"/>
      <c r="K28" s="190"/>
      <c r="L28" s="190"/>
      <c r="M28" s="190"/>
      <c r="N28" s="24"/>
      <c r="O28" s="25"/>
      <c r="P28" s="26"/>
      <c r="Q28" s="134"/>
      <c r="R28" s="27"/>
      <c r="S28" s="28">
        <v>2236</v>
      </c>
      <c r="T28" s="132" t="s">
        <v>163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87"/>
      <c r="B29" s="187"/>
      <c r="C29" s="199"/>
      <c r="D29" s="199"/>
      <c r="E29" s="199"/>
      <c r="F29" s="190"/>
      <c r="G29" s="198"/>
      <c r="H29" s="190"/>
      <c r="I29" s="190"/>
      <c r="J29" s="190"/>
      <c r="K29" s="190"/>
      <c r="L29" s="190"/>
      <c r="M29" s="190"/>
      <c r="N29" s="24"/>
      <c r="O29" s="25"/>
      <c r="P29" s="26"/>
      <c r="Q29" s="134"/>
      <c r="R29" s="27"/>
      <c r="S29" s="28">
        <v>2272</v>
      </c>
      <c r="T29" s="132" t="s">
        <v>164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87"/>
      <c r="B30" s="187"/>
      <c r="C30" s="199"/>
      <c r="D30" s="199"/>
      <c r="E30" s="199"/>
      <c r="F30" s="190"/>
      <c r="G30" s="198"/>
      <c r="H30" s="190"/>
      <c r="I30" s="190"/>
      <c r="J30" s="190"/>
      <c r="K30" s="190"/>
      <c r="L30" s="190"/>
      <c r="M30" s="190"/>
      <c r="N30" s="24"/>
      <c r="O30" s="25"/>
      <c r="P30" s="26"/>
      <c r="Q30" s="134"/>
      <c r="R30" s="27"/>
      <c r="S30" s="28">
        <v>2362</v>
      </c>
      <c r="T30" s="132" t="s">
        <v>165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87"/>
      <c r="B31" s="187"/>
      <c r="C31" s="199"/>
      <c r="D31" s="199"/>
      <c r="E31" s="199"/>
      <c r="F31" s="190"/>
      <c r="G31" s="198"/>
      <c r="H31" s="190"/>
      <c r="I31" s="190"/>
      <c r="J31" s="190"/>
      <c r="K31" s="190"/>
      <c r="L31" s="190"/>
      <c r="M31" s="190"/>
      <c r="N31" s="24"/>
      <c r="O31" s="25"/>
      <c r="P31" s="26"/>
      <c r="Q31" s="134"/>
      <c r="R31" s="27"/>
      <c r="S31" s="28">
        <v>2397</v>
      </c>
      <c r="T31" s="132" t="s">
        <v>166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87"/>
      <c r="B32" s="187"/>
      <c r="C32" s="199"/>
      <c r="D32" s="199"/>
      <c r="E32" s="199"/>
      <c r="F32" s="190"/>
      <c r="G32" s="198"/>
      <c r="H32" s="190"/>
      <c r="I32" s="190"/>
      <c r="J32" s="190"/>
      <c r="K32" s="190"/>
      <c r="L32" s="190"/>
      <c r="M32" s="190"/>
      <c r="N32" s="24"/>
      <c r="O32" s="25"/>
      <c r="P32" s="26"/>
      <c r="Q32" s="134"/>
      <c r="R32" s="27"/>
      <c r="S32" s="28">
        <v>2403</v>
      </c>
      <c r="T32" s="132" t="s">
        <v>167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87"/>
      <c r="B33" s="187"/>
      <c r="C33" s="199"/>
      <c r="D33" s="199"/>
      <c r="E33" s="199"/>
      <c r="F33" s="190"/>
      <c r="G33" s="198"/>
      <c r="H33" s="190"/>
      <c r="I33" s="190"/>
      <c r="J33" s="190"/>
      <c r="K33" s="190"/>
      <c r="L33" s="190"/>
      <c r="M33" s="190"/>
      <c r="N33" s="24"/>
      <c r="O33" s="25"/>
      <c r="P33" s="26"/>
      <c r="Q33" s="134"/>
      <c r="R33" s="27"/>
      <c r="S33" s="28">
        <v>2415</v>
      </c>
      <c r="T33" s="132" t="s">
        <v>168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87"/>
      <c r="B34" s="187"/>
      <c r="C34" s="199"/>
      <c r="D34" s="199"/>
      <c r="E34" s="199"/>
      <c r="F34" s="190"/>
      <c r="G34" s="198"/>
      <c r="H34" s="190"/>
      <c r="I34" s="190"/>
      <c r="J34" s="190"/>
      <c r="K34" s="190"/>
      <c r="L34" s="190"/>
      <c r="M34" s="190"/>
      <c r="N34" s="24"/>
      <c r="O34" s="25"/>
      <c r="P34" s="26"/>
      <c r="Q34" s="134"/>
      <c r="R34" s="27"/>
      <c r="S34" s="28">
        <v>2446</v>
      </c>
      <c r="T34" s="132" t="s">
        <v>169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87"/>
      <c r="B35" s="187"/>
      <c r="C35" s="199"/>
      <c r="D35" s="199"/>
      <c r="E35" s="199"/>
      <c r="F35" s="190"/>
      <c r="G35" s="198"/>
      <c r="H35" s="190"/>
      <c r="I35" s="190"/>
      <c r="J35" s="190"/>
      <c r="K35" s="190"/>
      <c r="L35" s="190"/>
      <c r="M35" s="190"/>
      <c r="N35" s="24"/>
      <c r="O35" s="25"/>
      <c r="P35" s="26"/>
      <c r="Q35" s="134"/>
      <c r="R35" s="27"/>
      <c r="S35" s="28">
        <v>2455</v>
      </c>
      <c r="T35" s="132" t="s">
        <v>170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87"/>
      <c r="B36" s="187"/>
      <c r="C36" s="199"/>
      <c r="D36" s="199"/>
      <c r="E36" s="199"/>
      <c r="F36" s="190"/>
      <c r="G36" s="198"/>
      <c r="H36" s="190"/>
      <c r="I36" s="190"/>
      <c r="J36" s="190"/>
      <c r="K36" s="190"/>
      <c r="L36" s="190"/>
      <c r="M36" s="190"/>
      <c r="N36" s="24"/>
      <c r="O36" s="25"/>
      <c r="P36" s="26"/>
      <c r="Q36" s="134"/>
      <c r="R36" s="27"/>
      <c r="S36" s="28">
        <v>2513</v>
      </c>
      <c r="T36" s="132" t="s">
        <v>114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87"/>
      <c r="B37" s="187"/>
      <c r="C37" s="199"/>
      <c r="D37" s="199"/>
      <c r="E37" s="199"/>
      <c r="F37" s="190"/>
      <c r="G37" s="198"/>
      <c r="H37" s="190"/>
      <c r="I37" s="190"/>
      <c r="J37" s="190"/>
      <c r="K37" s="190"/>
      <c r="L37" s="190"/>
      <c r="M37" s="190"/>
      <c r="N37" s="24"/>
      <c r="O37" s="25"/>
      <c r="P37" s="26"/>
      <c r="Q37" s="134"/>
      <c r="R37" s="27"/>
      <c r="S37" s="28">
        <v>2521</v>
      </c>
      <c r="T37" s="132" t="s">
        <v>111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87"/>
      <c r="B38" s="187"/>
      <c r="C38" s="199"/>
      <c r="D38" s="199"/>
      <c r="E38" s="199"/>
      <c r="F38" s="190">
        <f t="shared" ref="F38:K38" si="2">COUNTA(F3:F35)</f>
        <v>3</v>
      </c>
      <c r="G38" s="190">
        <f t="shared" si="2"/>
        <v>5</v>
      </c>
      <c r="H38" s="190">
        <f t="shared" si="2"/>
        <v>0</v>
      </c>
      <c r="I38" s="190">
        <f t="shared" si="2"/>
        <v>0</v>
      </c>
      <c r="J38" s="190">
        <f t="shared" si="2"/>
        <v>0</v>
      </c>
      <c r="K38" s="190">
        <f t="shared" si="2"/>
        <v>0</v>
      </c>
      <c r="L38" s="190"/>
      <c r="M38" s="190"/>
      <c r="N38" s="24"/>
      <c r="O38" s="248">
        <f>SUM(O3:O37)</f>
        <v>241</v>
      </c>
      <c r="P38" s="26"/>
      <c r="Q38" s="134">
        <f>SUM(Q3:Q37)</f>
        <v>241</v>
      </c>
      <c r="R38" s="27"/>
      <c r="S38" s="28">
        <v>2526</v>
      </c>
      <c r="T38" s="132" t="s">
        <v>171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87"/>
      <c r="B39" s="187"/>
      <c r="C39" s="199"/>
      <c r="D39" s="199"/>
      <c r="E39" s="199"/>
      <c r="F39" s="190"/>
      <c r="G39" s="198"/>
      <c r="H39" s="190"/>
      <c r="I39" s="190"/>
      <c r="J39" s="190"/>
      <c r="K39" s="190"/>
      <c r="L39" s="190"/>
      <c r="M39" s="190"/>
      <c r="N39" s="24"/>
      <c r="O39" s="25"/>
      <c r="P39" s="26"/>
      <c r="Q39" s="134"/>
      <c r="R39" s="27"/>
      <c r="S39" s="28">
        <v>2609</v>
      </c>
      <c r="T39" s="132" t="s">
        <v>172</v>
      </c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87"/>
      <c r="B40" s="187"/>
      <c r="C40" s="199"/>
      <c r="D40" s="199"/>
      <c r="E40" s="199"/>
      <c r="F40" s="190"/>
      <c r="G40" s="198"/>
      <c r="H40" s="190"/>
      <c r="I40" s="190"/>
      <c r="J40" s="190"/>
      <c r="K40" s="190"/>
      <c r="L40" s="190"/>
      <c r="M40" s="190"/>
      <c r="N40" s="243"/>
      <c r="O40" s="25"/>
      <c r="P40" s="26"/>
      <c r="Q40" s="134"/>
      <c r="R40" s="27"/>
      <c r="S40" s="28">
        <v>2612</v>
      </c>
      <c r="T40" s="132" t="s">
        <v>173</v>
      </c>
      <c r="U40" s="30">
        <f t="shared" si="0"/>
        <v>35</v>
      </c>
      <c r="V40" s="31"/>
      <c r="W40" s="32">
        <f t="shared" si="1"/>
        <v>35</v>
      </c>
      <c r="X40" s="19"/>
      <c r="Y40" s="6"/>
      <c r="Z40" s="6"/>
      <c r="AA40" s="6"/>
      <c r="AB40" s="6"/>
    </row>
    <row r="41" spans="1:28" ht="29.1" customHeight="1" thickBot="1" x14ac:dyDescent="0.4">
      <c r="A41" s="187"/>
      <c r="B41" s="187"/>
      <c r="C41" s="199"/>
      <c r="D41" s="199"/>
      <c r="E41" s="199"/>
      <c r="F41" s="190"/>
      <c r="G41" s="198"/>
      <c r="H41" s="190"/>
      <c r="I41" s="190"/>
      <c r="J41" s="190"/>
      <c r="K41" s="190"/>
      <c r="L41" s="190"/>
      <c r="M41" s="190"/>
      <c r="N41" s="243"/>
      <c r="O41" s="25"/>
      <c r="P41" s="26"/>
      <c r="Q41" s="134"/>
      <c r="R41" s="27"/>
      <c r="S41" s="28">
        <v>2638</v>
      </c>
      <c r="T41" s="132" t="s">
        <v>174</v>
      </c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87"/>
      <c r="B42" s="187"/>
      <c r="C42" s="199"/>
      <c r="D42" s="199"/>
      <c r="E42" s="199"/>
      <c r="F42" s="190"/>
      <c r="G42" s="198"/>
      <c r="H42" s="190"/>
      <c r="I42" s="190"/>
      <c r="J42" s="190"/>
      <c r="K42" s="190"/>
      <c r="L42" s="190"/>
      <c r="M42" s="190"/>
      <c r="N42" s="243"/>
      <c r="O42" s="25"/>
      <c r="P42" s="26"/>
      <c r="Q42" s="134"/>
      <c r="R42" s="27"/>
      <c r="S42" s="28">
        <v>1665</v>
      </c>
      <c r="T42" s="132" t="s">
        <v>604</v>
      </c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6"/>
      <c r="B43" s="6"/>
      <c r="C43" s="6"/>
      <c r="D43" s="80"/>
      <c r="E43" s="6"/>
      <c r="F43" s="6"/>
      <c r="G43" s="6"/>
      <c r="H43" s="6"/>
      <c r="I43" s="6"/>
      <c r="J43" s="6"/>
      <c r="K43" s="6"/>
      <c r="L43" s="6"/>
      <c r="M43" s="6"/>
      <c r="N43" s="65"/>
      <c r="O43" s="65"/>
      <c r="P43" s="6"/>
      <c r="Q43" s="65"/>
      <c r="R43" s="81"/>
      <c r="S43" s="28">
        <v>1771</v>
      </c>
      <c r="T43" s="29" t="s">
        <v>456</v>
      </c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6"/>
      <c r="B44" s="6"/>
      <c r="C44" s="6"/>
      <c r="D44" s="80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81"/>
      <c r="S44" s="28">
        <v>1862</v>
      </c>
      <c r="T44" s="132" t="s">
        <v>324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6"/>
      <c r="B45" s="6"/>
      <c r="C45" s="6"/>
      <c r="D45" s="80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81"/>
      <c r="S45" s="28">
        <v>1868</v>
      </c>
      <c r="T45" s="29" t="s">
        <v>310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8.5" customHeight="1" thickBot="1" x14ac:dyDescent="0.4">
      <c r="A46" s="6"/>
      <c r="B46" s="6"/>
      <c r="C46" s="6"/>
      <c r="D46" s="80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39"/>
      <c r="S46" s="28">
        <v>1937</v>
      </c>
      <c r="T46" s="29" t="s">
        <v>363</v>
      </c>
      <c r="U46" s="30">
        <f t="shared" si="0"/>
        <v>0</v>
      </c>
      <c r="V46" s="36"/>
      <c r="W46" s="32">
        <f t="shared" si="1"/>
        <v>0</v>
      </c>
      <c r="X46" s="19"/>
      <c r="Y46" s="6"/>
      <c r="Z46" s="6"/>
      <c r="AA46" s="6"/>
      <c r="AB46" s="6"/>
    </row>
    <row r="47" spans="1:28" ht="27.95" customHeight="1" thickBot="1" x14ac:dyDescent="0.4">
      <c r="A47" s="6"/>
      <c r="B47" s="6"/>
      <c r="C47" s="6"/>
      <c r="D47" s="80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39"/>
      <c r="S47" s="28">
        <v>1970</v>
      </c>
      <c r="T47" s="29" t="s">
        <v>327</v>
      </c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6"/>
      <c r="B48" s="6"/>
      <c r="C48" s="6"/>
      <c r="D48" s="80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28">
        <v>2029</v>
      </c>
      <c r="T48" s="29" t="s">
        <v>349</v>
      </c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:28" ht="27.95" customHeight="1" thickBot="1" x14ac:dyDescent="0.4">
      <c r="A49" s="6"/>
      <c r="B49" s="6"/>
      <c r="C49" s="6"/>
      <c r="D49" s="80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39"/>
      <c r="S49" s="28">
        <v>2042</v>
      </c>
      <c r="T49" s="29" t="s">
        <v>434</v>
      </c>
      <c r="U49" s="30">
        <f t="shared" si="0"/>
        <v>0</v>
      </c>
      <c r="V49" s="39"/>
      <c r="W49" s="32">
        <f t="shared" si="1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6"/>
      <c r="B50" s="6"/>
      <c r="C50" s="6"/>
      <c r="D50" s="80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39"/>
      <c r="S50" s="28">
        <v>2046</v>
      </c>
      <c r="T50" s="29" t="s">
        <v>467</v>
      </c>
      <c r="U50" s="30">
        <f t="shared" si="0"/>
        <v>17</v>
      </c>
      <c r="V50" s="6"/>
      <c r="W50" s="32">
        <f t="shared" si="1"/>
        <v>17</v>
      </c>
      <c r="X50" s="6"/>
      <c r="Y50" s="6"/>
      <c r="Z50" s="6"/>
      <c r="AA50" s="6"/>
      <c r="AB50" s="6"/>
    </row>
    <row r="51" spans="1:28" ht="27.95" customHeight="1" thickBot="1" x14ac:dyDescent="0.4">
      <c r="A51" s="6"/>
      <c r="B51" s="6"/>
      <c r="C51" s="6"/>
      <c r="D51" s="80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39"/>
      <c r="S51" s="28">
        <v>2178</v>
      </c>
      <c r="T51" s="29" t="s">
        <v>605</v>
      </c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"/>
      <c r="B52" s="6"/>
      <c r="C52" s="6"/>
      <c r="D52" s="80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39"/>
      <c r="S52" s="28">
        <v>2205</v>
      </c>
      <c r="T52" s="29" t="s">
        <v>574</v>
      </c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80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2251</v>
      </c>
      <c r="T53" s="29" t="s">
        <v>304</v>
      </c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80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2253</v>
      </c>
      <c r="T54" s="29" t="s">
        <v>606</v>
      </c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80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>
        <v>2277</v>
      </c>
      <c r="T55" s="29" t="s">
        <v>320</v>
      </c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80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>
        <v>2310</v>
      </c>
      <c r="T56" s="29" t="s">
        <v>453</v>
      </c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80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2316</v>
      </c>
      <c r="T57" s="29" t="s">
        <v>293</v>
      </c>
      <c r="U57" s="30">
        <f t="shared" si="0"/>
        <v>0</v>
      </c>
      <c r="V57" s="6"/>
      <c r="W57" s="32">
        <f t="shared" si="1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80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2334</v>
      </c>
      <c r="T58" s="29" t="s">
        <v>427</v>
      </c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:28" ht="27.2" customHeight="1" thickBot="1" x14ac:dyDescent="0.4">
      <c r="A59" s="6"/>
      <c r="B59" s="6"/>
      <c r="C59" s="6"/>
      <c r="D59" s="80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2438</v>
      </c>
      <c r="T59" s="132" t="s">
        <v>500</v>
      </c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7" customHeight="1" thickBot="1" x14ac:dyDescent="0.4">
      <c r="A60" s="6"/>
      <c r="B60" s="6"/>
      <c r="C60" s="6"/>
      <c r="D60" s="80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2453</v>
      </c>
      <c r="T60" s="29" t="s">
        <v>415</v>
      </c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6.25" customHeight="1" thickBot="1" x14ac:dyDescent="0.4">
      <c r="A61" s="6"/>
      <c r="B61" s="6"/>
      <c r="C61" s="6"/>
      <c r="D61" s="80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2461</v>
      </c>
      <c r="T61" s="29" t="s">
        <v>577</v>
      </c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6.25" customHeight="1" thickBot="1" x14ac:dyDescent="0.4">
      <c r="A62" s="6"/>
      <c r="B62" s="6"/>
      <c r="C62" s="6"/>
      <c r="D62" s="80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2465</v>
      </c>
      <c r="T62" s="29" t="s">
        <v>344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6.25" customHeight="1" thickBot="1" x14ac:dyDescent="0.4">
      <c r="A63" s="6"/>
      <c r="B63" s="6"/>
      <c r="C63" s="6"/>
      <c r="D63" s="80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2478</v>
      </c>
      <c r="T63" s="132" t="s">
        <v>322</v>
      </c>
      <c r="U63" s="30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6.25" customHeight="1" thickBot="1" x14ac:dyDescent="0.4">
      <c r="A64" s="164"/>
      <c r="B64" s="6"/>
      <c r="C64" s="46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8"/>
      <c r="P64" s="6"/>
      <c r="Q64" s="6"/>
      <c r="R64" s="6"/>
      <c r="S64" s="28">
        <v>2480</v>
      </c>
      <c r="T64" s="29" t="s">
        <v>516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6.25" customHeight="1" thickBot="1" x14ac:dyDescent="0.4">
      <c r="A65" s="168"/>
      <c r="B65" s="6"/>
      <c r="C65" s="49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  <c r="P65" s="6"/>
      <c r="Q65" s="6"/>
      <c r="R65" s="6"/>
      <c r="S65" s="28">
        <v>2487</v>
      </c>
      <c r="T65" s="29" t="s">
        <v>459</v>
      </c>
      <c r="U65" s="30">
        <f t="shared" si="0"/>
        <v>0</v>
      </c>
      <c r="V65" s="36"/>
      <c r="W65" s="32">
        <f t="shared" si="1"/>
        <v>0</v>
      </c>
      <c r="X65" s="6"/>
      <c r="Y65" s="6"/>
      <c r="Z65" s="6"/>
      <c r="AA65" s="6"/>
      <c r="AB65" s="6"/>
    </row>
    <row r="66" spans="1:28" ht="26.25" customHeight="1" thickBot="1" x14ac:dyDescent="0.4">
      <c r="A66" s="168"/>
      <c r="B66" s="6"/>
      <c r="C66" s="49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  <c r="P66" s="6"/>
      <c r="Q66" s="6"/>
      <c r="R66" s="6"/>
      <c r="S66" s="28">
        <v>2488</v>
      </c>
      <c r="T66" s="29" t="s">
        <v>352</v>
      </c>
      <c r="U66" s="30">
        <f t="shared" si="0"/>
        <v>0</v>
      </c>
      <c r="V66" s="37"/>
      <c r="W66" s="32">
        <f t="shared" si="1"/>
        <v>0</v>
      </c>
      <c r="X66" s="6"/>
      <c r="Y66" s="6"/>
      <c r="Z66" s="6"/>
      <c r="AA66" s="6"/>
      <c r="AB66" s="6"/>
    </row>
    <row r="67" spans="1:28" ht="26.25" customHeight="1" thickBot="1" x14ac:dyDescent="0.4">
      <c r="A67" s="168"/>
      <c r="B67" s="6"/>
      <c r="C67" s="49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  <c r="P67" s="6"/>
      <c r="Q67" s="6"/>
      <c r="R67" s="6"/>
      <c r="S67" s="28">
        <v>2496</v>
      </c>
      <c r="T67" s="29" t="s">
        <v>423</v>
      </c>
      <c r="U67" s="30">
        <f t="shared" si="0"/>
        <v>0</v>
      </c>
      <c r="V67" s="6"/>
      <c r="W67" s="32">
        <f t="shared" si="1"/>
        <v>0</v>
      </c>
      <c r="X67" s="6"/>
      <c r="Y67" s="6"/>
      <c r="Z67" s="6"/>
      <c r="AA67" s="6"/>
      <c r="AB67" s="6"/>
    </row>
    <row r="68" spans="1:28" ht="26.25" customHeight="1" thickBot="1" x14ac:dyDescent="0.4">
      <c r="A68" s="168"/>
      <c r="B68" s="6"/>
      <c r="C68" s="49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  <c r="P68" s="6"/>
      <c r="Q68" s="6"/>
      <c r="R68" s="6"/>
      <c r="S68" s="28">
        <v>2549</v>
      </c>
      <c r="T68" s="29" t="s">
        <v>447</v>
      </c>
      <c r="U68" s="30">
        <f t="shared" ref="U68:U83" si="3">SUMIF($D$3:$D$76,S68,$Q$3:$Q$76)</f>
        <v>0</v>
      </c>
      <c r="V68" s="6"/>
      <c r="W68" s="32">
        <f t="shared" ref="W68:W76" si="4">SUMIF($D$3:$D$76,S68,$O$3:$O$76)</f>
        <v>0</v>
      </c>
      <c r="X68" s="6"/>
      <c r="Y68" s="6"/>
      <c r="Z68" s="6"/>
      <c r="AA68" s="6"/>
      <c r="AB68" s="6"/>
    </row>
    <row r="69" spans="1:28" ht="26.25" customHeight="1" thickBot="1" x14ac:dyDescent="0.4">
      <c r="A69" s="168"/>
      <c r="B69" s="6"/>
      <c r="C69" s="49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  <c r="P69" s="6"/>
      <c r="Q69" s="6"/>
      <c r="R69" s="6"/>
      <c r="S69" s="28">
        <v>2584</v>
      </c>
      <c r="T69" s="29" t="s">
        <v>404</v>
      </c>
      <c r="U69" s="30">
        <f t="shared" si="3"/>
        <v>0</v>
      </c>
      <c r="V69" s="6"/>
      <c r="W69" s="32">
        <f t="shared" si="4"/>
        <v>0</v>
      </c>
      <c r="X69" s="6"/>
      <c r="Y69" s="6"/>
      <c r="Z69" s="6"/>
      <c r="AA69" s="6"/>
      <c r="AB69" s="6"/>
    </row>
    <row r="70" spans="1:28" ht="26.25" customHeight="1" thickBot="1" x14ac:dyDescent="0.4">
      <c r="A70" s="168"/>
      <c r="B70" s="6"/>
      <c r="C70" s="49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  <c r="P70" s="6"/>
      <c r="Q70" s="6"/>
      <c r="R70" s="6"/>
      <c r="S70" s="28">
        <v>2599</v>
      </c>
      <c r="T70" s="29" t="s">
        <v>366</v>
      </c>
      <c r="U70" s="30">
        <f t="shared" si="3"/>
        <v>0</v>
      </c>
      <c r="V70" s="6"/>
      <c r="W70" s="32">
        <f t="shared" si="4"/>
        <v>0</v>
      </c>
      <c r="X70" s="6"/>
      <c r="Y70" s="6"/>
      <c r="Z70" s="6"/>
      <c r="AA70" s="6"/>
      <c r="AB70" s="6"/>
    </row>
    <row r="71" spans="1:28" ht="26.25" customHeight="1" thickBot="1" x14ac:dyDescent="0.4">
      <c r="A71" s="168"/>
      <c r="B71" s="6"/>
      <c r="C71" s="49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  <c r="P71" s="6"/>
      <c r="Q71" s="6"/>
      <c r="R71" s="6"/>
      <c r="S71" s="28">
        <v>2601</v>
      </c>
      <c r="T71" s="29" t="s">
        <v>607</v>
      </c>
      <c r="U71" s="30">
        <f t="shared" si="3"/>
        <v>0</v>
      </c>
      <c r="V71" s="6"/>
      <c r="W71" s="32">
        <f t="shared" si="4"/>
        <v>0</v>
      </c>
      <c r="X71" s="6"/>
      <c r="Y71" s="6"/>
      <c r="Z71" s="6"/>
      <c r="AA71" s="6"/>
      <c r="AB71" s="6"/>
    </row>
    <row r="72" spans="1:28" ht="26.25" customHeight="1" thickBot="1" x14ac:dyDescent="0.4">
      <c r="A72" s="168"/>
      <c r="B72" s="6"/>
      <c r="C72" s="49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  <c r="P72" s="6"/>
      <c r="Q72" s="6"/>
      <c r="R72" s="6"/>
      <c r="S72" s="28">
        <v>2614</v>
      </c>
      <c r="T72" s="29" t="s">
        <v>405</v>
      </c>
      <c r="U72" s="30">
        <f t="shared" si="3"/>
        <v>0</v>
      </c>
      <c r="V72" s="6"/>
      <c r="W72" s="32">
        <f t="shared" si="4"/>
        <v>0</v>
      </c>
      <c r="X72" s="6"/>
      <c r="Y72" s="6"/>
      <c r="Z72" s="6"/>
      <c r="AA72" s="6"/>
      <c r="AB72" s="6"/>
    </row>
    <row r="73" spans="1:28" ht="26.25" customHeight="1" thickBot="1" x14ac:dyDescent="0.4">
      <c r="A73" s="168"/>
      <c r="B73" s="6"/>
      <c r="C73" s="49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  <c r="P73" s="6"/>
      <c r="Q73" s="6"/>
      <c r="R73" s="6"/>
      <c r="S73" s="28">
        <v>2654</v>
      </c>
      <c r="T73" s="29" t="s">
        <v>401</v>
      </c>
      <c r="U73" s="30">
        <f t="shared" si="3"/>
        <v>0</v>
      </c>
      <c r="V73" s="6"/>
      <c r="W73" s="32">
        <f t="shared" si="4"/>
        <v>0</v>
      </c>
      <c r="X73" s="6"/>
      <c r="Y73" s="6"/>
      <c r="Z73" s="6"/>
      <c r="AA73" s="6"/>
      <c r="AB73" s="6"/>
    </row>
    <row r="74" spans="1:28" ht="26.25" customHeight="1" thickBot="1" x14ac:dyDescent="0.4">
      <c r="A74" s="168"/>
      <c r="B74" s="6"/>
      <c r="C74" s="49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  <c r="P74" s="6"/>
      <c r="Q74" s="6"/>
      <c r="R74" s="6"/>
      <c r="S74" s="28">
        <v>2656</v>
      </c>
      <c r="T74" s="29" t="s">
        <v>507</v>
      </c>
      <c r="U74" s="30">
        <f t="shared" si="3"/>
        <v>0</v>
      </c>
      <c r="V74" s="6"/>
      <c r="W74" s="32">
        <f t="shared" si="4"/>
        <v>0</v>
      </c>
      <c r="X74" s="6"/>
      <c r="Y74" s="6"/>
      <c r="Z74" s="6"/>
      <c r="AA74" s="6"/>
      <c r="AB74" s="6"/>
    </row>
    <row r="75" spans="1:28" ht="26.25" customHeight="1" thickBot="1" x14ac:dyDescent="0.4">
      <c r="A75" s="168"/>
      <c r="B75" s="6"/>
      <c r="C75" s="49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  <c r="P75" s="6"/>
      <c r="Q75" s="6"/>
      <c r="R75" s="6"/>
      <c r="S75" s="28">
        <v>2658</v>
      </c>
      <c r="T75" s="29" t="s">
        <v>608</v>
      </c>
      <c r="U75" s="30">
        <f t="shared" si="3"/>
        <v>0</v>
      </c>
      <c r="V75" s="6"/>
      <c r="W75" s="32">
        <f t="shared" si="4"/>
        <v>0</v>
      </c>
      <c r="X75" s="6"/>
      <c r="Y75" s="6"/>
      <c r="Z75" s="6"/>
      <c r="AA75" s="6"/>
      <c r="AB75" s="6"/>
    </row>
    <row r="76" spans="1:28" ht="26.25" customHeight="1" thickBot="1" x14ac:dyDescent="0.4">
      <c r="A76" s="165"/>
      <c r="B76" s="6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  <c r="P76" s="6"/>
      <c r="Q76" s="6"/>
      <c r="R76" s="6"/>
      <c r="S76" s="28">
        <v>1115</v>
      </c>
      <c r="T76" s="29" t="s">
        <v>329</v>
      </c>
      <c r="U76" s="30">
        <f t="shared" si="3"/>
        <v>0</v>
      </c>
      <c r="V76" s="6"/>
      <c r="W76" s="32">
        <f t="shared" si="4"/>
        <v>0</v>
      </c>
      <c r="X76" s="6"/>
      <c r="Y76" s="6"/>
      <c r="Z76" s="6"/>
      <c r="AA76" s="6"/>
      <c r="AB76" s="6"/>
    </row>
    <row r="77" spans="1:28" ht="26.25" customHeight="1" thickBot="1" x14ac:dyDescent="0.4">
      <c r="S77" s="28"/>
      <c r="T77" s="29"/>
      <c r="U77" s="30">
        <f t="shared" si="3"/>
        <v>0</v>
      </c>
      <c r="V77" s="6"/>
      <c r="W77" s="32">
        <f>SUMIF($D$3:$D$76,S77,$N$3:$N$76)</f>
        <v>0</v>
      </c>
    </row>
    <row r="78" spans="1:28" ht="26.25" customHeight="1" thickBot="1" x14ac:dyDescent="0.4">
      <c r="S78" s="28"/>
      <c r="T78" s="29"/>
      <c r="U78" s="30">
        <f t="shared" si="3"/>
        <v>0</v>
      </c>
      <c r="V78" s="6"/>
      <c r="W78" s="32">
        <f>SUMIF($D$3:$D$76,S78,$N$3:$N$76)</f>
        <v>0</v>
      </c>
    </row>
    <row r="79" spans="1:28" ht="26.25" customHeight="1" thickBot="1" x14ac:dyDescent="0.4">
      <c r="S79" s="28"/>
      <c r="T79" s="29"/>
      <c r="U79" s="30">
        <f t="shared" si="3"/>
        <v>0</v>
      </c>
      <c r="V79" s="6"/>
      <c r="W79" s="32">
        <f>SUMIF($D$3:$D$76,S79,$N$3:$N$76)</f>
        <v>0</v>
      </c>
    </row>
    <row r="80" spans="1:28" ht="26.25" customHeight="1" thickBot="1" x14ac:dyDescent="0.4">
      <c r="S80" s="28"/>
      <c r="T80" s="29"/>
      <c r="U80" s="30">
        <f t="shared" si="3"/>
        <v>0</v>
      </c>
      <c r="V80" s="6"/>
      <c r="W80" s="32">
        <f>SUMIF($D$3:$D$76,S80,$N$3:$N$76)</f>
        <v>0</v>
      </c>
    </row>
    <row r="81" spans="19:23" ht="26.25" customHeight="1" thickBot="1" x14ac:dyDescent="0.4">
      <c r="S81" s="28"/>
      <c r="T81" s="29"/>
      <c r="U81" s="30">
        <f t="shared" si="3"/>
        <v>0</v>
      </c>
      <c r="V81" s="6"/>
      <c r="W81" s="32">
        <f>SUMIF($D$3:$D$76,S81,$N$3:$N$76)</f>
        <v>0</v>
      </c>
    </row>
    <row r="82" spans="19:23" ht="26.25" customHeight="1" thickBot="1" x14ac:dyDescent="0.4">
      <c r="S82" s="28"/>
      <c r="T82" s="29"/>
      <c r="U82" s="30">
        <f t="shared" si="3"/>
        <v>0</v>
      </c>
      <c r="V82" s="6"/>
      <c r="W82" s="32">
        <f>SUMIF($D$3:$D$76,S82,$N$3:$N$76)</f>
        <v>0</v>
      </c>
    </row>
    <row r="83" spans="19:23" ht="26.25" customHeight="1" thickBot="1" x14ac:dyDescent="0.4">
      <c r="S83" s="28"/>
      <c r="T83" s="29"/>
      <c r="U83" s="30">
        <f t="shared" si="3"/>
        <v>0</v>
      </c>
      <c r="V83" s="6"/>
      <c r="W83" s="32">
        <f>SUMIF($D$3:$D$76,S83,$N$3:$N$76)</f>
        <v>0</v>
      </c>
    </row>
    <row r="84" spans="19:23" ht="26.25" customHeight="1" thickBot="1" x14ac:dyDescent="0.4">
      <c r="S84" s="28"/>
      <c r="T84" s="29"/>
      <c r="U84" s="30">
        <f>SUM(U3:U83)</f>
        <v>241</v>
      </c>
      <c r="V84" s="6"/>
      <c r="W84" s="32">
        <f>SUM(W3:W83)</f>
        <v>241</v>
      </c>
    </row>
    <row r="85" spans="19:23" ht="26.25" customHeight="1" x14ac:dyDescent="0.2">
      <c r="S85" s="6"/>
      <c r="T85" s="6"/>
      <c r="U85" s="6"/>
      <c r="V85" s="6"/>
      <c r="W85" s="6"/>
    </row>
    <row r="86" spans="19:23" ht="26.25" customHeight="1" x14ac:dyDescent="0.2">
      <c r="S86" s="6"/>
      <c r="T86" s="6"/>
      <c r="U86" s="6"/>
      <c r="V86" s="6"/>
      <c r="W86" s="6"/>
    </row>
    <row r="87" spans="19:23" ht="18.600000000000001" customHeight="1" x14ac:dyDescent="0.2">
      <c r="S87" s="6"/>
      <c r="T87" s="6"/>
      <c r="U87" s="6"/>
      <c r="V87" s="6"/>
      <c r="W87" s="6"/>
    </row>
    <row r="88" spans="19:23" ht="18.600000000000001" customHeight="1" x14ac:dyDescent="0.2">
      <c r="S88" s="6"/>
      <c r="T88" s="6"/>
      <c r="U88" s="6"/>
      <c r="V88" s="6"/>
      <c r="W88" s="6"/>
    </row>
    <row r="89" spans="19:23" ht="18.600000000000001" customHeight="1" x14ac:dyDescent="0.2">
      <c r="S89" s="6"/>
      <c r="T89" s="6"/>
      <c r="U89" s="6"/>
      <c r="V89" s="6"/>
      <c r="W89" s="6"/>
    </row>
    <row r="90" spans="19:23" ht="18.600000000000001" customHeight="1" x14ac:dyDescent="0.2">
      <c r="S90" s="6"/>
      <c r="T90" s="6"/>
      <c r="U90" s="6"/>
      <c r="V90" s="6"/>
      <c r="W90" s="6"/>
    </row>
    <row r="91" spans="19:23" ht="18.600000000000001" customHeight="1" x14ac:dyDescent="0.2">
      <c r="S91" s="6"/>
      <c r="T91" s="6"/>
      <c r="U91" s="6"/>
      <c r="V91" s="6"/>
      <c r="W91" s="6"/>
    </row>
    <row r="92" spans="19:23" ht="18.600000000000001" customHeight="1" x14ac:dyDescent="0.2">
      <c r="S92" s="6"/>
      <c r="T92" s="6"/>
      <c r="U92" s="6"/>
      <c r="V92" s="6"/>
      <c r="W92" s="6"/>
    </row>
    <row r="93" spans="19:23" ht="18.600000000000001" customHeight="1" x14ac:dyDescent="0.2">
      <c r="S93" s="6"/>
      <c r="T93" s="6"/>
      <c r="U93" s="6"/>
      <c r="V93" s="6"/>
      <c r="W93" s="6"/>
    </row>
    <row r="94" spans="19:23" ht="18.600000000000001" customHeight="1" x14ac:dyDescent="0.2">
      <c r="S94" s="6"/>
      <c r="T94" s="6"/>
      <c r="U94" s="6"/>
      <c r="V94" s="6"/>
      <c r="W94" s="6"/>
    </row>
    <row r="95" spans="19:23" ht="18.600000000000001" customHeight="1" x14ac:dyDescent="0.2">
      <c r="S95" s="6"/>
      <c r="T95" s="6"/>
      <c r="U95" s="6"/>
      <c r="V95" s="6"/>
      <c r="W95" s="6"/>
    </row>
    <row r="96" spans="19:23" ht="18.600000000000001" customHeight="1" x14ac:dyDescent="0.2">
      <c r="S96" s="6"/>
      <c r="T96" s="6"/>
      <c r="U96" s="6"/>
      <c r="V96" s="6"/>
      <c r="W96" s="6"/>
    </row>
    <row r="97" spans="19:23" ht="18.600000000000001" customHeight="1" x14ac:dyDescent="0.2">
      <c r="S97" s="6"/>
      <c r="T97" s="6"/>
      <c r="U97" s="6"/>
      <c r="V97" s="6"/>
      <c r="W97" s="6"/>
    </row>
    <row r="98" spans="19:23" ht="18.600000000000001" customHeight="1" x14ac:dyDescent="0.2">
      <c r="S98" s="6"/>
      <c r="T98" s="6"/>
      <c r="U98" s="6"/>
      <c r="V98" s="6"/>
      <c r="W98" s="6"/>
    </row>
    <row r="99" spans="19:23" ht="18.600000000000001" customHeight="1" x14ac:dyDescent="0.2">
      <c r="S99" s="6"/>
      <c r="T99" s="6"/>
      <c r="U99" s="6"/>
      <c r="V99" s="6"/>
      <c r="W99" s="6"/>
    </row>
    <row r="100" spans="19:23" ht="18.600000000000001" customHeight="1" x14ac:dyDescent="0.2">
      <c r="S100" s="6"/>
      <c r="T100" s="6"/>
      <c r="U100" s="6"/>
      <c r="V100" s="6"/>
      <c r="W100" s="6"/>
    </row>
    <row r="101" spans="19:23" ht="18.600000000000001" customHeight="1" x14ac:dyDescent="0.2">
      <c r="S101" s="6"/>
      <c r="T101" s="6"/>
      <c r="U101" s="6"/>
      <c r="V101" s="6"/>
      <c r="W101" s="6"/>
    </row>
    <row r="102" spans="19:23" ht="18.600000000000001" customHeight="1" x14ac:dyDescent="0.2">
      <c r="S102" s="6"/>
      <c r="T102" s="6"/>
      <c r="U102" s="6"/>
      <c r="V102" s="6"/>
      <c r="W102" s="6"/>
    </row>
    <row r="103" spans="19:23" ht="18.600000000000001" customHeight="1" x14ac:dyDescent="0.2">
      <c r="S103" s="6"/>
      <c r="T103" s="6"/>
      <c r="U103" s="6"/>
      <c r="V103" s="6"/>
      <c r="W103" s="6"/>
    </row>
    <row r="104" spans="19:23" ht="18.600000000000001" customHeight="1" x14ac:dyDescent="0.2">
      <c r="S104" s="6"/>
      <c r="T104" s="6"/>
      <c r="U104" s="6"/>
      <c r="V104" s="6"/>
      <c r="W104" s="6"/>
    </row>
    <row r="105" spans="19:23" ht="18.600000000000001" customHeight="1" x14ac:dyDescent="0.2">
      <c r="S105" s="6"/>
      <c r="T105" s="6"/>
      <c r="U105" s="6"/>
      <c r="V105" s="6"/>
      <c r="W105" s="6"/>
    </row>
    <row r="106" spans="19:23" ht="18.600000000000001" customHeight="1" x14ac:dyDescent="0.2">
      <c r="S106" s="6"/>
      <c r="T106" s="6"/>
      <c r="U106" s="6"/>
      <c r="V106" s="6"/>
      <c r="W106" s="6"/>
    </row>
    <row r="107" spans="19:23" ht="18.600000000000001" customHeight="1" x14ac:dyDescent="0.2">
      <c r="S107" s="6"/>
      <c r="T107" s="6"/>
      <c r="U107" s="6"/>
      <c r="V107" s="6"/>
      <c r="W107" s="6"/>
    </row>
    <row r="108" spans="19:23" ht="18.600000000000001" customHeight="1" x14ac:dyDescent="0.2">
      <c r="S108" s="6"/>
      <c r="T108" s="6"/>
      <c r="U108" s="6"/>
      <c r="V108" s="6"/>
      <c r="W108" s="6"/>
    </row>
    <row r="109" spans="19:23" ht="18.600000000000001" customHeight="1" x14ac:dyDescent="0.2">
      <c r="S109" s="6"/>
      <c r="T109" s="6"/>
      <c r="U109" s="6"/>
      <c r="V109" s="6"/>
      <c r="W109" s="6"/>
    </row>
    <row r="110" spans="19:23" ht="18.600000000000001" customHeight="1" x14ac:dyDescent="0.2">
      <c r="S110" s="6"/>
      <c r="T110" s="6"/>
      <c r="U110" s="6"/>
      <c r="V110" s="6"/>
      <c r="W110" s="6"/>
    </row>
    <row r="111" spans="19:23" ht="18.600000000000001" customHeight="1" x14ac:dyDescent="0.2">
      <c r="S111" s="6"/>
      <c r="T111" s="6"/>
      <c r="U111" s="6"/>
      <c r="V111" s="6"/>
      <c r="W111" s="6"/>
    </row>
    <row r="112" spans="19:23" ht="18.600000000000001" customHeight="1" x14ac:dyDescent="0.2">
      <c r="S112" s="6"/>
      <c r="T112" s="6"/>
      <c r="U112" s="6"/>
      <c r="V112" s="6"/>
      <c r="W112" s="6"/>
    </row>
  </sheetData>
  <sortState xmlns:xlrd2="http://schemas.microsoft.com/office/spreadsheetml/2017/richdata2" ref="A3:Q9">
    <sortCondition descending="1" ref="O3:O9"/>
  </sortState>
  <mergeCells count="1">
    <mergeCell ref="B1:G1"/>
  </mergeCells>
  <conditionalFormatting sqref="B3:B4 A4:B42">
    <cfRule type="containsText" dxfId="17" priority="1" stopIfTrue="1" operator="containsText" text="SI">
      <formula>NOT(ISERROR(SEARCH("SI",A3)))</formula>
    </cfRule>
    <cfRule type="containsText" dxfId="1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648D7-96D3-454A-B237-A89DFD372B8E}">
  <dimension ref="A1:IZ112"/>
  <sheetViews>
    <sheetView showGridLines="0" zoomScale="40" zoomScaleNormal="40" workbookViewId="0">
      <pane xSplit="5" ySplit="2" topLeftCell="F66" activePane="bottomRight" state="frozen"/>
      <selection pane="topRight" activeCell="E1" sqref="E1"/>
      <selection pane="bottomLeft" activeCell="A3" sqref="A3"/>
      <selection pane="bottomRight" activeCell="S1" sqref="S1:W104857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9.42578125" style="1" customWidth="1"/>
    <col min="6" max="7" width="23.42578125" style="1" customWidth="1"/>
    <col min="8" max="11" width="22.42578125" style="1" customWidth="1"/>
    <col min="12" max="13" width="23" style="1" customWidth="1"/>
    <col min="14" max="14" width="28.42578125" style="1" customWidth="1"/>
    <col min="15" max="15" width="24.2851562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75.85546875" style="1" bestFit="1" customWidth="1"/>
    <col min="21" max="21" width="16" style="1" customWidth="1"/>
    <col min="22" max="22" width="11.42578125" style="1" customWidth="1"/>
    <col min="23" max="23" width="31.285156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56.28515625" style="1" customWidth="1"/>
    <col min="29" max="260" width="11.42578125" style="1" customWidth="1"/>
  </cols>
  <sheetData>
    <row r="1" spans="1:28" ht="28.5" customHeight="1" thickBot="1" x14ac:dyDescent="0.45">
      <c r="A1"/>
      <c r="B1" s="251" t="s">
        <v>84</v>
      </c>
      <c r="C1" s="252"/>
      <c r="D1" s="252"/>
      <c r="E1" s="252"/>
      <c r="F1" s="252"/>
      <c r="G1" s="253"/>
      <c r="H1" s="77"/>
      <c r="I1" s="136"/>
      <c r="J1" s="136"/>
      <c r="K1" s="136"/>
      <c r="L1" s="56"/>
      <c r="M1" s="56"/>
      <c r="N1" s="104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46" t="s">
        <v>113</v>
      </c>
      <c r="B2" s="8" t="s">
        <v>69</v>
      </c>
      <c r="C2" s="146" t="s">
        <v>1</v>
      </c>
      <c r="D2" s="146" t="s">
        <v>70</v>
      </c>
      <c r="E2" s="146" t="s">
        <v>3</v>
      </c>
      <c r="F2" s="9" t="s">
        <v>134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/>
      <c r="M2" s="9"/>
      <c r="N2" s="9"/>
      <c r="O2" s="11" t="s">
        <v>4</v>
      </c>
      <c r="P2" s="12" t="s">
        <v>5</v>
      </c>
      <c r="Q2" s="12" t="s">
        <v>6</v>
      </c>
      <c r="R2" s="69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8.5" customHeight="1" thickBot="1" x14ac:dyDescent="0.45">
      <c r="A3" s="166">
        <v>135243</v>
      </c>
      <c r="B3" s="214" t="s">
        <v>108</v>
      </c>
      <c r="C3" s="155" t="s">
        <v>268</v>
      </c>
      <c r="D3" s="155">
        <v>2526</v>
      </c>
      <c r="E3" s="155" t="s">
        <v>171</v>
      </c>
      <c r="F3" s="148">
        <v>55</v>
      </c>
      <c r="G3" s="148">
        <f>VLOOKUP(A3,[1]custom!$A$128:$K$159,11,FALSE)</f>
        <v>55</v>
      </c>
      <c r="H3" s="23"/>
      <c r="I3" s="151"/>
      <c r="J3" s="143"/>
      <c r="K3" s="23"/>
      <c r="L3" s="143"/>
      <c r="M3" s="143"/>
      <c r="N3" s="24"/>
      <c r="O3" s="25">
        <f>IF(P3=6,SUM(F3:M3)-SMALL(F3:M3,1)-SMALL(F3:M3,2),IF(P3=6,SUM(F3:M3)-SMALL(F3:M3,1),SUM(F3:M3)))</f>
        <v>110</v>
      </c>
      <c r="P3" s="26">
        <f>COUNTA(F3:M3)</f>
        <v>2</v>
      </c>
      <c r="Q3" s="134">
        <f>SUM(F3:M3)</f>
        <v>110</v>
      </c>
      <c r="R3" s="27"/>
      <c r="S3" s="28">
        <v>10</v>
      </c>
      <c r="T3" s="132" t="s">
        <v>140</v>
      </c>
      <c r="U3" s="30">
        <f>SUMIF($D$3:$D$76,S3,$Q$3:$Q$76)</f>
        <v>0</v>
      </c>
      <c r="V3" s="31"/>
      <c r="W3" s="32">
        <f>SUMIF($D$3:$D$76,S3,$O$3:$O$76)</f>
        <v>0</v>
      </c>
      <c r="X3" s="19"/>
      <c r="Y3" s="33"/>
      <c r="Z3" s="33"/>
      <c r="AA3" s="33"/>
      <c r="AB3" s="33"/>
    </row>
    <row r="4" spans="1:28" ht="29.1" customHeight="1" thickBot="1" x14ac:dyDescent="0.4">
      <c r="A4" s="140">
        <v>33522</v>
      </c>
      <c r="B4" s="214" t="s">
        <v>108</v>
      </c>
      <c r="C4" s="155" t="s">
        <v>264</v>
      </c>
      <c r="D4" s="155">
        <v>2403</v>
      </c>
      <c r="E4" s="155" t="s">
        <v>167</v>
      </c>
      <c r="F4" s="139">
        <v>105</v>
      </c>
      <c r="G4" s="148"/>
      <c r="H4" s="23"/>
      <c r="I4" s="23"/>
      <c r="J4" s="23"/>
      <c r="K4" s="23"/>
      <c r="L4" s="23"/>
      <c r="M4" s="23"/>
      <c r="N4" s="24"/>
      <c r="O4" s="248">
        <f>IF(P4=5,SUM(F4:M4)-SMALL(F4:M4,1)-SMALL(F4:M4,2),IF(P4=6,SUM(F4:M4)-SMALL(F4:M4,1),SUM(F4:M4)))+N4</f>
        <v>105</v>
      </c>
      <c r="P4" s="26">
        <f>COUNTA(F4:M4)</f>
        <v>1</v>
      </c>
      <c r="Q4" s="134">
        <f>SUM(F4:M4)+N4</f>
        <v>105</v>
      </c>
      <c r="R4" s="27"/>
      <c r="S4" s="28">
        <v>48</v>
      </c>
      <c r="T4" s="132" t="s">
        <v>141</v>
      </c>
      <c r="U4" s="30">
        <f t="shared" ref="U4:U67" si="0">SUMIF($D$3:$D$76,S4,$Q$3:$Q$76)</f>
        <v>65</v>
      </c>
      <c r="V4" s="31"/>
      <c r="W4" s="32">
        <f t="shared" ref="W4:W67" si="1">SUMIF($D$3:$D$76,S4,$O$3:$O$76)</f>
        <v>65</v>
      </c>
      <c r="X4" s="19"/>
      <c r="Y4" s="33"/>
      <c r="Z4" s="33"/>
      <c r="AA4" s="33"/>
      <c r="AB4" s="33"/>
    </row>
    <row r="5" spans="1:28" ht="29.1" customHeight="1" thickBot="1" x14ac:dyDescent="0.4">
      <c r="A5" s="187">
        <v>72004</v>
      </c>
      <c r="B5" s="138" t="s">
        <v>108</v>
      </c>
      <c r="C5" s="155" t="s">
        <v>544</v>
      </c>
      <c r="D5" s="155">
        <v>2549</v>
      </c>
      <c r="E5" s="155" t="s">
        <v>447</v>
      </c>
      <c r="F5" s="139"/>
      <c r="G5" s="148">
        <f>VLOOKUP(A5,[1]custom!$A$128:$K$159,11,FALSE)</f>
        <v>105</v>
      </c>
      <c r="H5" s="23"/>
      <c r="I5" s="23"/>
      <c r="J5" s="23"/>
      <c r="K5" s="23"/>
      <c r="L5" s="23"/>
      <c r="M5" s="23"/>
      <c r="N5" s="24"/>
      <c r="O5" s="25">
        <f>IF(P5=7,SUM(F5:M5)-SMALL(F5:M5,1)-SMALL(F5:M5,2),IF(P5=6,SUM(F5:M5)-SMALL(F5:M5,1),SUM(F5:M5)))</f>
        <v>105</v>
      </c>
      <c r="P5" s="26">
        <f>COUNTA(F5:M5)</f>
        <v>1</v>
      </c>
      <c r="Q5" s="134">
        <f>SUM(F5:M5)</f>
        <v>105</v>
      </c>
      <c r="R5" s="27"/>
      <c r="S5" s="28">
        <v>1132</v>
      </c>
      <c r="T5" s="132" t="s">
        <v>142</v>
      </c>
      <c r="U5" s="30">
        <f t="shared" si="0"/>
        <v>120</v>
      </c>
      <c r="V5" s="31"/>
      <c r="W5" s="32">
        <f t="shared" si="1"/>
        <v>120</v>
      </c>
      <c r="X5" s="19"/>
      <c r="Y5" s="33"/>
      <c r="Z5" s="33"/>
      <c r="AA5" s="33"/>
      <c r="AB5" s="33"/>
    </row>
    <row r="6" spans="1:28" ht="29.1" customHeight="1" thickBot="1" x14ac:dyDescent="0.45">
      <c r="A6" s="138">
        <v>109184</v>
      </c>
      <c r="B6" s="138" t="s">
        <v>108</v>
      </c>
      <c r="C6" s="155" t="s">
        <v>265</v>
      </c>
      <c r="D6" s="155">
        <v>2186</v>
      </c>
      <c r="E6" s="155" t="s">
        <v>162</v>
      </c>
      <c r="F6" s="148">
        <v>95</v>
      </c>
      <c r="G6" s="148"/>
      <c r="H6" s="23"/>
      <c r="I6" s="151"/>
      <c r="J6" s="151"/>
      <c r="K6" s="23"/>
      <c r="L6" s="143"/>
      <c r="M6" s="143"/>
      <c r="N6" s="24"/>
      <c r="O6" s="25">
        <f>IF(P6=6,SUM(F6:M6)-SMALL(F6:M6,1)-SMALL(F6:M6,2),IF(P6=6,SUM(F6:M6)-SMALL(F6:M6,1),SUM(F6:M6)))</f>
        <v>95</v>
      </c>
      <c r="P6" s="26">
        <f>COUNTA(F6:M6)</f>
        <v>1</v>
      </c>
      <c r="Q6" s="134">
        <f>SUM(F6:M6)</f>
        <v>95</v>
      </c>
      <c r="R6" s="27"/>
      <c r="S6" s="28">
        <v>1140</v>
      </c>
      <c r="T6" s="132" t="s">
        <v>143</v>
      </c>
      <c r="U6" s="30">
        <f t="shared" si="0"/>
        <v>0</v>
      </c>
      <c r="V6" s="31"/>
      <c r="W6" s="32">
        <f t="shared" si="1"/>
        <v>0</v>
      </c>
      <c r="X6" s="19"/>
      <c r="Y6" s="33"/>
      <c r="Z6" s="33"/>
      <c r="AA6" s="33"/>
      <c r="AB6" s="33"/>
    </row>
    <row r="7" spans="1:28" ht="29.1" customHeight="1" thickBot="1" x14ac:dyDescent="0.4">
      <c r="A7" s="138">
        <v>17354</v>
      </c>
      <c r="B7" s="138" t="s">
        <v>108</v>
      </c>
      <c r="C7" s="155" t="s">
        <v>545</v>
      </c>
      <c r="D7" s="155">
        <v>1172</v>
      </c>
      <c r="E7" s="155" t="s">
        <v>332</v>
      </c>
      <c r="F7" s="139"/>
      <c r="G7" s="148">
        <f>VLOOKUP(A7,[1]custom!$A$128:$K$159,11,FALSE)</f>
        <v>95</v>
      </c>
      <c r="H7" s="23"/>
      <c r="I7" s="23"/>
      <c r="J7" s="23"/>
      <c r="K7" s="23"/>
      <c r="L7" s="23"/>
      <c r="M7" s="23"/>
      <c r="N7" s="24"/>
      <c r="O7" s="25">
        <f>IF(P7=7,SUM(F7:M7)-SMALL(F7:M7,1)-SMALL(F7:M7,2),IF(P7=6,SUM(F7:M7)-SMALL(F7:M7,1),SUM(F7:M7)))</f>
        <v>95</v>
      </c>
      <c r="P7" s="26">
        <f>COUNTA(F7:M7)</f>
        <v>1</v>
      </c>
      <c r="Q7" s="134">
        <f>SUM(F7:M7)</f>
        <v>95</v>
      </c>
      <c r="R7" s="27"/>
      <c r="S7" s="28">
        <v>1172</v>
      </c>
      <c r="T7" s="132" t="s">
        <v>144</v>
      </c>
      <c r="U7" s="30">
        <f t="shared" si="0"/>
        <v>140</v>
      </c>
      <c r="V7" s="31"/>
      <c r="W7" s="32">
        <f t="shared" si="1"/>
        <v>140</v>
      </c>
      <c r="X7" s="19"/>
      <c r="Y7" s="33"/>
      <c r="Z7" s="33"/>
      <c r="AA7" s="33"/>
      <c r="AB7" s="33"/>
    </row>
    <row r="8" spans="1:28" ht="29.1" customHeight="1" thickBot="1" x14ac:dyDescent="0.45">
      <c r="A8" s="138">
        <v>64121</v>
      </c>
      <c r="B8" s="138" t="s">
        <v>108</v>
      </c>
      <c r="C8" s="157" t="s">
        <v>266</v>
      </c>
      <c r="D8" s="157">
        <v>2005</v>
      </c>
      <c r="E8" s="157" t="s">
        <v>153</v>
      </c>
      <c r="F8" s="148">
        <v>85</v>
      </c>
      <c r="G8" s="148"/>
      <c r="H8" s="23"/>
      <c r="I8" s="151"/>
      <c r="J8" s="143"/>
      <c r="K8" s="23"/>
      <c r="L8" s="143"/>
      <c r="M8" s="143"/>
      <c r="N8" s="24"/>
      <c r="O8" s="25">
        <f>IF(P8=6,SUM(F8:M8)-SMALL(F8:M8,1)-SMALL(F8:M8,2),IF(P8=6,SUM(F8:M8)-SMALL(F8:M8,1),SUM(F8:M8)))</f>
        <v>85</v>
      </c>
      <c r="P8" s="26">
        <f>COUNTA(F8:M8)</f>
        <v>1</v>
      </c>
      <c r="Q8" s="134">
        <f>SUM(F8:M8)</f>
        <v>85</v>
      </c>
      <c r="R8" s="27"/>
      <c r="S8" s="28">
        <v>1174</v>
      </c>
      <c r="T8" s="132" t="s">
        <v>145</v>
      </c>
      <c r="U8" s="30">
        <f t="shared" si="0"/>
        <v>55</v>
      </c>
      <c r="V8" s="31"/>
      <c r="W8" s="32">
        <f t="shared" si="1"/>
        <v>55</v>
      </c>
      <c r="X8" s="19"/>
      <c r="Y8" s="33"/>
      <c r="Z8" s="33"/>
      <c r="AA8" s="33"/>
      <c r="AB8" s="33"/>
    </row>
    <row r="9" spans="1:28" ht="29.1" customHeight="1" thickBot="1" x14ac:dyDescent="0.4">
      <c r="A9" s="138">
        <v>74790</v>
      </c>
      <c r="B9" s="138" t="s">
        <v>108</v>
      </c>
      <c r="C9" s="155" t="s">
        <v>546</v>
      </c>
      <c r="D9" s="155">
        <v>1132</v>
      </c>
      <c r="E9" s="155" t="s">
        <v>440</v>
      </c>
      <c r="F9" s="139"/>
      <c r="G9" s="148">
        <f>VLOOKUP(A9,[1]custom!$A$128:$K$159,11,FALSE)</f>
        <v>85</v>
      </c>
      <c r="H9" s="23"/>
      <c r="I9" s="23"/>
      <c r="J9" s="23"/>
      <c r="K9" s="23"/>
      <c r="L9" s="23"/>
      <c r="M9" s="23"/>
      <c r="N9" s="24"/>
      <c r="O9" s="25">
        <f>IF(P9=7,SUM(F9:M9)-SMALL(F9:M9,1)-SMALL(F9:M9,2),IF(P9=6,SUM(F9:M9)-SMALL(F9:M9,1),SUM(F9:M9)))</f>
        <v>85</v>
      </c>
      <c r="P9" s="26">
        <f>COUNTA(F9:M9)</f>
        <v>1</v>
      </c>
      <c r="Q9" s="134">
        <f>SUM(F9:M9)</f>
        <v>85</v>
      </c>
      <c r="R9" s="27"/>
      <c r="S9" s="28">
        <v>1180</v>
      </c>
      <c r="T9" s="132" t="s">
        <v>146</v>
      </c>
      <c r="U9" s="30">
        <f t="shared" si="0"/>
        <v>121</v>
      </c>
      <c r="V9" s="31"/>
      <c r="W9" s="32">
        <f t="shared" si="1"/>
        <v>121</v>
      </c>
      <c r="X9" s="19"/>
      <c r="Y9" s="33"/>
      <c r="Z9" s="33"/>
      <c r="AA9" s="33"/>
      <c r="AB9" s="33"/>
    </row>
    <row r="10" spans="1:28" ht="29.1" customHeight="1" thickBot="1" x14ac:dyDescent="0.4">
      <c r="A10" s="138">
        <v>119738</v>
      </c>
      <c r="B10" s="138" t="s">
        <v>108</v>
      </c>
      <c r="C10" s="155" t="s">
        <v>267</v>
      </c>
      <c r="D10" s="155">
        <v>48</v>
      </c>
      <c r="E10" s="155" t="s">
        <v>141</v>
      </c>
      <c r="F10" s="139">
        <v>65</v>
      </c>
      <c r="G10" s="148"/>
      <c r="H10" s="23"/>
      <c r="I10" s="23"/>
      <c r="J10" s="23"/>
      <c r="K10" s="23"/>
      <c r="L10" s="23"/>
      <c r="M10" s="23"/>
      <c r="N10" s="24"/>
      <c r="O10" s="25">
        <f>IF(P10=6,SUM(F10:M10)-SMALL(F10:M10,1)-SMALL(F10:M10,2),IF(P10=6,SUM(F10:M10)-SMALL(F10:M10,1),SUM(F10:M10)))</f>
        <v>65</v>
      </c>
      <c r="P10" s="26">
        <f>COUNTA(F10:M10)</f>
        <v>1</v>
      </c>
      <c r="Q10" s="134">
        <f t="shared" ref="Q10:Q11" si="2">SUM(F10:M10)</f>
        <v>65</v>
      </c>
      <c r="R10" s="27"/>
      <c r="S10" s="28">
        <v>1298</v>
      </c>
      <c r="T10" s="132" t="s">
        <v>147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87">
        <v>51391</v>
      </c>
      <c r="B11" s="138" t="s">
        <v>108</v>
      </c>
      <c r="C11" s="199" t="s">
        <v>547</v>
      </c>
      <c r="D11" s="199">
        <v>1180</v>
      </c>
      <c r="E11" s="199" t="s">
        <v>146</v>
      </c>
      <c r="F11" s="190"/>
      <c r="G11" s="148">
        <f>VLOOKUP(A11,[1]custom!$A$128:$K$159,11,FALSE)</f>
        <v>65</v>
      </c>
      <c r="H11" s="23"/>
      <c r="I11" s="190"/>
      <c r="J11" s="190"/>
      <c r="K11" s="23"/>
      <c r="L11" s="190"/>
      <c r="M11" s="190"/>
      <c r="N11" s="24"/>
      <c r="O11" s="25">
        <f>IF(P11=7,SUM(F11:M11)-SMALL(F11:M11,1)-SMALL(F11:M11,2),IF(P11=6,SUM(F11:M11)-SMALL(F11:M11,1),SUM(F11:M11)))</f>
        <v>65</v>
      </c>
      <c r="P11" s="26">
        <f>COUNTA(F11:M11)</f>
        <v>1</v>
      </c>
      <c r="Q11" s="134">
        <f t="shared" si="2"/>
        <v>65</v>
      </c>
      <c r="R11" s="27"/>
      <c r="S11" s="28">
        <v>1317</v>
      </c>
      <c r="T11" s="132" t="s">
        <v>148</v>
      </c>
      <c r="U11" s="30">
        <f t="shared" si="0"/>
        <v>0</v>
      </c>
      <c r="V11" s="31"/>
      <c r="W11" s="32">
        <f t="shared" si="1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87">
        <v>60823</v>
      </c>
      <c r="B12" s="138" t="s">
        <v>108</v>
      </c>
      <c r="C12" s="199" t="s">
        <v>269</v>
      </c>
      <c r="D12" s="199">
        <v>2140</v>
      </c>
      <c r="E12" s="199" t="s">
        <v>159</v>
      </c>
      <c r="F12" s="190">
        <v>45</v>
      </c>
      <c r="G12" s="148"/>
      <c r="H12" s="23"/>
      <c r="I12" s="190"/>
      <c r="J12" s="190"/>
      <c r="K12" s="23"/>
      <c r="L12" s="190"/>
      <c r="M12" s="190"/>
      <c r="N12" s="24"/>
      <c r="O12" s="25">
        <f>IF(P12=6,SUM(F12:M12)-SMALL(F12:M12,1)-SMALL(F12:M12,2),IF(P12=6,SUM(F12:M12)-SMALL(F12:M12,1),SUM(F12:M12)))</f>
        <v>45</v>
      </c>
      <c r="P12" s="26">
        <f>COUNTA(F12:M12)</f>
        <v>1</v>
      </c>
      <c r="Q12" s="134">
        <f>SUM(F12:M12)</f>
        <v>45</v>
      </c>
      <c r="R12" s="27"/>
      <c r="S12" s="28">
        <v>1347</v>
      </c>
      <c r="T12" s="132" t="s">
        <v>45</v>
      </c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87">
        <v>110107</v>
      </c>
      <c r="B13" s="138" t="s">
        <v>108</v>
      </c>
      <c r="C13" s="199" t="s">
        <v>548</v>
      </c>
      <c r="D13" s="199">
        <v>1174</v>
      </c>
      <c r="E13" s="199" t="s">
        <v>305</v>
      </c>
      <c r="F13" s="190"/>
      <c r="G13" s="148">
        <f>VLOOKUP(A13,[1]custom!$A$128:$K$159,11,FALSE)</f>
        <v>45</v>
      </c>
      <c r="H13" s="23"/>
      <c r="I13" s="190"/>
      <c r="J13" s="190"/>
      <c r="K13" s="23"/>
      <c r="L13" s="190"/>
      <c r="M13" s="190"/>
      <c r="N13" s="24"/>
      <c r="O13" s="25">
        <f>IF(P13=7,SUM(F13:M13)-SMALL(F13:M13,1)-SMALL(F13:M13,2),IF(P13=6,SUM(F13:M13)-SMALL(F13:M13,1),SUM(F13:M13)))</f>
        <v>45</v>
      </c>
      <c r="P13" s="26">
        <f>COUNTA(F13:M13)</f>
        <v>1</v>
      </c>
      <c r="Q13" s="134">
        <f>SUM(F13:M13)</f>
        <v>45</v>
      </c>
      <c r="R13" s="27"/>
      <c r="S13" s="28">
        <v>1451</v>
      </c>
      <c r="T13" s="132" t="s">
        <v>149</v>
      </c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87">
        <v>105590</v>
      </c>
      <c r="B14" s="138" t="s">
        <v>108</v>
      </c>
      <c r="C14" s="199" t="s">
        <v>270</v>
      </c>
      <c r="D14" s="199">
        <v>2513</v>
      </c>
      <c r="E14" s="199" t="s">
        <v>114</v>
      </c>
      <c r="F14" s="190">
        <v>35</v>
      </c>
      <c r="G14" s="148"/>
      <c r="H14" s="23"/>
      <c r="I14" s="190"/>
      <c r="J14" s="190"/>
      <c r="K14" s="23"/>
      <c r="L14" s="190"/>
      <c r="M14" s="190"/>
      <c r="N14" s="24"/>
      <c r="O14" s="25">
        <f>IF(P14=6,SUM(F14:M14)-SMALL(F14:M14,1)-SMALL(F14:M14,2),IF(P14=6,SUM(F14:M14)-SMALL(F14:M14,1),SUM(F14:M14)))</f>
        <v>35</v>
      </c>
      <c r="P14" s="26">
        <f>COUNTA(F14:M14)</f>
        <v>1</v>
      </c>
      <c r="Q14" s="134">
        <f>SUM(F14:M14)</f>
        <v>35</v>
      </c>
      <c r="R14" s="27"/>
      <c r="S14" s="28">
        <v>1757</v>
      </c>
      <c r="T14" s="132" t="s">
        <v>150</v>
      </c>
      <c r="U14" s="30">
        <f t="shared" si="0"/>
        <v>0</v>
      </c>
      <c r="V14" s="31"/>
      <c r="W14" s="32">
        <f t="shared" si="1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87">
        <v>40740</v>
      </c>
      <c r="B15" s="138" t="s">
        <v>108</v>
      </c>
      <c r="C15" s="199" t="s">
        <v>549</v>
      </c>
      <c r="D15" s="199">
        <v>1180</v>
      </c>
      <c r="E15" s="199" t="s">
        <v>146</v>
      </c>
      <c r="F15" s="190"/>
      <c r="G15" s="148">
        <f>VLOOKUP(A15,[1]custom!$A$128:$K$159,11,FALSE)</f>
        <v>35</v>
      </c>
      <c r="H15" s="23"/>
      <c r="I15" s="190"/>
      <c r="J15" s="190"/>
      <c r="K15" s="23"/>
      <c r="L15" s="190"/>
      <c r="M15" s="190"/>
      <c r="N15" s="24"/>
      <c r="O15" s="25">
        <f>IF(P15=7,SUM(F15:M15)-SMALL(F15:M15,1)-SMALL(F15:M15,2),IF(P15=6,SUM(F15:M15)-SMALL(F15:M15,1),SUM(F15:M15)))</f>
        <v>35</v>
      </c>
      <c r="P15" s="26">
        <f>COUNTA(F15:M15)</f>
        <v>1</v>
      </c>
      <c r="Q15" s="134">
        <f>SUM(F15:M15)</f>
        <v>35</v>
      </c>
      <c r="R15" s="27"/>
      <c r="S15" s="28">
        <v>1773</v>
      </c>
      <c r="T15" s="132" t="s">
        <v>71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87">
        <v>10783</v>
      </c>
      <c r="B16" s="138" t="s">
        <v>108</v>
      </c>
      <c r="C16" s="188" t="s">
        <v>271</v>
      </c>
      <c r="D16" s="188">
        <v>1172</v>
      </c>
      <c r="E16" s="188" t="s">
        <v>144</v>
      </c>
      <c r="F16" s="190">
        <v>25</v>
      </c>
      <c r="G16" s="148"/>
      <c r="H16" s="190"/>
      <c r="I16" s="190"/>
      <c r="J16" s="190"/>
      <c r="K16" s="190"/>
      <c r="L16" s="190"/>
      <c r="M16" s="190"/>
      <c r="N16" s="24"/>
      <c r="O16" s="25">
        <f>IF(P16=6,SUM(F16:M16)-SMALL(F16:M16,1)-SMALL(F16:M16,2),IF(P16=6,SUM(F16:M16)-SMALL(F16:M16,1),SUM(F16:M16)))</f>
        <v>25</v>
      </c>
      <c r="P16" s="26">
        <f>COUNTA(F16:M16)</f>
        <v>1</v>
      </c>
      <c r="Q16" s="134">
        <f>SUM(F16:M16)</f>
        <v>25</v>
      </c>
      <c r="R16" s="27"/>
      <c r="S16" s="28">
        <v>1843</v>
      </c>
      <c r="T16" s="132" t="s">
        <v>151</v>
      </c>
      <c r="U16" s="30">
        <f t="shared" si="0"/>
        <v>2</v>
      </c>
      <c r="V16" s="31"/>
      <c r="W16" s="32">
        <f t="shared" si="1"/>
        <v>2</v>
      </c>
      <c r="X16" s="19"/>
      <c r="Y16" s="33"/>
      <c r="Z16" s="33"/>
      <c r="AA16" s="33"/>
      <c r="AB16" s="33"/>
    </row>
    <row r="17" spans="1:28" ht="29.1" customHeight="1" thickBot="1" x14ac:dyDescent="0.4">
      <c r="A17" s="187">
        <v>95877</v>
      </c>
      <c r="B17" s="138" t="s">
        <v>108</v>
      </c>
      <c r="C17" s="199" t="s">
        <v>550</v>
      </c>
      <c r="D17" s="199">
        <v>1132</v>
      </c>
      <c r="E17" s="199" t="s">
        <v>440</v>
      </c>
      <c r="F17" s="190"/>
      <c r="G17" s="148">
        <f>VLOOKUP(A17,[1]custom!$A$128:$K$159,11,FALSE)</f>
        <v>25</v>
      </c>
      <c r="H17" s="190"/>
      <c r="I17" s="190"/>
      <c r="J17" s="190"/>
      <c r="K17" s="190"/>
      <c r="L17" s="190"/>
      <c r="M17" s="190"/>
      <c r="N17" s="24"/>
      <c r="O17" s="25">
        <f>IF(P17=7,SUM(F17:M17)-SMALL(F17:M17,1)-SMALL(F17:M17,2),IF(P17=6,SUM(F17:M17)-SMALL(F17:M17,1),SUM(F17:M17)))</f>
        <v>25</v>
      </c>
      <c r="P17" s="26">
        <f>COUNTA(F17:M17)</f>
        <v>1</v>
      </c>
      <c r="Q17" s="134">
        <f>SUM(F17:M17)</f>
        <v>25</v>
      </c>
      <c r="R17" s="27"/>
      <c r="S17" s="28">
        <v>1988</v>
      </c>
      <c r="T17" s="132" t="s">
        <v>152</v>
      </c>
      <c r="U17" s="30">
        <f t="shared" si="0"/>
        <v>0</v>
      </c>
      <c r="V17" s="31"/>
      <c r="W17" s="32">
        <f t="shared" si="1"/>
        <v>0</v>
      </c>
      <c r="X17" s="19"/>
      <c r="Y17" s="33"/>
      <c r="Z17" s="33"/>
      <c r="AA17" s="33"/>
      <c r="AB17" s="33"/>
    </row>
    <row r="18" spans="1:28" ht="29.1" customHeight="1" thickBot="1" x14ac:dyDescent="0.4">
      <c r="A18" s="187">
        <v>99904</v>
      </c>
      <c r="B18" s="138" t="s">
        <v>108</v>
      </c>
      <c r="C18" s="199" t="s">
        <v>272</v>
      </c>
      <c r="D18" s="199">
        <v>2055</v>
      </c>
      <c r="E18" s="199" t="s">
        <v>156</v>
      </c>
      <c r="F18" s="190">
        <v>20</v>
      </c>
      <c r="G18" s="148"/>
      <c r="H18" s="190"/>
      <c r="I18" s="190"/>
      <c r="J18" s="190"/>
      <c r="K18" s="190"/>
      <c r="L18" s="190"/>
      <c r="M18" s="190"/>
      <c r="N18" s="24"/>
      <c r="O18" s="25">
        <f>IF(P18=6,SUM(F18:M18)-SMALL(F18:M18,1)-SMALL(F18:M18,2),IF(P18=6,SUM(F18:M18)-SMALL(F18:M18,1),SUM(F18:M18)))</f>
        <v>20</v>
      </c>
      <c r="P18" s="26">
        <f>COUNTA(F18:M18)</f>
        <v>1</v>
      </c>
      <c r="Q18" s="134">
        <f>SUM(F18:M18)</f>
        <v>20</v>
      </c>
      <c r="R18" s="27"/>
      <c r="S18" s="28">
        <v>2005</v>
      </c>
      <c r="T18" s="132" t="s">
        <v>153</v>
      </c>
      <c r="U18" s="30">
        <f t="shared" si="0"/>
        <v>85</v>
      </c>
      <c r="V18" s="31"/>
      <c r="W18" s="32">
        <f t="shared" si="1"/>
        <v>85</v>
      </c>
      <c r="X18" s="19"/>
      <c r="Y18" s="6"/>
      <c r="Z18" s="6"/>
      <c r="AA18" s="6"/>
      <c r="AB18" s="6"/>
    </row>
    <row r="19" spans="1:28" ht="29.1" customHeight="1" thickBot="1" x14ac:dyDescent="0.4">
      <c r="A19" s="187">
        <v>64814</v>
      </c>
      <c r="B19" s="138" t="s">
        <v>108</v>
      </c>
      <c r="C19" s="199" t="s">
        <v>551</v>
      </c>
      <c r="D19" s="199">
        <v>2251</v>
      </c>
      <c r="E19" s="199" t="s">
        <v>304</v>
      </c>
      <c r="F19" s="190"/>
      <c r="G19" s="148">
        <f>VLOOKUP(A19,[1]custom!$A$128:$K$159,11,FALSE)</f>
        <v>20</v>
      </c>
      <c r="H19" s="190"/>
      <c r="I19" s="190"/>
      <c r="J19" s="190"/>
      <c r="K19" s="190"/>
      <c r="L19" s="190"/>
      <c r="M19" s="190"/>
      <c r="N19" s="24"/>
      <c r="O19" s="25">
        <f>IF(P19=7,SUM(F19:M19)-SMALL(F19:M19,1)-SMALL(F19:M19,2),IF(P19=6,SUM(F19:M19)-SMALL(F19:M19,1),SUM(F19:M19)))</f>
        <v>20</v>
      </c>
      <c r="P19" s="26">
        <f>COUNTA(F19:M19)</f>
        <v>1</v>
      </c>
      <c r="Q19" s="134">
        <f>SUM(F19:M19)</f>
        <v>20</v>
      </c>
      <c r="R19" s="27"/>
      <c r="S19" s="28">
        <v>2015</v>
      </c>
      <c r="T19" s="132" t="s">
        <v>154</v>
      </c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236">
        <v>86559</v>
      </c>
      <c r="B20" s="138" t="s">
        <v>108</v>
      </c>
      <c r="C20" s="199" t="s">
        <v>273</v>
      </c>
      <c r="D20" s="199">
        <v>2526</v>
      </c>
      <c r="E20" s="199" t="s">
        <v>171</v>
      </c>
      <c r="F20" s="190">
        <v>17</v>
      </c>
      <c r="G20" s="148"/>
      <c r="H20" s="190"/>
      <c r="I20" s="190"/>
      <c r="J20" s="190"/>
      <c r="K20" s="190"/>
      <c r="L20" s="190"/>
      <c r="M20" s="190"/>
      <c r="N20" s="24"/>
      <c r="O20" s="25">
        <f>IF(P20=6,SUM(F20:M20)-SMALL(F20:M20,1)-SMALL(F20:M20,2),IF(P20=6,SUM(F20:M20)-SMALL(F20:M20,1),SUM(F20:M20)))</f>
        <v>17</v>
      </c>
      <c r="P20" s="26">
        <f>COUNTA(F20:M20)</f>
        <v>1</v>
      </c>
      <c r="Q20" s="134">
        <f>SUM(F20:M20)</f>
        <v>17</v>
      </c>
      <c r="R20" s="27"/>
      <c r="S20" s="28">
        <v>2041</v>
      </c>
      <c r="T20" s="132" t="s">
        <v>155</v>
      </c>
      <c r="U20" s="30">
        <f t="shared" si="0"/>
        <v>0</v>
      </c>
      <c r="V20" s="31"/>
      <c r="W20" s="32">
        <f t="shared" si="1"/>
        <v>0</v>
      </c>
      <c r="X20" s="19"/>
      <c r="Y20" s="6"/>
      <c r="Z20" s="6"/>
      <c r="AA20" s="6"/>
      <c r="AB20" s="6"/>
    </row>
    <row r="21" spans="1:28" ht="29.1" customHeight="1" thickBot="1" x14ac:dyDescent="0.4">
      <c r="A21" s="187">
        <v>71640</v>
      </c>
      <c r="B21" s="138" t="s">
        <v>108</v>
      </c>
      <c r="C21" s="199" t="s">
        <v>552</v>
      </c>
      <c r="D21" s="199">
        <v>1771</v>
      </c>
      <c r="E21" s="199" t="s">
        <v>456</v>
      </c>
      <c r="F21" s="190"/>
      <c r="G21" s="148">
        <f>VLOOKUP(A21,[1]custom!$A$128:$K$159,11,FALSE)</f>
        <v>17</v>
      </c>
      <c r="H21" s="190"/>
      <c r="I21" s="190"/>
      <c r="J21" s="190"/>
      <c r="K21" s="190"/>
      <c r="L21" s="190"/>
      <c r="M21" s="190"/>
      <c r="N21" s="24"/>
      <c r="O21" s="25">
        <f>IF(P21=7,SUM(F21:M21)-SMALL(F21:M21,1)-SMALL(F21:M21,2),IF(P21=6,SUM(F21:M21)-SMALL(F21:M21,1),SUM(F21:M21)))</f>
        <v>17</v>
      </c>
      <c r="P21" s="26">
        <f>COUNTA(F21:M21)</f>
        <v>1</v>
      </c>
      <c r="Q21" s="134">
        <f>SUM(F21:M21)</f>
        <v>17</v>
      </c>
      <c r="R21" s="27"/>
      <c r="S21" s="28">
        <v>2055</v>
      </c>
      <c r="T21" s="132" t="s">
        <v>156</v>
      </c>
      <c r="U21" s="30">
        <f t="shared" si="0"/>
        <v>20</v>
      </c>
      <c r="V21" s="31"/>
      <c r="W21" s="32">
        <f t="shared" si="1"/>
        <v>20</v>
      </c>
      <c r="X21" s="19"/>
      <c r="Y21" s="6"/>
      <c r="Z21" s="6"/>
      <c r="AA21" s="6"/>
      <c r="AB21" s="6"/>
    </row>
    <row r="22" spans="1:28" ht="29.1" customHeight="1" thickBot="1" x14ac:dyDescent="0.4">
      <c r="A22" s="187">
        <v>105646</v>
      </c>
      <c r="B22" s="138" t="s">
        <v>108</v>
      </c>
      <c r="C22" s="199" t="s">
        <v>553</v>
      </c>
      <c r="D22" s="199">
        <v>2142</v>
      </c>
      <c r="E22" s="199" t="s">
        <v>554</v>
      </c>
      <c r="F22" s="190"/>
      <c r="G22" s="148">
        <f>VLOOKUP(A22,[1]custom!$A$128:$K$159,11,FALSE)</f>
        <v>14</v>
      </c>
      <c r="H22" s="190"/>
      <c r="I22" s="190"/>
      <c r="J22" s="190"/>
      <c r="K22" s="190"/>
      <c r="L22" s="190"/>
      <c r="M22" s="190"/>
      <c r="N22" s="24"/>
      <c r="O22" s="25">
        <f>IF(P22=7,SUM(F22:M22)-SMALL(F22:M22,1)-SMALL(F22:M22,2),IF(P22=6,SUM(F22:M22)-SMALL(F22:M22,1),SUM(F22:M22)))</f>
        <v>14</v>
      </c>
      <c r="P22" s="26">
        <f>COUNTA(F22:M22)</f>
        <v>1</v>
      </c>
      <c r="Q22" s="134">
        <f>SUM(F22:M22)</f>
        <v>14</v>
      </c>
      <c r="R22" s="27"/>
      <c r="S22" s="28">
        <v>2057</v>
      </c>
      <c r="T22" s="132" t="s">
        <v>157</v>
      </c>
      <c r="U22" s="30">
        <f t="shared" si="0"/>
        <v>0</v>
      </c>
      <c r="V22" s="31"/>
      <c r="W22" s="32">
        <f t="shared" si="1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87">
        <v>113084</v>
      </c>
      <c r="B23" s="138" t="s">
        <v>108</v>
      </c>
      <c r="C23" s="199" t="s">
        <v>555</v>
      </c>
      <c r="D23" s="199">
        <v>2658</v>
      </c>
      <c r="E23" s="199" t="s">
        <v>556</v>
      </c>
      <c r="F23" s="190"/>
      <c r="G23" s="148">
        <f>VLOOKUP(A23,[1]custom!$A$128:$K$159,11,FALSE)</f>
        <v>13</v>
      </c>
      <c r="H23" s="190"/>
      <c r="I23" s="190"/>
      <c r="J23" s="190"/>
      <c r="K23" s="190"/>
      <c r="L23" s="190"/>
      <c r="M23" s="190"/>
      <c r="N23" s="24"/>
      <c r="O23" s="25">
        <f>IF(P23=7,SUM(F23:M23)-SMALL(F23:M23,1)-SMALL(F23:M23,2),IF(P23=6,SUM(F23:M23)-SMALL(F23:M23,1),SUM(F23:M23)))</f>
        <v>13</v>
      </c>
      <c r="P23" s="26">
        <f>COUNTA(F23:M23)</f>
        <v>1</v>
      </c>
      <c r="Q23" s="134">
        <f>SUM(F23:M23)</f>
        <v>13</v>
      </c>
      <c r="R23" s="27"/>
      <c r="S23" s="28">
        <v>2112</v>
      </c>
      <c r="T23" s="132" t="s">
        <v>158</v>
      </c>
      <c r="U23" s="30">
        <f t="shared" si="0"/>
        <v>10</v>
      </c>
      <c r="V23" s="31"/>
      <c r="W23" s="32">
        <f t="shared" si="1"/>
        <v>10</v>
      </c>
      <c r="X23" s="19"/>
      <c r="Y23" s="6"/>
      <c r="Z23" s="6"/>
      <c r="AA23" s="6"/>
      <c r="AB23" s="6"/>
    </row>
    <row r="24" spans="1:28" ht="29.1" customHeight="1" thickBot="1" x14ac:dyDescent="0.4">
      <c r="A24" s="187">
        <v>106925</v>
      </c>
      <c r="B24" s="138" t="s">
        <v>108</v>
      </c>
      <c r="C24" s="199" t="s">
        <v>275</v>
      </c>
      <c r="D24" s="199">
        <v>2446</v>
      </c>
      <c r="E24" s="199" t="s">
        <v>169</v>
      </c>
      <c r="F24" s="190">
        <v>2</v>
      </c>
      <c r="G24" s="148">
        <f>VLOOKUP(A24,[1]custom!$A$128:$K$159,11,FALSE)</f>
        <v>10</v>
      </c>
      <c r="H24" s="190"/>
      <c r="I24" s="190"/>
      <c r="J24" s="190"/>
      <c r="K24" s="190"/>
      <c r="L24" s="190"/>
      <c r="M24" s="190"/>
      <c r="N24" s="24"/>
      <c r="O24" s="25">
        <f>IF(P24=6,SUM(F24:M24)-SMALL(F24:M24,1)-SMALL(F24:M24,2),IF(P24=6,SUM(F24:M24)-SMALL(F24:M24,1),SUM(F24:M24)))</f>
        <v>12</v>
      </c>
      <c r="P24" s="26">
        <f>COUNTA(F24:M24)</f>
        <v>2</v>
      </c>
      <c r="Q24" s="134">
        <f>SUM(F24:M24)</f>
        <v>12</v>
      </c>
      <c r="R24" s="27"/>
      <c r="S24" s="28">
        <v>2140</v>
      </c>
      <c r="T24" s="132" t="s">
        <v>159</v>
      </c>
      <c r="U24" s="30">
        <f t="shared" si="0"/>
        <v>45</v>
      </c>
      <c r="V24" s="31"/>
      <c r="W24" s="32">
        <f t="shared" si="1"/>
        <v>45</v>
      </c>
      <c r="X24" s="19"/>
      <c r="Y24" s="6"/>
      <c r="Z24" s="6"/>
      <c r="AA24" s="6"/>
      <c r="AB24" s="6"/>
    </row>
    <row r="25" spans="1:28" ht="29.1" customHeight="1" thickBot="1" x14ac:dyDescent="0.4">
      <c r="A25" s="187">
        <v>80171</v>
      </c>
      <c r="B25" s="138" t="s">
        <v>108</v>
      </c>
      <c r="C25" s="199" t="s">
        <v>557</v>
      </c>
      <c r="D25" s="199">
        <v>1868</v>
      </c>
      <c r="E25" s="199" t="s">
        <v>310</v>
      </c>
      <c r="F25" s="190"/>
      <c r="G25" s="148">
        <f>VLOOKUP(A25,[1]custom!$A$128:$K$159,11,FALSE)</f>
        <v>12</v>
      </c>
      <c r="H25" s="190"/>
      <c r="I25" s="190"/>
      <c r="J25" s="190"/>
      <c r="K25" s="190"/>
      <c r="L25" s="190"/>
      <c r="M25" s="190"/>
      <c r="N25" s="24"/>
      <c r="O25" s="25">
        <f>IF(P25=7,SUM(F25:M25)-SMALL(F25:M25,1)-SMALL(F25:M25,2),IF(P25=6,SUM(F25:M25)-SMALL(F25:M25,1),SUM(F25:M25)))</f>
        <v>12</v>
      </c>
      <c r="P25" s="26">
        <f>COUNTA(F25:M25)</f>
        <v>1</v>
      </c>
      <c r="Q25" s="134">
        <f>SUM(F25:M25)</f>
        <v>12</v>
      </c>
      <c r="R25" s="27"/>
      <c r="S25" s="28">
        <v>2142</v>
      </c>
      <c r="T25" s="132" t="s">
        <v>160</v>
      </c>
      <c r="U25" s="30">
        <f t="shared" si="0"/>
        <v>24</v>
      </c>
      <c r="V25" s="31"/>
      <c r="W25" s="32">
        <f t="shared" si="1"/>
        <v>24</v>
      </c>
      <c r="X25" s="19"/>
      <c r="Y25" s="6"/>
      <c r="Z25" s="6"/>
      <c r="AA25" s="6"/>
      <c r="AB25" s="6"/>
    </row>
    <row r="26" spans="1:28" ht="29.1" customHeight="1" thickBot="1" x14ac:dyDescent="0.4">
      <c r="A26" s="187">
        <v>96253</v>
      </c>
      <c r="B26" s="138" t="s">
        <v>108</v>
      </c>
      <c r="C26" s="199" t="s">
        <v>558</v>
      </c>
      <c r="D26" s="199">
        <v>1180</v>
      </c>
      <c r="E26" s="199" t="s">
        <v>146</v>
      </c>
      <c r="F26" s="190"/>
      <c r="G26" s="148">
        <f>VLOOKUP(A26,[1]custom!$A$128:$K$159,11,FALSE)</f>
        <v>11</v>
      </c>
      <c r="H26" s="190"/>
      <c r="I26" s="190"/>
      <c r="J26" s="190"/>
      <c r="K26" s="190"/>
      <c r="L26" s="190"/>
      <c r="M26" s="190"/>
      <c r="N26" s="24"/>
      <c r="O26" s="25">
        <f>IF(P26=7,SUM(F26:M26)-SMALL(F26:M26,1)-SMALL(F26:M26,2),IF(P26=6,SUM(F26:M26)-SMALL(F26:M26,1),SUM(F26:M26)))</f>
        <v>11</v>
      </c>
      <c r="P26" s="26">
        <f>COUNTA(F26:M26)</f>
        <v>1</v>
      </c>
      <c r="Q26" s="134">
        <f>SUM(F26:M26)</f>
        <v>11</v>
      </c>
      <c r="R26" s="27"/>
      <c r="S26" s="28">
        <v>2144</v>
      </c>
      <c r="T26" s="132" t="s">
        <v>161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87">
        <v>111549</v>
      </c>
      <c r="B27" s="138" t="s">
        <v>108</v>
      </c>
      <c r="C27" s="199" t="s">
        <v>559</v>
      </c>
      <c r="D27" s="199">
        <v>2446</v>
      </c>
      <c r="E27" s="199" t="s">
        <v>338</v>
      </c>
      <c r="F27" s="190"/>
      <c r="G27" s="148">
        <f>VLOOKUP(A27,[1]custom!$A$128:$K$159,11,FALSE)</f>
        <v>10</v>
      </c>
      <c r="H27" s="190"/>
      <c r="I27" s="190"/>
      <c r="J27" s="190"/>
      <c r="K27" s="190"/>
      <c r="L27" s="190"/>
      <c r="M27" s="190"/>
      <c r="N27" s="24"/>
      <c r="O27" s="25">
        <f>IF(P27=7,SUM(F27:M27)-SMALL(F27:M27,1)-SMALL(F27:M27,2),IF(P27=6,SUM(F27:M27)-SMALL(F27:M27,1),SUM(F27:M27)))</f>
        <v>10</v>
      </c>
      <c r="P27" s="26">
        <f>COUNTA(F27:M27)</f>
        <v>1</v>
      </c>
      <c r="Q27" s="134">
        <f>SUM(F27:M27)</f>
        <v>10</v>
      </c>
      <c r="R27" s="27"/>
      <c r="S27" s="28">
        <v>2186</v>
      </c>
      <c r="T27" s="132" t="s">
        <v>162</v>
      </c>
      <c r="U27" s="30">
        <f t="shared" si="0"/>
        <v>95</v>
      </c>
      <c r="V27" s="31"/>
      <c r="W27" s="32">
        <f t="shared" si="1"/>
        <v>95</v>
      </c>
      <c r="X27" s="19"/>
      <c r="Y27" s="6"/>
      <c r="Z27" s="6"/>
      <c r="AA27" s="6"/>
      <c r="AB27" s="6"/>
    </row>
    <row r="28" spans="1:28" ht="29.1" customHeight="1" thickBot="1" x14ac:dyDescent="0.4">
      <c r="A28" s="187">
        <v>115754</v>
      </c>
      <c r="B28" s="138" t="s">
        <v>108</v>
      </c>
      <c r="C28" s="199" t="s">
        <v>560</v>
      </c>
      <c r="D28" s="199">
        <v>1174</v>
      </c>
      <c r="E28" s="199" t="s">
        <v>305</v>
      </c>
      <c r="F28" s="190"/>
      <c r="G28" s="148">
        <f>VLOOKUP(A28,[1]custom!$A$128:$K$159,11,FALSE)</f>
        <v>10</v>
      </c>
      <c r="H28" s="190"/>
      <c r="I28" s="190"/>
      <c r="J28" s="190"/>
      <c r="K28" s="190"/>
      <c r="L28" s="190"/>
      <c r="M28" s="190"/>
      <c r="N28" s="24"/>
      <c r="O28" s="25">
        <f>IF(P28=7,SUM(F28:M28)-SMALL(F28:M28,1)-SMALL(F28:M28,2),IF(P28=6,SUM(F28:M28)-SMALL(F28:M28,1),SUM(F28:M28)))</f>
        <v>10</v>
      </c>
      <c r="P28" s="26">
        <f>COUNTA(F28:M28)</f>
        <v>1</v>
      </c>
      <c r="Q28" s="134">
        <f>SUM(F28:M28)</f>
        <v>10</v>
      </c>
      <c r="R28" s="27"/>
      <c r="S28" s="28">
        <v>2236</v>
      </c>
      <c r="T28" s="132" t="s">
        <v>163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87">
        <v>104202</v>
      </c>
      <c r="B29" s="138" t="s">
        <v>108</v>
      </c>
      <c r="C29" s="199" t="s">
        <v>561</v>
      </c>
      <c r="D29" s="199">
        <v>2112</v>
      </c>
      <c r="E29" s="199" t="s">
        <v>158</v>
      </c>
      <c r="F29" s="190"/>
      <c r="G29" s="148">
        <f>VLOOKUP(A29,[1]custom!$A$128:$K$159,11,FALSE)</f>
        <v>10</v>
      </c>
      <c r="H29" s="190"/>
      <c r="I29" s="190"/>
      <c r="J29" s="190"/>
      <c r="K29" s="190"/>
      <c r="L29" s="190"/>
      <c r="M29" s="190"/>
      <c r="N29" s="24"/>
      <c r="O29" s="25">
        <f>IF(P29=7,SUM(F29:M29)-SMALL(F29:M29,1)-SMALL(F29:M29,2),IF(P29=6,SUM(F29:M29)-SMALL(F29:M29,1),SUM(F29:M29)))</f>
        <v>10</v>
      </c>
      <c r="P29" s="26">
        <f>COUNTA(F29:M29)</f>
        <v>1</v>
      </c>
      <c r="Q29" s="134">
        <f>SUM(F29:M29)</f>
        <v>10</v>
      </c>
      <c r="R29" s="27"/>
      <c r="S29" s="28">
        <v>2272</v>
      </c>
      <c r="T29" s="132" t="s">
        <v>164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87">
        <v>99705</v>
      </c>
      <c r="B30" s="138" t="s">
        <v>108</v>
      </c>
      <c r="C30" s="199" t="s">
        <v>562</v>
      </c>
      <c r="D30" s="199">
        <v>1132</v>
      </c>
      <c r="E30" s="199" t="s">
        <v>440</v>
      </c>
      <c r="F30" s="190"/>
      <c r="G30" s="148">
        <f>VLOOKUP(A30,[1]custom!$A$128:$K$159,11,FALSE)</f>
        <v>10</v>
      </c>
      <c r="H30" s="190"/>
      <c r="I30" s="190"/>
      <c r="J30" s="190"/>
      <c r="K30" s="190"/>
      <c r="L30" s="190"/>
      <c r="M30" s="190"/>
      <c r="N30" s="24"/>
      <c r="O30" s="25">
        <f>IF(P30=7,SUM(F30:M30)-SMALL(F30:M30,1)-SMALL(F30:M30,2),IF(P30=6,SUM(F30:M30)-SMALL(F30:M30,1),SUM(F30:M30)))</f>
        <v>10</v>
      </c>
      <c r="P30" s="26">
        <f>COUNTA(F30:M30)</f>
        <v>1</v>
      </c>
      <c r="Q30" s="134">
        <f>SUM(F30:M30)</f>
        <v>10</v>
      </c>
      <c r="R30" s="27"/>
      <c r="S30" s="28">
        <v>2362</v>
      </c>
      <c r="T30" s="132" t="s">
        <v>165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87">
        <v>98124</v>
      </c>
      <c r="B31" s="138" t="s">
        <v>108</v>
      </c>
      <c r="C31" s="199" t="s">
        <v>563</v>
      </c>
      <c r="D31" s="199">
        <v>2487</v>
      </c>
      <c r="E31" s="199" t="s">
        <v>459</v>
      </c>
      <c r="F31" s="190"/>
      <c r="G31" s="148">
        <f>VLOOKUP(A31,[1]custom!$A$128:$K$159,11,FALSE)</f>
        <v>10</v>
      </c>
      <c r="H31" s="190"/>
      <c r="I31" s="190"/>
      <c r="J31" s="190"/>
      <c r="K31" s="190"/>
      <c r="L31" s="190"/>
      <c r="M31" s="190"/>
      <c r="N31" s="24"/>
      <c r="O31" s="25">
        <f>IF(P31=7,SUM(F31:M31)-SMALL(F31:M31,1)-SMALL(F31:M31,2),IF(P31=6,SUM(F31:M31)-SMALL(F31:M31,1),SUM(F31:M31)))</f>
        <v>10</v>
      </c>
      <c r="P31" s="26">
        <f>COUNTA(F31:M31)</f>
        <v>1</v>
      </c>
      <c r="Q31" s="134">
        <f>SUM(F31:M31)</f>
        <v>10</v>
      </c>
      <c r="R31" s="27"/>
      <c r="S31" s="28">
        <v>2397</v>
      </c>
      <c r="T31" s="132" t="s">
        <v>166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87">
        <v>135240</v>
      </c>
      <c r="B32" s="138" t="s">
        <v>108</v>
      </c>
      <c r="C32" s="199" t="s">
        <v>564</v>
      </c>
      <c r="D32" s="199">
        <v>2251</v>
      </c>
      <c r="E32" s="199" t="s">
        <v>304</v>
      </c>
      <c r="F32" s="190"/>
      <c r="G32" s="148">
        <f>VLOOKUP(A32,[1]custom!$A$128:$K$159,11,FALSE)</f>
        <v>10</v>
      </c>
      <c r="H32" s="190"/>
      <c r="I32" s="190"/>
      <c r="J32" s="190"/>
      <c r="K32" s="190"/>
      <c r="L32" s="190"/>
      <c r="M32" s="190"/>
      <c r="N32" s="24"/>
      <c r="O32" s="25">
        <f>IF(P32=7,SUM(F32:M32)-SMALL(F32:M32,1)-SMALL(F32:M32,2),IF(P32=6,SUM(F32:M32)-SMALL(F32:M32,1),SUM(F32:M32)))</f>
        <v>10</v>
      </c>
      <c r="P32" s="26">
        <f>COUNTA(F32:M32)</f>
        <v>1</v>
      </c>
      <c r="Q32" s="134">
        <f>SUM(F32:M32)</f>
        <v>10</v>
      </c>
      <c r="R32" s="27"/>
      <c r="S32" s="28">
        <v>2403</v>
      </c>
      <c r="T32" s="132" t="s">
        <v>167</v>
      </c>
      <c r="U32" s="30">
        <f t="shared" si="0"/>
        <v>105</v>
      </c>
      <c r="V32" s="31"/>
      <c r="W32" s="32">
        <f t="shared" si="1"/>
        <v>105</v>
      </c>
      <c r="X32" s="19"/>
      <c r="Y32" s="6"/>
      <c r="Z32" s="6"/>
      <c r="AA32" s="6"/>
      <c r="AB32" s="6"/>
    </row>
    <row r="33" spans="1:28" ht="29.1" customHeight="1" thickBot="1" x14ac:dyDescent="0.4">
      <c r="A33" s="187">
        <v>30784</v>
      </c>
      <c r="B33" s="138" t="s">
        <v>108</v>
      </c>
      <c r="C33" s="199" t="s">
        <v>565</v>
      </c>
      <c r="D33" s="199">
        <v>1172</v>
      </c>
      <c r="E33" s="199" t="s">
        <v>332</v>
      </c>
      <c r="F33" s="190"/>
      <c r="G33" s="148">
        <f>VLOOKUP(A33,[1]custom!$A$128:$K$159,11,FALSE)</f>
        <v>10</v>
      </c>
      <c r="H33" s="190"/>
      <c r="I33" s="190"/>
      <c r="J33" s="190"/>
      <c r="K33" s="190"/>
      <c r="L33" s="190"/>
      <c r="M33" s="190"/>
      <c r="N33" s="24"/>
      <c r="O33" s="25">
        <f>IF(P33=7,SUM(F33:M33)-SMALL(F33:M33,1)-SMALL(F33:M33,2),IF(P33=6,SUM(F33:M33)-SMALL(F33:M33,1),SUM(F33:M33)))</f>
        <v>10</v>
      </c>
      <c r="P33" s="26">
        <f>COUNTA(F33:M33)</f>
        <v>1</v>
      </c>
      <c r="Q33" s="134">
        <f>SUM(F33:M33)</f>
        <v>10</v>
      </c>
      <c r="R33" s="27"/>
      <c r="S33" s="28">
        <v>2415</v>
      </c>
      <c r="T33" s="132" t="s">
        <v>168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87">
        <v>110111</v>
      </c>
      <c r="B34" s="138" t="s">
        <v>108</v>
      </c>
      <c r="C34" s="199" t="s">
        <v>566</v>
      </c>
      <c r="D34" s="199">
        <v>2029</v>
      </c>
      <c r="E34" s="199" t="s">
        <v>349</v>
      </c>
      <c r="F34" s="190"/>
      <c r="G34" s="148">
        <f>VLOOKUP(A34,[1]custom!$A$128:$K$159,11,FALSE)</f>
        <v>10</v>
      </c>
      <c r="H34" s="190"/>
      <c r="I34" s="190"/>
      <c r="J34" s="190"/>
      <c r="K34" s="190"/>
      <c r="L34" s="190"/>
      <c r="M34" s="190"/>
      <c r="N34" s="24"/>
      <c r="O34" s="25">
        <f>IF(P34=7,SUM(F34:M34)-SMALL(F34:M34,1)-SMALL(F34:M34,2),IF(P34=6,SUM(F34:M34)-SMALL(F34:M34,1),SUM(F34:M34)))</f>
        <v>10</v>
      </c>
      <c r="P34" s="26">
        <f>COUNTA(F34:M34)</f>
        <v>1</v>
      </c>
      <c r="Q34" s="134">
        <f>SUM(F34:M34)</f>
        <v>10</v>
      </c>
      <c r="R34" s="27"/>
      <c r="S34" s="28">
        <v>2446</v>
      </c>
      <c r="T34" s="132" t="s">
        <v>169</v>
      </c>
      <c r="U34" s="30">
        <f t="shared" si="0"/>
        <v>22</v>
      </c>
      <c r="V34" s="31"/>
      <c r="W34" s="32">
        <f t="shared" si="1"/>
        <v>22</v>
      </c>
      <c r="X34" s="19"/>
      <c r="Y34" s="6"/>
      <c r="Z34" s="6"/>
      <c r="AA34" s="6"/>
      <c r="AB34" s="6"/>
    </row>
    <row r="35" spans="1:28" ht="29.1" customHeight="1" thickBot="1" x14ac:dyDescent="0.4">
      <c r="A35" s="187">
        <v>123804</v>
      </c>
      <c r="B35" s="138" t="s">
        <v>108</v>
      </c>
      <c r="C35" s="199" t="s">
        <v>567</v>
      </c>
      <c r="D35" s="199">
        <v>2438</v>
      </c>
      <c r="E35" s="199" t="s">
        <v>500</v>
      </c>
      <c r="F35" s="190"/>
      <c r="G35" s="148">
        <f>VLOOKUP(A35,[1]custom!$A$128:$K$159,11,FALSE)</f>
        <v>10</v>
      </c>
      <c r="H35" s="190"/>
      <c r="I35" s="190"/>
      <c r="J35" s="190"/>
      <c r="K35" s="190"/>
      <c r="L35" s="190"/>
      <c r="M35" s="190"/>
      <c r="N35" s="24"/>
      <c r="O35" s="25">
        <f>IF(P35=7,SUM(F35:M35)-SMALL(F35:M35,1)-SMALL(F35:M35,2),IF(P35=6,SUM(F35:M35)-SMALL(F35:M35,1),SUM(F35:M35)))</f>
        <v>10</v>
      </c>
      <c r="P35" s="26">
        <f>COUNTA(F35:M35)</f>
        <v>1</v>
      </c>
      <c r="Q35" s="134">
        <f>SUM(F35:M35)</f>
        <v>10</v>
      </c>
      <c r="R35" s="27"/>
      <c r="S35" s="28">
        <v>2455</v>
      </c>
      <c r="T35" s="132" t="s">
        <v>170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87">
        <v>128109</v>
      </c>
      <c r="B36" s="138" t="s">
        <v>108</v>
      </c>
      <c r="C36" s="199" t="s">
        <v>568</v>
      </c>
      <c r="D36" s="199">
        <v>2478</v>
      </c>
      <c r="E36" s="199" t="s">
        <v>322</v>
      </c>
      <c r="F36" s="190"/>
      <c r="G36" s="148">
        <f>VLOOKUP(A36,[1]custom!$A$128:$K$159,11,FALSE)</f>
        <v>10</v>
      </c>
      <c r="H36" s="190"/>
      <c r="I36" s="190"/>
      <c r="J36" s="190"/>
      <c r="K36" s="190"/>
      <c r="L36" s="190"/>
      <c r="M36" s="190"/>
      <c r="N36" s="24"/>
      <c r="O36" s="25">
        <f>IF(P36=7,SUM(F36:M36)-SMALL(F36:M36,1)-SMALL(F36:M36,2),IF(P36=6,SUM(F36:M36)-SMALL(F36:M36,1),SUM(F36:M36)))</f>
        <v>10</v>
      </c>
      <c r="P36" s="26">
        <f>COUNTA(F36:M36)</f>
        <v>1</v>
      </c>
      <c r="Q36" s="134">
        <f>SUM(F36:M36)</f>
        <v>10</v>
      </c>
      <c r="R36" s="27"/>
      <c r="S36" s="28">
        <v>2513</v>
      </c>
      <c r="T36" s="132" t="s">
        <v>114</v>
      </c>
      <c r="U36" s="30">
        <f t="shared" si="0"/>
        <v>35</v>
      </c>
      <c r="V36" s="31"/>
      <c r="W36" s="32">
        <f t="shared" si="1"/>
        <v>35</v>
      </c>
      <c r="X36" s="19"/>
      <c r="Y36" s="6"/>
      <c r="Z36" s="6"/>
      <c r="AA36" s="6"/>
      <c r="AB36" s="6"/>
    </row>
    <row r="37" spans="1:28" ht="29.1" customHeight="1" thickBot="1" x14ac:dyDescent="0.4">
      <c r="A37" s="187">
        <v>111932</v>
      </c>
      <c r="B37" s="138" t="s">
        <v>108</v>
      </c>
      <c r="C37" s="199" t="s">
        <v>569</v>
      </c>
      <c r="D37" s="199">
        <v>2142</v>
      </c>
      <c r="E37" s="199" t="s">
        <v>570</v>
      </c>
      <c r="F37" s="190"/>
      <c r="G37" s="148">
        <f>VLOOKUP(A37,[1]custom!$A$128:$K$159,11,FALSE)</f>
        <v>10</v>
      </c>
      <c r="H37" s="190"/>
      <c r="I37" s="190"/>
      <c r="J37" s="190"/>
      <c r="K37" s="190"/>
      <c r="L37" s="190"/>
      <c r="M37" s="190"/>
      <c r="N37" s="24"/>
      <c r="O37" s="25">
        <f>IF(P37=7,SUM(F37:M37)-SMALL(F37:M37,1)-SMALL(F37:M37,2),IF(P37=6,SUM(F37:M37)-SMALL(F37:M37,1),SUM(F37:M37)))</f>
        <v>10</v>
      </c>
      <c r="P37" s="26">
        <f>COUNTA(F37:M37)</f>
        <v>1</v>
      </c>
      <c r="Q37" s="134">
        <f>SUM(F37:M37)</f>
        <v>10</v>
      </c>
      <c r="R37" s="27"/>
      <c r="S37" s="28">
        <v>2521</v>
      </c>
      <c r="T37" s="132" t="s">
        <v>111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87">
        <v>127934</v>
      </c>
      <c r="B38" s="138" t="s">
        <v>108</v>
      </c>
      <c r="C38" s="199" t="s">
        <v>571</v>
      </c>
      <c r="D38" s="199">
        <v>2334</v>
      </c>
      <c r="E38" s="199" t="s">
        <v>427</v>
      </c>
      <c r="F38" s="190"/>
      <c r="G38" s="148">
        <f>VLOOKUP(A38,[1]custom!$A$128:$K$159,11,FALSE)</f>
        <v>10</v>
      </c>
      <c r="H38" s="190"/>
      <c r="I38" s="190"/>
      <c r="J38" s="190"/>
      <c r="K38" s="190"/>
      <c r="L38" s="190"/>
      <c r="M38" s="190"/>
      <c r="N38" s="24"/>
      <c r="O38" s="25">
        <f>IF(P38=7,SUM(F38:M38)-SMALL(F38:M38,1)-SMALL(F38:M38,2),IF(P38=6,SUM(F38:M38)-SMALL(F38:M38,1),SUM(F38:M38)))</f>
        <v>10</v>
      </c>
      <c r="P38" s="26">
        <f>COUNTA(F38:M38)</f>
        <v>1</v>
      </c>
      <c r="Q38" s="134">
        <f>SUM(F38:M38)</f>
        <v>10</v>
      </c>
      <c r="R38" s="27"/>
      <c r="S38" s="28">
        <v>2526</v>
      </c>
      <c r="T38" s="132" t="s">
        <v>171</v>
      </c>
      <c r="U38" s="30">
        <f t="shared" si="0"/>
        <v>127</v>
      </c>
      <c r="V38" s="31"/>
      <c r="W38" s="32">
        <f t="shared" si="1"/>
        <v>127</v>
      </c>
      <c r="X38" s="19"/>
      <c r="Y38" s="6"/>
      <c r="Z38" s="6"/>
      <c r="AA38" s="6"/>
      <c r="AB38" s="6"/>
    </row>
    <row r="39" spans="1:28" ht="29.1" customHeight="1" thickBot="1" x14ac:dyDescent="0.4">
      <c r="A39" s="187">
        <v>104116</v>
      </c>
      <c r="B39" s="138" t="s">
        <v>108</v>
      </c>
      <c r="C39" s="199" t="s">
        <v>572</v>
      </c>
      <c r="D39" s="199">
        <v>1180</v>
      </c>
      <c r="E39" s="199" t="s">
        <v>146</v>
      </c>
      <c r="F39" s="190"/>
      <c r="G39" s="148">
        <f>VLOOKUP(A39,[1]custom!$A$128:$K$159,11,FALSE)</f>
        <v>10</v>
      </c>
      <c r="H39" s="190"/>
      <c r="I39" s="190"/>
      <c r="J39" s="190"/>
      <c r="K39" s="190"/>
      <c r="L39" s="190"/>
      <c r="M39" s="190"/>
      <c r="N39" s="24"/>
      <c r="O39" s="25">
        <f>IF(P39=7,SUM(F39:M39)-SMALL(F39:M39,1)-SMALL(F39:M39,2),IF(P39=6,SUM(F39:M39)-SMALL(F39:M39,1),SUM(F39:M39)))</f>
        <v>10</v>
      </c>
      <c r="P39" s="26">
        <f>COUNTA(F39:M39)</f>
        <v>1</v>
      </c>
      <c r="Q39" s="134">
        <f>SUM(F39:M39)</f>
        <v>10</v>
      </c>
      <c r="R39" s="27"/>
      <c r="S39" s="28">
        <v>2609</v>
      </c>
      <c r="T39" s="132" t="s">
        <v>172</v>
      </c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87">
        <v>73695</v>
      </c>
      <c r="B40" s="138" t="s">
        <v>108</v>
      </c>
      <c r="C40" s="199" t="s">
        <v>573</v>
      </c>
      <c r="D40" s="199">
        <v>2205</v>
      </c>
      <c r="E40" s="199" t="s">
        <v>574</v>
      </c>
      <c r="F40" s="190"/>
      <c r="G40" s="148">
        <f>VLOOKUP(A40,[1]custom!$A$128:$K$159,11,FALSE)</f>
        <v>10</v>
      </c>
      <c r="H40" s="190"/>
      <c r="I40" s="190"/>
      <c r="J40" s="190"/>
      <c r="K40" s="190"/>
      <c r="L40" s="190"/>
      <c r="M40" s="190"/>
      <c r="N40" s="24"/>
      <c r="O40" s="25">
        <f>IF(P40=7,SUM(F40:M40)-SMALL(F40:M40,1)-SMALL(F40:M40,2),IF(P40=6,SUM(F40:M40)-SMALL(F40:M40,1),SUM(F40:M40)))</f>
        <v>10</v>
      </c>
      <c r="P40" s="26">
        <f>COUNTA(F40:M40)</f>
        <v>1</v>
      </c>
      <c r="Q40" s="134">
        <f>SUM(F40:M40)</f>
        <v>10</v>
      </c>
      <c r="R40" s="27"/>
      <c r="S40" s="28">
        <v>2612</v>
      </c>
      <c r="T40" s="132" t="s">
        <v>173</v>
      </c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87">
        <v>130573</v>
      </c>
      <c r="B41" s="138" t="s">
        <v>108</v>
      </c>
      <c r="C41" s="199" t="s">
        <v>575</v>
      </c>
      <c r="D41" s="199">
        <v>2487</v>
      </c>
      <c r="E41" s="199" t="s">
        <v>459</v>
      </c>
      <c r="F41" s="190"/>
      <c r="G41" s="148">
        <f>VLOOKUP(A41,[1]custom!$A$128:$K$159,11,FALSE)</f>
        <v>10</v>
      </c>
      <c r="H41" s="190"/>
      <c r="I41" s="190"/>
      <c r="J41" s="190"/>
      <c r="K41" s="190"/>
      <c r="L41" s="190"/>
      <c r="M41" s="190"/>
      <c r="N41" s="24"/>
      <c r="O41" s="25">
        <f>IF(P41=7,SUM(F41:M41)-SMALL(F41:M41,1)-SMALL(F41:M41,2),IF(P41=6,SUM(F41:M41)-SMALL(F41:M41,1),SUM(F41:M41)))</f>
        <v>10</v>
      </c>
      <c r="P41" s="26">
        <f>COUNTA(F41:M41)</f>
        <v>1</v>
      </c>
      <c r="Q41" s="134">
        <f>SUM(F41:M41)</f>
        <v>10</v>
      </c>
      <c r="R41" s="27"/>
      <c r="S41" s="28">
        <v>2638</v>
      </c>
      <c r="T41" s="132" t="s">
        <v>174</v>
      </c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87">
        <v>115633</v>
      </c>
      <c r="B42" s="138" t="s">
        <v>108</v>
      </c>
      <c r="C42" s="199" t="s">
        <v>576</v>
      </c>
      <c r="D42" s="199">
        <v>2461</v>
      </c>
      <c r="E42" s="199" t="s">
        <v>577</v>
      </c>
      <c r="F42" s="190"/>
      <c r="G42" s="148">
        <f>VLOOKUP(A42,[1]custom!$A$128:$K$159,11,FALSE)</f>
        <v>10</v>
      </c>
      <c r="H42" s="190"/>
      <c r="I42" s="190"/>
      <c r="J42" s="190"/>
      <c r="K42" s="190"/>
      <c r="L42" s="190"/>
      <c r="M42" s="190"/>
      <c r="N42" s="24"/>
      <c r="O42" s="25">
        <f>IF(P42=7,SUM(F42:M42)-SMALL(F42:M42,1)-SMALL(F42:M42,2),IF(P42=6,SUM(F42:M42)-SMALL(F42:M42,1),SUM(F42:M42)))</f>
        <v>10</v>
      </c>
      <c r="P42" s="26">
        <f>COUNTA(F42:M42)</f>
        <v>1</v>
      </c>
      <c r="Q42" s="134">
        <f>SUM(F42:M42)</f>
        <v>10</v>
      </c>
      <c r="R42" s="27"/>
      <c r="S42" s="28">
        <v>1665</v>
      </c>
      <c r="T42" s="132" t="s">
        <v>604</v>
      </c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87">
        <v>114992</v>
      </c>
      <c r="B43" s="138" t="s">
        <v>108</v>
      </c>
      <c r="C43" s="199" t="s">
        <v>578</v>
      </c>
      <c r="D43" s="199">
        <v>1172</v>
      </c>
      <c r="E43" s="199" t="s">
        <v>332</v>
      </c>
      <c r="F43" s="190"/>
      <c r="G43" s="148">
        <f>VLOOKUP(A43,[1]custom!$A$128:$K$159,11,FALSE)</f>
        <v>10</v>
      </c>
      <c r="H43" s="190"/>
      <c r="I43" s="190"/>
      <c r="J43" s="190"/>
      <c r="K43" s="190"/>
      <c r="L43" s="190"/>
      <c r="M43" s="190"/>
      <c r="N43" s="24"/>
      <c r="O43" s="25">
        <f>IF(P43=7,SUM(F43:M43)-SMALL(F43:M43,1)-SMALL(F43:M43,2),IF(P43=6,SUM(F43:M43)-SMALL(F43:M43,1),SUM(F43:M43)))</f>
        <v>10</v>
      </c>
      <c r="P43" s="26">
        <f>COUNTA(F43:M43)</f>
        <v>1</v>
      </c>
      <c r="Q43" s="134">
        <f>SUM(F43:M43)</f>
        <v>10</v>
      </c>
      <c r="R43" s="81"/>
      <c r="S43" s="28">
        <v>1771</v>
      </c>
      <c r="T43" s="29" t="s">
        <v>456</v>
      </c>
      <c r="U43" s="30">
        <f t="shared" si="0"/>
        <v>17</v>
      </c>
      <c r="V43" s="31"/>
      <c r="W43" s="32">
        <f t="shared" si="1"/>
        <v>17</v>
      </c>
      <c r="X43" s="19"/>
      <c r="Y43" s="6"/>
      <c r="Z43" s="6"/>
      <c r="AA43" s="6"/>
      <c r="AB43" s="6"/>
    </row>
    <row r="44" spans="1:28" ht="29.1" customHeight="1" thickBot="1" x14ac:dyDescent="0.4">
      <c r="A44" s="187">
        <v>106551</v>
      </c>
      <c r="B44" s="138" t="s">
        <v>108</v>
      </c>
      <c r="C44" s="199" t="s">
        <v>274</v>
      </c>
      <c r="D44" s="199">
        <v>1843</v>
      </c>
      <c r="E44" s="199" t="s">
        <v>151</v>
      </c>
      <c r="F44" s="190">
        <v>2</v>
      </c>
      <c r="G44" s="148"/>
      <c r="H44" s="190"/>
      <c r="I44" s="190"/>
      <c r="J44" s="190"/>
      <c r="K44" s="190"/>
      <c r="L44" s="190"/>
      <c r="M44" s="190"/>
      <c r="N44" s="24"/>
      <c r="O44" s="25">
        <f>IF(P44=6,SUM(F44:M44)-SMALL(F44:M44,1)-SMALL(F44:M44,2),IF(P44=6,SUM(F44:M44)-SMALL(F44:M44,1),SUM(F44:M44)))</f>
        <v>2</v>
      </c>
      <c r="P44" s="26">
        <f>COUNTA(F44:M44)</f>
        <v>1</v>
      </c>
      <c r="Q44" s="134">
        <f>SUM(F44:M44)</f>
        <v>2</v>
      </c>
      <c r="R44" s="81"/>
      <c r="S44" s="28">
        <v>1862</v>
      </c>
      <c r="T44" s="132" t="s">
        <v>324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87"/>
      <c r="B45" s="187"/>
      <c r="C45" s="199"/>
      <c r="D45" s="199"/>
      <c r="E45" s="199"/>
      <c r="F45" s="190"/>
      <c r="G45" s="198"/>
      <c r="H45" s="190"/>
      <c r="I45" s="190"/>
      <c r="J45" s="190"/>
      <c r="K45" s="190"/>
      <c r="L45" s="190"/>
      <c r="M45" s="190"/>
      <c r="N45" s="24"/>
      <c r="O45" s="25"/>
      <c r="P45" s="26"/>
      <c r="Q45" s="134"/>
      <c r="R45" s="81"/>
      <c r="S45" s="28">
        <v>1868</v>
      </c>
      <c r="T45" s="29" t="s">
        <v>310</v>
      </c>
      <c r="U45" s="30">
        <f t="shared" si="0"/>
        <v>12</v>
      </c>
      <c r="V45" s="31"/>
      <c r="W45" s="32">
        <f t="shared" si="1"/>
        <v>12</v>
      </c>
      <c r="X45" s="19"/>
      <c r="Y45" s="6"/>
      <c r="Z45" s="6"/>
      <c r="AA45" s="6"/>
      <c r="AB45" s="6"/>
    </row>
    <row r="46" spans="1:28" ht="28.5" customHeight="1" thickBot="1" x14ac:dyDescent="0.4">
      <c r="A46" s="187"/>
      <c r="B46" s="187"/>
      <c r="C46" s="199"/>
      <c r="D46" s="199"/>
      <c r="E46" s="199"/>
      <c r="F46" s="190"/>
      <c r="G46" s="198"/>
      <c r="H46" s="190"/>
      <c r="I46" s="190"/>
      <c r="J46" s="190"/>
      <c r="K46" s="190"/>
      <c r="L46" s="190"/>
      <c r="M46" s="190"/>
      <c r="N46" s="24"/>
      <c r="O46" s="25"/>
      <c r="P46" s="26"/>
      <c r="Q46" s="134"/>
      <c r="R46" s="39"/>
      <c r="S46" s="28">
        <v>1937</v>
      </c>
      <c r="T46" s="29" t="s">
        <v>363</v>
      </c>
      <c r="U46" s="30">
        <f t="shared" si="0"/>
        <v>0</v>
      </c>
      <c r="V46" s="36"/>
      <c r="W46" s="32">
        <f t="shared" si="1"/>
        <v>0</v>
      </c>
      <c r="X46" s="19"/>
      <c r="Y46" s="6"/>
      <c r="Z46" s="6"/>
      <c r="AA46" s="6"/>
      <c r="AB46" s="6"/>
    </row>
    <row r="47" spans="1:28" ht="27.95" customHeight="1" thickBot="1" x14ac:dyDescent="0.4">
      <c r="A47" s="187"/>
      <c r="B47" s="187"/>
      <c r="C47" s="199"/>
      <c r="D47" s="199"/>
      <c r="E47" s="199"/>
      <c r="F47" s="190"/>
      <c r="G47" s="198"/>
      <c r="H47" s="190"/>
      <c r="I47" s="190"/>
      <c r="J47" s="190"/>
      <c r="K47" s="190"/>
      <c r="L47" s="190"/>
      <c r="M47" s="190"/>
      <c r="N47" s="24"/>
      <c r="O47" s="25"/>
      <c r="P47" s="26"/>
      <c r="Q47" s="134"/>
      <c r="R47" s="39"/>
      <c r="S47" s="28">
        <v>1970</v>
      </c>
      <c r="T47" s="29" t="s">
        <v>327</v>
      </c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187"/>
      <c r="B48" s="187"/>
      <c r="C48" s="199"/>
      <c r="D48" s="199"/>
      <c r="E48" s="199"/>
      <c r="F48" s="190"/>
      <c r="G48" s="198"/>
      <c r="H48" s="190"/>
      <c r="I48" s="190"/>
      <c r="J48" s="190"/>
      <c r="K48" s="190"/>
      <c r="L48" s="190"/>
      <c r="M48" s="190"/>
      <c r="N48" s="24"/>
      <c r="O48" s="25"/>
      <c r="P48" s="26"/>
      <c r="Q48" s="134"/>
      <c r="R48" s="6"/>
      <c r="S48" s="28">
        <v>2029</v>
      </c>
      <c r="T48" s="29" t="s">
        <v>349</v>
      </c>
      <c r="U48" s="30">
        <f t="shared" si="0"/>
        <v>10</v>
      </c>
      <c r="V48" s="37"/>
      <c r="W48" s="32">
        <f t="shared" si="1"/>
        <v>10</v>
      </c>
      <c r="X48" s="38"/>
      <c r="Y48" s="6"/>
      <c r="Z48" s="6"/>
      <c r="AA48" s="6"/>
      <c r="AB48" s="6"/>
    </row>
    <row r="49" spans="1:28" ht="27.95" customHeight="1" thickBot="1" x14ac:dyDescent="0.4">
      <c r="A49" s="187"/>
      <c r="B49" s="187"/>
      <c r="C49" s="199"/>
      <c r="D49" s="199"/>
      <c r="E49" s="199"/>
      <c r="F49" s="190"/>
      <c r="G49" s="198"/>
      <c r="H49" s="190"/>
      <c r="I49" s="190"/>
      <c r="J49" s="190"/>
      <c r="K49" s="190"/>
      <c r="L49" s="190"/>
      <c r="M49" s="190"/>
      <c r="N49" s="24"/>
      <c r="O49" s="25"/>
      <c r="P49" s="26"/>
      <c r="Q49" s="134"/>
      <c r="R49" s="39"/>
      <c r="S49" s="28">
        <v>2042</v>
      </c>
      <c r="T49" s="29" t="s">
        <v>434</v>
      </c>
      <c r="U49" s="30">
        <f t="shared" si="0"/>
        <v>0</v>
      </c>
      <c r="V49" s="39"/>
      <c r="W49" s="32">
        <f t="shared" si="1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187"/>
      <c r="B50" s="187"/>
      <c r="C50" s="199"/>
      <c r="D50" s="199"/>
      <c r="E50" s="199"/>
      <c r="F50" s="190"/>
      <c r="G50" s="198"/>
      <c r="H50" s="190"/>
      <c r="I50" s="190"/>
      <c r="J50" s="190"/>
      <c r="K50" s="190"/>
      <c r="L50" s="190"/>
      <c r="M50" s="190"/>
      <c r="N50" s="24"/>
      <c r="O50" s="25"/>
      <c r="P50" s="26"/>
      <c r="Q50" s="134"/>
      <c r="R50" s="39"/>
      <c r="S50" s="28">
        <v>2046</v>
      </c>
      <c r="T50" s="29" t="s">
        <v>467</v>
      </c>
      <c r="U50" s="30">
        <f t="shared" si="0"/>
        <v>0</v>
      </c>
      <c r="V50" s="6"/>
      <c r="W50" s="32">
        <f t="shared" si="1"/>
        <v>0</v>
      </c>
      <c r="X50" s="6"/>
      <c r="Y50" s="6"/>
      <c r="Z50" s="6"/>
      <c r="AA50" s="6"/>
      <c r="AB50" s="6"/>
    </row>
    <row r="51" spans="1:28" ht="27.95" customHeight="1" thickBot="1" x14ac:dyDescent="0.4">
      <c r="A51" s="187"/>
      <c r="B51" s="187"/>
      <c r="C51" s="199"/>
      <c r="D51" s="199"/>
      <c r="E51" s="199"/>
      <c r="F51" s="190"/>
      <c r="G51" s="198"/>
      <c r="H51" s="190"/>
      <c r="I51" s="190"/>
      <c r="J51" s="190"/>
      <c r="K51" s="190"/>
      <c r="L51" s="190"/>
      <c r="M51" s="190"/>
      <c r="N51" s="24"/>
      <c r="O51" s="25"/>
      <c r="P51" s="26"/>
      <c r="Q51" s="134"/>
      <c r="R51" s="39"/>
      <c r="S51" s="28">
        <v>2178</v>
      </c>
      <c r="T51" s="29" t="s">
        <v>605</v>
      </c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187"/>
      <c r="B52" s="187"/>
      <c r="C52" s="199"/>
      <c r="D52" s="199"/>
      <c r="E52" s="199"/>
      <c r="F52" s="190"/>
      <c r="G52" s="198"/>
      <c r="H52" s="190"/>
      <c r="I52" s="190"/>
      <c r="J52" s="190"/>
      <c r="K52" s="190"/>
      <c r="L52" s="190"/>
      <c r="M52" s="190"/>
      <c r="N52" s="24"/>
      <c r="O52" s="25"/>
      <c r="P52" s="26"/>
      <c r="Q52" s="134"/>
      <c r="R52" s="39"/>
      <c r="S52" s="28">
        <v>2205</v>
      </c>
      <c r="T52" s="29" t="s">
        <v>574</v>
      </c>
      <c r="U52" s="30">
        <f t="shared" si="0"/>
        <v>10</v>
      </c>
      <c r="V52" s="6"/>
      <c r="W52" s="32">
        <f t="shared" si="1"/>
        <v>10</v>
      </c>
      <c r="X52" s="6"/>
      <c r="Y52" s="6"/>
      <c r="Z52" s="6"/>
      <c r="AA52" s="6"/>
      <c r="AB52" s="6"/>
    </row>
    <row r="53" spans="1:28" ht="27.95" customHeight="1" thickBot="1" x14ac:dyDescent="0.4">
      <c r="A53" s="187"/>
      <c r="B53" s="187"/>
      <c r="C53" s="199"/>
      <c r="D53" s="199"/>
      <c r="E53" s="199"/>
      <c r="F53" s="190"/>
      <c r="G53" s="198"/>
      <c r="H53" s="190"/>
      <c r="I53" s="190"/>
      <c r="J53" s="190"/>
      <c r="K53" s="190"/>
      <c r="L53" s="190"/>
      <c r="M53" s="190"/>
      <c r="N53" s="24"/>
      <c r="O53" s="25"/>
      <c r="P53" s="26"/>
      <c r="Q53" s="134"/>
      <c r="R53" s="6"/>
      <c r="S53" s="28">
        <v>2251</v>
      </c>
      <c r="T53" s="29" t="s">
        <v>304</v>
      </c>
      <c r="U53" s="30">
        <f t="shared" si="0"/>
        <v>30</v>
      </c>
      <c r="V53" s="6"/>
      <c r="W53" s="32">
        <f t="shared" si="1"/>
        <v>30</v>
      </c>
      <c r="X53" s="6"/>
      <c r="Y53" s="6"/>
      <c r="Z53" s="6"/>
      <c r="AA53" s="6"/>
      <c r="AB53" s="6"/>
    </row>
    <row r="54" spans="1:28" ht="27.95" customHeight="1" thickBot="1" x14ac:dyDescent="0.4">
      <c r="A54" s="187"/>
      <c r="B54" s="187"/>
      <c r="C54" s="199"/>
      <c r="D54" s="199"/>
      <c r="E54" s="199"/>
      <c r="F54" s="190"/>
      <c r="G54" s="198"/>
      <c r="H54" s="190"/>
      <c r="I54" s="190"/>
      <c r="J54" s="190"/>
      <c r="K54" s="190"/>
      <c r="L54" s="190"/>
      <c r="M54" s="190"/>
      <c r="N54" s="24"/>
      <c r="O54" s="25"/>
      <c r="P54" s="26"/>
      <c r="Q54" s="134"/>
      <c r="R54" s="6"/>
      <c r="S54" s="28">
        <v>2253</v>
      </c>
      <c r="T54" s="29" t="s">
        <v>606</v>
      </c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187"/>
      <c r="B55" s="187"/>
      <c r="C55" s="199"/>
      <c r="D55" s="199"/>
      <c r="E55" s="199"/>
      <c r="F55" s="190"/>
      <c r="G55" s="198"/>
      <c r="H55" s="190"/>
      <c r="I55" s="190"/>
      <c r="J55" s="190"/>
      <c r="K55" s="190"/>
      <c r="L55" s="190"/>
      <c r="M55" s="190"/>
      <c r="N55" s="24"/>
      <c r="O55" s="25"/>
      <c r="P55" s="26"/>
      <c r="Q55" s="134"/>
      <c r="R55" s="6"/>
      <c r="S55" s="28">
        <v>2277</v>
      </c>
      <c r="T55" s="29" t="s">
        <v>320</v>
      </c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187"/>
      <c r="B56" s="187"/>
      <c r="C56" s="199"/>
      <c r="D56" s="199"/>
      <c r="E56" s="199"/>
      <c r="F56" s="190"/>
      <c r="G56" s="198"/>
      <c r="H56" s="190"/>
      <c r="I56" s="190"/>
      <c r="J56" s="190"/>
      <c r="K56" s="190"/>
      <c r="L56" s="190"/>
      <c r="M56" s="190"/>
      <c r="N56" s="24"/>
      <c r="O56" s="25"/>
      <c r="P56" s="26"/>
      <c r="Q56" s="134"/>
      <c r="R56" s="6"/>
      <c r="S56" s="28">
        <v>2310</v>
      </c>
      <c r="T56" s="29" t="s">
        <v>453</v>
      </c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187"/>
      <c r="B57" s="187"/>
      <c r="C57" s="199"/>
      <c r="D57" s="199"/>
      <c r="E57" s="199"/>
      <c r="F57" s="190">
        <f>COUNTA(F3:F54)</f>
        <v>12</v>
      </c>
      <c r="G57" s="190">
        <f>COUNTA(G3:G54)</f>
        <v>32</v>
      </c>
      <c r="H57" s="190">
        <f>COUNTA(H3:H54)</f>
        <v>0</v>
      </c>
      <c r="I57" s="190">
        <f>COUNTA(I3:I54)</f>
        <v>0</v>
      </c>
      <c r="J57" s="190">
        <f>COUNTA(J3:J54)</f>
        <v>0</v>
      </c>
      <c r="K57" s="190">
        <f>COUNTA(K3:K54)</f>
        <v>0</v>
      </c>
      <c r="L57" s="190"/>
      <c r="M57" s="190"/>
      <c r="N57" s="24"/>
      <c r="O57" s="25">
        <f>SUM(O3:O56)</f>
        <v>1328</v>
      </c>
      <c r="P57" s="26"/>
      <c r="Q57" s="134">
        <f>SUM(Q3:Q56)</f>
        <v>1328</v>
      </c>
      <c r="R57" s="6"/>
      <c r="S57" s="28">
        <v>2316</v>
      </c>
      <c r="T57" s="29" t="s">
        <v>293</v>
      </c>
      <c r="U57" s="30">
        <f t="shared" si="0"/>
        <v>0</v>
      </c>
      <c r="V57" s="6"/>
      <c r="W57" s="32">
        <f t="shared" si="1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187"/>
      <c r="B58" s="187"/>
      <c r="C58" s="199"/>
      <c r="D58" s="199"/>
      <c r="E58" s="199"/>
      <c r="F58" s="190"/>
      <c r="G58" s="198"/>
      <c r="H58" s="190"/>
      <c r="I58" s="190"/>
      <c r="J58" s="190"/>
      <c r="K58" s="190"/>
      <c r="L58" s="190"/>
      <c r="M58" s="190"/>
      <c r="N58" s="24"/>
      <c r="O58" s="25"/>
      <c r="P58" s="26"/>
      <c r="Q58" s="134"/>
      <c r="R58" s="6"/>
      <c r="S58" s="28">
        <v>2334</v>
      </c>
      <c r="T58" s="29" t="s">
        <v>427</v>
      </c>
      <c r="U58" s="30">
        <f t="shared" si="0"/>
        <v>10</v>
      </c>
      <c r="V58" s="6"/>
      <c r="W58" s="32">
        <f t="shared" si="1"/>
        <v>10</v>
      </c>
      <c r="X58" s="6"/>
      <c r="Y58" s="6"/>
      <c r="Z58" s="6"/>
      <c r="AA58" s="6"/>
      <c r="AB58" s="6"/>
    </row>
    <row r="59" spans="1:28" ht="27.2" customHeight="1" thickBot="1" x14ac:dyDescent="0.4">
      <c r="A59" s="187"/>
      <c r="B59" s="187"/>
      <c r="C59" s="199"/>
      <c r="D59" s="199"/>
      <c r="E59" s="199"/>
      <c r="F59" s="190"/>
      <c r="G59" s="198"/>
      <c r="H59" s="190"/>
      <c r="I59" s="190"/>
      <c r="J59" s="190"/>
      <c r="K59" s="190"/>
      <c r="L59" s="190"/>
      <c r="M59" s="190"/>
      <c r="N59" s="243"/>
      <c r="O59" s="25"/>
      <c r="P59" s="26"/>
      <c r="Q59" s="134"/>
      <c r="R59" s="6"/>
      <c r="S59" s="28">
        <v>2438</v>
      </c>
      <c r="T59" s="132" t="s">
        <v>500</v>
      </c>
      <c r="U59" s="30">
        <f t="shared" si="0"/>
        <v>10</v>
      </c>
      <c r="V59" s="6"/>
      <c r="W59" s="32">
        <f t="shared" si="1"/>
        <v>10</v>
      </c>
      <c r="X59" s="6"/>
      <c r="Y59" s="6"/>
      <c r="Z59" s="6"/>
      <c r="AA59" s="6"/>
      <c r="AB59" s="6"/>
    </row>
    <row r="60" spans="1:28" ht="26.25" customHeight="1" thickBot="1" x14ac:dyDescent="0.4">
      <c r="A60" s="187"/>
      <c r="B60" s="187"/>
      <c r="C60" s="199"/>
      <c r="D60" s="199"/>
      <c r="E60" s="199"/>
      <c r="F60" s="190"/>
      <c r="G60" s="198"/>
      <c r="H60" s="190"/>
      <c r="I60" s="190"/>
      <c r="J60" s="190"/>
      <c r="K60" s="190"/>
      <c r="L60" s="190"/>
      <c r="M60" s="190"/>
      <c r="N60" s="243"/>
      <c r="O60" s="25"/>
      <c r="P60" s="26"/>
      <c r="Q60" s="134"/>
      <c r="R60" s="6"/>
      <c r="S60" s="28">
        <v>2453</v>
      </c>
      <c r="T60" s="29" t="s">
        <v>415</v>
      </c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6.25" customHeight="1" thickBot="1" x14ac:dyDescent="0.4">
      <c r="A61" s="187"/>
      <c r="B61" s="187"/>
      <c r="C61" s="199"/>
      <c r="D61" s="199"/>
      <c r="E61" s="199"/>
      <c r="F61" s="190"/>
      <c r="G61" s="198"/>
      <c r="H61" s="190"/>
      <c r="I61" s="190"/>
      <c r="J61" s="190"/>
      <c r="K61" s="190"/>
      <c r="L61" s="190"/>
      <c r="M61" s="190"/>
      <c r="N61" s="243"/>
      <c r="O61" s="25"/>
      <c r="P61" s="26"/>
      <c r="Q61" s="134"/>
      <c r="R61" s="6"/>
      <c r="S61" s="28">
        <v>2461</v>
      </c>
      <c r="T61" s="29" t="s">
        <v>577</v>
      </c>
      <c r="U61" s="30">
        <f t="shared" si="0"/>
        <v>10</v>
      </c>
      <c r="V61" s="6"/>
      <c r="W61" s="32">
        <f t="shared" si="1"/>
        <v>10</v>
      </c>
      <c r="X61" s="6"/>
      <c r="Y61" s="6"/>
      <c r="Z61" s="6"/>
      <c r="AA61" s="6"/>
      <c r="AB61" s="6"/>
    </row>
    <row r="62" spans="1:28" ht="26.25" customHeight="1" thickBot="1" x14ac:dyDescent="0.4">
      <c r="A62" s="6"/>
      <c r="B62" s="6"/>
      <c r="C62" s="6"/>
      <c r="D62" s="80"/>
      <c r="E62" s="6"/>
      <c r="F62" s="6"/>
      <c r="G62" s="6"/>
      <c r="H62" s="6"/>
      <c r="I62" s="6"/>
      <c r="J62" s="6"/>
      <c r="K62" s="6"/>
      <c r="L62" s="6"/>
      <c r="M62" s="6"/>
      <c r="N62" s="65"/>
      <c r="O62" s="65"/>
      <c r="P62" s="6"/>
      <c r="Q62" s="65"/>
      <c r="R62" s="6"/>
      <c r="S62" s="28">
        <v>2465</v>
      </c>
      <c r="T62" s="29" t="s">
        <v>344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6.25" customHeight="1" thickBot="1" x14ac:dyDescent="0.4">
      <c r="A63" s="6"/>
      <c r="B63" s="6"/>
      <c r="C63" s="6"/>
      <c r="D63" s="80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2478</v>
      </c>
      <c r="T63" s="132" t="s">
        <v>322</v>
      </c>
      <c r="U63" s="30">
        <f t="shared" si="0"/>
        <v>10</v>
      </c>
      <c r="V63" s="31"/>
      <c r="W63" s="32">
        <f t="shared" si="1"/>
        <v>10</v>
      </c>
      <c r="X63" s="6"/>
      <c r="Y63" s="6"/>
      <c r="Z63" s="6"/>
      <c r="AA63" s="6"/>
      <c r="AB63" s="6"/>
    </row>
    <row r="64" spans="1:28" ht="26.25" customHeight="1" thickBot="1" x14ac:dyDescent="0.4">
      <c r="A64" s="6"/>
      <c r="B64" s="6"/>
      <c r="C64" s="6"/>
      <c r="D64" s="80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>
        <v>2480</v>
      </c>
      <c r="T64" s="29" t="s">
        <v>516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6.25" customHeight="1" thickBot="1" x14ac:dyDescent="0.4">
      <c r="A65" s="6"/>
      <c r="B65" s="6"/>
      <c r="C65" s="6"/>
      <c r="D65" s="80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28">
        <v>2487</v>
      </c>
      <c r="T65" s="29" t="s">
        <v>459</v>
      </c>
      <c r="U65" s="30">
        <f t="shared" si="0"/>
        <v>20</v>
      </c>
      <c r="V65" s="36"/>
      <c r="W65" s="32">
        <f t="shared" si="1"/>
        <v>20</v>
      </c>
      <c r="X65" s="6"/>
      <c r="Y65" s="6"/>
      <c r="Z65" s="6"/>
      <c r="AA65" s="6"/>
      <c r="AB65" s="6"/>
    </row>
    <row r="66" spans="1:28" ht="26.25" customHeight="1" thickBot="1" x14ac:dyDescent="0.4">
      <c r="A66" s="6"/>
      <c r="B66" s="6"/>
      <c r="C66" s="6"/>
      <c r="D66" s="80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28">
        <v>2488</v>
      </c>
      <c r="T66" s="29" t="s">
        <v>352</v>
      </c>
      <c r="U66" s="30">
        <f t="shared" si="0"/>
        <v>0</v>
      </c>
      <c r="V66" s="37"/>
      <c r="W66" s="32">
        <f t="shared" si="1"/>
        <v>0</v>
      </c>
      <c r="X66" s="6"/>
      <c r="Y66" s="6"/>
      <c r="Z66" s="6"/>
      <c r="AA66" s="6"/>
      <c r="AB66" s="6"/>
    </row>
    <row r="67" spans="1:28" ht="26.25" customHeight="1" thickBot="1" x14ac:dyDescent="0.4">
      <c r="A67" s="6"/>
      <c r="B67" s="6"/>
      <c r="C67" s="6"/>
      <c r="D67" s="80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28">
        <v>2496</v>
      </c>
      <c r="T67" s="29" t="s">
        <v>423</v>
      </c>
      <c r="U67" s="30">
        <f t="shared" si="0"/>
        <v>0</v>
      </c>
      <c r="V67" s="6"/>
      <c r="W67" s="32">
        <f t="shared" si="1"/>
        <v>0</v>
      </c>
      <c r="X67" s="6"/>
      <c r="Y67" s="6"/>
      <c r="Z67" s="6"/>
      <c r="AA67" s="6"/>
      <c r="AB67" s="6"/>
    </row>
    <row r="68" spans="1:28" ht="26.25" customHeight="1" thickBot="1" x14ac:dyDescent="0.4">
      <c r="A68" s="6"/>
      <c r="B68" s="6"/>
      <c r="C68" s="6"/>
      <c r="D68" s="80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28">
        <v>2549</v>
      </c>
      <c r="T68" s="29" t="s">
        <v>447</v>
      </c>
      <c r="U68" s="30">
        <f t="shared" ref="U68:U83" si="3">SUMIF($D$3:$D$76,S68,$Q$3:$Q$76)</f>
        <v>105</v>
      </c>
      <c r="V68" s="6"/>
      <c r="W68" s="32">
        <f t="shared" ref="W68:W76" si="4">SUMIF($D$3:$D$76,S68,$O$3:$O$76)</f>
        <v>105</v>
      </c>
      <c r="X68" s="6"/>
      <c r="Y68" s="6"/>
      <c r="Z68" s="6"/>
      <c r="AA68" s="6"/>
      <c r="AB68" s="6"/>
    </row>
    <row r="69" spans="1:28" ht="26.25" customHeight="1" thickBot="1" x14ac:dyDescent="0.4">
      <c r="A69" s="6"/>
      <c r="B69" s="6"/>
      <c r="C69" s="6"/>
      <c r="D69" s="80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28">
        <v>2584</v>
      </c>
      <c r="T69" s="29" t="s">
        <v>404</v>
      </c>
      <c r="U69" s="30">
        <f t="shared" si="3"/>
        <v>0</v>
      </c>
      <c r="V69" s="6"/>
      <c r="W69" s="32">
        <f t="shared" si="4"/>
        <v>0</v>
      </c>
      <c r="X69" s="6"/>
      <c r="Y69" s="6"/>
      <c r="Z69" s="6"/>
      <c r="AA69" s="6"/>
      <c r="AB69" s="6"/>
    </row>
    <row r="70" spans="1:28" ht="26.25" customHeight="1" thickBot="1" x14ac:dyDescent="0.4">
      <c r="A70" s="6"/>
      <c r="B70" s="6"/>
      <c r="C70" s="6"/>
      <c r="D70" s="80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28">
        <v>2599</v>
      </c>
      <c r="T70" s="29" t="s">
        <v>366</v>
      </c>
      <c r="U70" s="30">
        <f t="shared" si="3"/>
        <v>0</v>
      </c>
      <c r="V70" s="6"/>
      <c r="W70" s="32">
        <f t="shared" si="4"/>
        <v>0</v>
      </c>
      <c r="X70" s="6"/>
      <c r="Y70" s="6"/>
      <c r="Z70" s="6"/>
      <c r="AA70" s="6"/>
      <c r="AB70" s="6"/>
    </row>
    <row r="71" spans="1:28" ht="26.25" customHeight="1" thickBot="1" x14ac:dyDescent="0.4">
      <c r="A71" s="6"/>
      <c r="B71" s="6"/>
      <c r="C71" s="6"/>
      <c r="D71" s="80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28">
        <v>2601</v>
      </c>
      <c r="T71" s="29" t="s">
        <v>607</v>
      </c>
      <c r="U71" s="30">
        <f t="shared" si="3"/>
        <v>0</v>
      </c>
      <c r="V71" s="6"/>
      <c r="W71" s="32">
        <f t="shared" si="4"/>
        <v>0</v>
      </c>
      <c r="X71" s="6"/>
      <c r="Y71" s="6"/>
      <c r="Z71" s="6"/>
      <c r="AA71" s="6"/>
      <c r="AB71" s="6"/>
    </row>
    <row r="72" spans="1:28" ht="26.25" customHeight="1" thickBot="1" x14ac:dyDescent="0.4">
      <c r="A72" s="6"/>
      <c r="B72" s="6"/>
      <c r="C72" s="6"/>
      <c r="D72" s="80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28">
        <v>2614</v>
      </c>
      <c r="T72" s="29" t="s">
        <v>405</v>
      </c>
      <c r="U72" s="30">
        <f t="shared" si="3"/>
        <v>0</v>
      </c>
      <c r="V72" s="6"/>
      <c r="W72" s="32">
        <f t="shared" si="4"/>
        <v>0</v>
      </c>
      <c r="X72" s="6"/>
      <c r="Y72" s="6"/>
      <c r="Z72" s="6"/>
      <c r="AA72" s="6"/>
      <c r="AB72" s="6"/>
    </row>
    <row r="73" spans="1:28" ht="26.25" customHeight="1" thickBot="1" x14ac:dyDescent="0.4">
      <c r="A73" s="6"/>
      <c r="B73" s="6"/>
      <c r="C73" s="6"/>
      <c r="D73" s="80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28">
        <v>2654</v>
      </c>
      <c r="T73" s="29" t="s">
        <v>401</v>
      </c>
      <c r="U73" s="30">
        <f t="shared" si="3"/>
        <v>0</v>
      </c>
      <c r="V73" s="6"/>
      <c r="W73" s="32">
        <f t="shared" si="4"/>
        <v>0</v>
      </c>
      <c r="X73" s="6"/>
      <c r="Y73" s="6"/>
      <c r="Z73" s="6"/>
      <c r="AA73" s="6"/>
      <c r="AB73" s="6"/>
    </row>
    <row r="74" spans="1:28" ht="26.25" customHeight="1" thickBot="1" x14ac:dyDescent="0.4">
      <c r="A74" s="6"/>
      <c r="B74" s="6"/>
      <c r="C74" s="6"/>
      <c r="D74" s="80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28">
        <v>2656</v>
      </c>
      <c r="T74" s="29" t="s">
        <v>507</v>
      </c>
      <c r="U74" s="30">
        <f t="shared" si="3"/>
        <v>0</v>
      </c>
      <c r="V74" s="6"/>
      <c r="W74" s="32">
        <f t="shared" si="4"/>
        <v>0</v>
      </c>
      <c r="X74" s="6"/>
      <c r="Y74" s="6"/>
      <c r="Z74" s="6"/>
      <c r="AA74" s="6"/>
      <c r="AB74" s="6"/>
    </row>
    <row r="75" spans="1:28" ht="26.25" customHeight="1" thickBot="1" x14ac:dyDescent="0.4">
      <c r="A75" s="6"/>
      <c r="B75" s="6"/>
      <c r="C75" s="6"/>
      <c r="D75" s="80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28">
        <v>2658</v>
      </c>
      <c r="T75" s="29" t="s">
        <v>608</v>
      </c>
      <c r="U75" s="30">
        <f t="shared" si="3"/>
        <v>13</v>
      </c>
      <c r="V75" s="6"/>
      <c r="W75" s="32">
        <f t="shared" si="4"/>
        <v>13</v>
      </c>
      <c r="X75" s="6"/>
      <c r="Y75" s="6"/>
      <c r="Z75" s="6"/>
      <c r="AA75" s="6"/>
      <c r="AB75" s="6"/>
    </row>
    <row r="76" spans="1:28" ht="26.25" customHeight="1" thickBot="1" x14ac:dyDescent="0.4">
      <c r="A76" s="6"/>
      <c r="B76" s="6"/>
      <c r="C76" s="6"/>
      <c r="D76" s="80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28">
        <v>1115</v>
      </c>
      <c r="T76" s="29" t="s">
        <v>329</v>
      </c>
      <c r="U76" s="30">
        <f t="shared" si="3"/>
        <v>0</v>
      </c>
      <c r="V76" s="6"/>
      <c r="W76" s="32">
        <f t="shared" si="4"/>
        <v>0</v>
      </c>
      <c r="X76" s="6"/>
      <c r="Y76" s="6"/>
      <c r="Z76" s="6"/>
      <c r="AA76" s="6"/>
      <c r="AB76" s="6"/>
    </row>
    <row r="77" spans="1:28" ht="26.25" customHeight="1" thickBot="1" x14ac:dyDescent="0.4">
      <c r="A77" s="6"/>
      <c r="B77" s="6"/>
      <c r="C77" s="6"/>
      <c r="D77" s="80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S77" s="28"/>
      <c r="T77" s="29"/>
      <c r="U77" s="30">
        <f t="shared" si="3"/>
        <v>0</v>
      </c>
      <c r="V77" s="6"/>
      <c r="W77" s="32">
        <f>SUMIF($D$3:$D$76,S77,$N$3:$N$76)</f>
        <v>0</v>
      </c>
    </row>
    <row r="78" spans="1:28" ht="26.25" customHeight="1" thickBot="1" x14ac:dyDescent="0.4">
      <c r="A78" s="6"/>
      <c r="B78" s="6"/>
      <c r="C78" s="6"/>
      <c r="D78" s="80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S78" s="28"/>
      <c r="T78" s="29"/>
      <c r="U78" s="30">
        <f t="shared" si="3"/>
        <v>0</v>
      </c>
      <c r="V78" s="6"/>
      <c r="W78" s="32">
        <f>SUMIF($D$3:$D$76,S78,$N$3:$N$76)</f>
        <v>0</v>
      </c>
    </row>
    <row r="79" spans="1:28" ht="26.25" customHeight="1" thickBot="1" x14ac:dyDescent="0.4">
      <c r="A79" s="6"/>
      <c r="B79" s="6"/>
      <c r="C79" s="6"/>
      <c r="D79" s="80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S79" s="28"/>
      <c r="T79" s="29"/>
      <c r="U79" s="30">
        <f t="shared" si="3"/>
        <v>0</v>
      </c>
      <c r="V79" s="6"/>
      <c r="W79" s="32">
        <f>SUMIF($D$3:$D$76,S79,$N$3:$N$76)</f>
        <v>0</v>
      </c>
    </row>
    <row r="80" spans="1:28" ht="26.25" customHeight="1" thickBot="1" x14ac:dyDescent="0.4">
      <c r="A80" s="6"/>
      <c r="B80" s="6"/>
      <c r="C80" s="6"/>
      <c r="D80" s="80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S80" s="28"/>
      <c r="T80" s="29"/>
      <c r="U80" s="30">
        <f t="shared" si="3"/>
        <v>0</v>
      </c>
      <c r="V80" s="6"/>
      <c r="W80" s="32">
        <f>SUMIF($D$3:$D$76,S80,$N$3:$N$76)</f>
        <v>0</v>
      </c>
    </row>
    <row r="81" spans="1:23" ht="26.25" customHeight="1" thickBot="1" x14ac:dyDescent="0.4">
      <c r="A81" s="6"/>
      <c r="B81" s="6"/>
      <c r="C81" s="6"/>
      <c r="D81" s="80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S81" s="28"/>
      <c r="T81" s="29"/>
      <c r="U81" s="30">
        <f t="shared" si="3"/>
        <v>0</v>
      </c>
      <c r="V81" s="6"/>
      <c r="W81" s="32">
        <f>SUMIF($D$3:$D$76,S81,$N$3:$N$76)</f>
        <v>0</v>
      </c>
    </row>
    <row r="82" spans="1:23" ht="26.25" customHeight="1" thickBot="1" x14ac:dyDescent="0.4">
      <c r="A82" s="6"/>
      <c r="B82" s="6"/>
      <c r="C82" s="6"/>
      <c r="D82" s="80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S82" s="28"/>
      <c r="T82" s="29"/>
      <c r="U82" s="30">
        <f t="shared" si="3"/>
        <v>0</v>
      </c>
      <c r="V82" s="6"/>
      <c r="W82" s="32">
        <f>SUMIF($D$3:$D$76,S82,$N$3:$N$76)</f>
        <v>0</v>
      </c>
    </row>
    <row r="83" spans="1:23" ht="26.25" customHeight="1" thickBot="1" x14ac:dyDescent="0.4">
      <c r="A83" s="164"/>
      <c r="B83" s="6"/>
      <c r="C83" s="46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8"/>
      <c r="P83" s="6"/>
      <c r="Q83" s="6"/>
      <c r="S83" s="28"/>
      <c r="T83" s="29"/>
      <c r="U83" s="30">
        <f t="shared" si="3"/>
        <v>0</v>
      </c>
      <c r="V83" s="6"/>
      <c r="W83" s="32">
        <f>SUMIF($D$3:$D$76,S83,$N$3:$N$76)</f>
        <v>0</v>
      </c>
    </row>
    <row r="84" spans="1:23" ht="26.25" customHeight="1" thickBot="1" x14ac:dyDescent="0.4">
      <c r="A84" s="168"/>
      <c r="B84" s="6"/>
      <c r="C84" s="49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1"/>
      <c r="P84" s="6"/>
      <c r="Q84" s="6"/>
      <c r="S84" s="28"/>
      <c r="T84" s="29"/>
      <c r="U84" s="30">
        <f>SUM(U3:U83)</f>
        <v>1328</v>
      </c>
      <c r="V84" s="6"/>
      <c r="W84" s="32">
        <f>SUM(W3:W83)</f>
        <v>1328</v>
      </c>
    </row>
    <row r="85" spans="1:23" ht="26.25" customHeight="1" x14ac:dyDescent="0.2">
      <c r="A85" s="168"/>
      <c r="B85" s="6"/>
      <c r="C85" s="49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  <c r="P85" s="6"/>
      <c r="Q85" s="6"/>
      <c r="S85" s="6"/>
      <c r="T85" s="6"/>
      <c r="U85" s="6"/>
      <c r="V85" s="6"/>
      <c r="W85" s="6"/>
    </row>
    <row r="86" spans="1:23" ht="26.25" customHeight="1" x14ac:dyDescent="0.2">
      <c r="A86" s="168"/>
      <c r="B86" s="6"/>
      <c r="C86" s="49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  <c r="P86" s="6"/>
      <c r="Q86" s="6"/>
      <c r="S86" s="6"/>
      <c r="T86" s="6"/>
      <c r="U86" s="6"/>
      <c r="V86" s="6"/>
      <c r="W86" s="6"/>
    </row>
    <row r="87" spans="1:23" ht="26.25" customHeight="1" x14ac:dyDescent="0.2">
      <c r="A87" s="168"/>
      <c r="B87" s="6"/>
      <c r="C87" s="49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1"/>
      <c r="P87" s="6"/>
      <c r="Q87" s="6"/>
      <c r="S87" s="6"/>
      <c r="T87" s="6"/>
      <c r="U87" s="6"/>
      <c r="V87" s="6"/>
      <c r="W87" s="6"/>
    </row>
    <row r="88" spans="1:23" ht="18.600000000000001" customHeight="1" x14ac:dyDescent="0.2">
      <c r="A88" s="168"/>
      <c r="B88" s="6"/>
      <c r="C88" s="49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  <c r="P88" s="6"/>
      <c r="Q88" s="6"/>
      <c r="S88" s="6"/>
      <c r="T88" s="6"/>
      <c r="U88" s="6"/>
      <c r="V88" s="6"/>
      <c r="W88" s="6"/>
    </row>
    <row r="89" spans="1:23" ht="18.600000000000001" customHeight="1" x14ac:dyDescent="0.2">
      <c r="A89" s="168"/>
      <c r="B89" s="6"/>
      <c r="C89" s="49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  <c r="P89" s="6"/>
      <c r="Q89" s="6"/>
      <c r="S89" s="6"/>
      <c r="T89" s="6"/>
      <c r="U89" s="6"/>
      <c r="V89" s="6"/>
      <c r="W89" s="6"/>
    </row>
    <row r="90" spans="1:23" ht="18.600000000000001" customHeight="1" x14ac:dyDescent="0.2">
      <c r="A90" s="168"/>
      <c r="B90" s="6"/>
      <c r="C90" s="49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  <c r="P90" s="6"/>
      <c r="Q90" s="6"/>
      <c r="S90" s="6"/>
      <c r="T90" s="6"/>
      <c r="U90" s="6"/>
      <c r="V90" s="6"/>
      <c r="W90" s="6"/>
    </row>
    <row r="91" spans="1:23" ht="18.600000000000001" customHeight="1" x14ac:dyDescent="0.2">
      <c r="A91" s="168"/>
      <c r="B91" s="6"/>
      <c r="C91" s="49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1"/>
      <c r="P91" s="6"/>
      <c r="Q91" s="6"/>
      <c r="S91" s="6"/>
      <c r="T91" s="6"/>
      <c r="U91" s="6"/>
      <c r="V91" s="6"/>
      <c r="W91" s="6"/>
    </row>
    <row r="92" spans="1:23" ht="18.600000000000001" customHeight="1" x14ac:dyDescent="0.2">
      <c r="A92" s="168"/>
      <c r="B92" s="6"/>
      <c r="C92" s="49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1"/>
      <c r="P92" s="6"/>
      <c r="Q92" s="6"/>
      <c r="S92" s="6"/>
      <c r="T92" s="6"/>
      <c r="U92" s="6"/>
      <c r="V92" s="6"/>
      <c r="W92" s="6"/>
    </row>
    <row r="93" spans="1:23" ht="18.600000000000001" customHeight="1" x14ac:dyDescent="0.2">
      <c r="A93" s="168"/>
      <c r="B93" s="6"/>
      <c r="C93" s="49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1"/>
      <c r="P93" s="6"/>
      <c r="Q93" s="6"/>
      <c r="S93" s="6"/>
      <c r="T93" s="6"/>
      <c r="U93" s="6"/>
      <c r="V93" s="6"/>
      <c r="W93" s="6"/>
    </row>
    <row r="94" spans="1:23" ht="18.600000000000001" customHeight="1" x14ac:dyDescent="0.2">
      <c r="A94" s="168"/>
      <c r="B94" s="6"/>
      <c r="C94" s="49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1"/>
      <c r="P94" s="6"/>
      <c r="Q94" s="6"/>
      <c r="S94" s="6"/>
      <c r="T94" s="6"/>
      <c r="U94" s="6"/>
      <c r="V94" s="6"/>
      <c r="W94" s="6"/>
    </row>
    <row r="95" spans="1:23" ht="18.600000000000001" customHeight="1" x14ac:dyDescent="0.2">
      <c r="A95" s="165"/>
      <c r="B95" s="6"/>
      <c r="C95" s="52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4"/>
      <c r="P95" s="6"/>
      <c r="Q95" s="6"/>
      <c r="S95" s="6"/>
      <c r="T95" s="6"/>
      <c r="U95" s="6"/>
      <c r="V95" s="6"/>
      <c r="W95" s="6"/>
    </row>
    <row r="96" spans="1:23" ht="18.600000000000001" customHeight="1" x14ac:dyDescent="0.2">
      <c r="S96" s="6"/>
      <c r="T96" s="6"/>
      <c r="U96" s="6"/>
      <c r="V96" s="6"/>
      <c r="W96" s="6"/>
    </row>
    <row r="97" spans="19:23" ht="18.600000000000001" customHeight="1" x14ac:dyDescent="0.2">
      <c r="S97" s="6"/>
      <c r="T97" s="6"/>
      <c r="U97" s="6"/>
      <c r="V97" s="6"/>
      <c r="W97" s="6"/>
    </row>
    <row r="98" spans="19:23" ht="18.600000000000001" customHeight="1" x14ac:dyDescent="0.2">
      <c r="S98" s="6"/>
      <c r="T98" s="6"/>
      <c r="U98" s="6"/>
      <c r="V98" s="6"/>
      <c r="W98" s="6"/>
    </row>
    <row r="99" spans="19:23" ht="18.600000000000001" customHeight="1" x14ac:dyDescent="0.2">
      <c r="S99" s="6"/>
      <c r="T99" s="6"/>
      <c r="U99" s="6"/>
      <c r="V99" s="6"/>
      <c r="W99" s="6"/>
    </row>
    <row r="100" spans="19:23" ht="18.600000000000001" customHeight="1" x14ac:dyDescent="0.2">
      <c r="S100" s="6"/>
      <c r="T100" s="6"/>
      <c r="U100" s="6"/>
      <c r="V100" s="6"/>
      <c r="W100" s="6"/>
    </row>
    <row r="101" spans="19:23" ht="18.600000000000001" customHeight="1" x14ac:dyDescent="0.2">
      <c r="S101" s="6"/>
      <c r="T101" s="6"/>
      <c r="U101" s="6"/>
      <c r="V101" s="6"/>
      <c r="W101" s="6"/>
    </row>
    <row r="102" spans="19:23" ht="18.600000000000001" customHeight="1" x14ac:dyDescent="0.2">
      <c r="S102" s="6"/>
      <c r="T102" s="6"/>
      <c r="U102" s="6"/>
      <c r="V102" s="6"/>
      <c r="W102" s="6"/>
    </row>
    <row r="103" spans="19:23" ht="18.600000000000001" customHeight="1" x14ac:dyDescent="0.2">
      <c r="S103" s="6"/>
      <c r="T103" s="6"/>
      <c r="U103" s="6"/>
      <c r="V103" s="6"/>
      <c r="W103" s="6"/>
    </row>
    <row r="104" spans="19:23" ht="18.600000000000001" customHeight="1" x14ac:dyDescent="0.2">
      <c r="S104" s="6"/>
      <c r="T104" s="6"/>
      <c r="U104" s="6"/>
      <c r="V104" s="6"/>
      <c r="W104" s="6"/>
    </row>
    <row r="105" spans="19:23" ht="18.600000000000001" customHeight="1" x14ac:dyDescent="0.2">
      <c r="S105" s="6"/>
      <c r="T105" s="6"/>
      <c r="U105" s="6"/>
      <c r="V105" s="6"/>
      <c r="W105" s="6"/>
    </row>
    <row r="106" spans="19:23" ht="18.600000000000001" customHeight="1" x14ac:dyDescent="0.2">
      <c r="S106" s="6"/>
      <c r="T106" s="6"/>
      <c r="U106" s="6"/>
      <c r="V106" s="6"/>
      <c r="W106" s="6"/>
    </row>
    <row r="107" spans="19:23" ht="18.600000000000001" customHeight="1" x14ac:dyDescent="0.2">
      <c r="S107" s="6"/>
      <c r="T107" s="6"/>
      <c r="U107" s="6"/>
      <c r="V107" s="6"/>
      <c r="W107" s="6"/>
    </row>
    <row r="108" spans="19:23" ht="18.600000000000001" customHeight="1" x14ac:dyDescent="0.2">
      <c r="S108" s="6"/>
      <c r="T108" s="6"/>
      <c r="U108" s="6"/>
      <c r="V108" s="6"/>
      <c r="W108" s="6"/>
    </row>
    <row r="109" spans="19:23" ht="18.600000000000001" customHeight="1" x14ac:dyDescent="0.2">
      <c r="S109" s="6"/>
      <c r="T109" s="6"/>
      <c r="U109" s="6"/>
      <c r="V109" s="6"/>
      <c r="W109" s="6"/>
    </row>
    <row r="110" spans="19:23" ht="18.600000000000001" customHeight="1" x14ac:dyDescent="0.2">
      <c r="S110" s="6"/>
      <c r="T110" s="6"/>
      <c r="U110" s="6"/>
      <c r="V110" s="6"/>
      <c r="W110" s="6"/>
    </row>
    <row r="111" spans="19:23" ht="18.600000000000001" customHeight="1" x14ac:dyDescent="0.2">
      <c r="S111" s="6"/>
      <c r="T111" s="6"/>
      <c r="U111" s="6"/>
      <c r="V111" s="6"/>
      <c r="W111" s="6"/>
    </row>
    <row r="112" spans="19:23" ht="18.600000000000001" customHeight="1" x14ac:dyDescent="0.2">
      <c r="S112" s="6"/>
      <c r="T112" s="6"/>
      <c r="U112" s="6"/>
      <c r="V112" s="6"/>
      <c r="W112" s="6"/>
    </row>
  </sheetData>
  <sortState xmlns:xlrd2="http://schemas.microsoft.com/office/spreadsheetml/2017/richdata2" ref="A3:Q44">
    <sortCondition descending="1" ref="O3:O44"/>
  </sortState>
  <mergeCells count="1">
    <mergeCell ref="B1:G1"/>
  </mergeCells>
  <conditionalFormatting sqref="B3:B4 A5:B61">
    <cfRule type="containsText" dxfId="15" priority="1" stopIfTrue="1" operator="containsText" text="SI">
      <formula>NOT(ISERROR(SEARCH("SI",A3)))</formula>
    </cfRule>
    <cfRule type="containsText" dxfId="1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CF839-D6DF-480E-B364-9D35C02E490E}">
  <dimension ref="A1:IZ112"/>
  <sheetViews>
    <sheetView showGridLines="0" zoomScale="40" zoomScaleNormal="40" workbookViewId="0">
      <pane xSplit="5" ySplit="2" topLeftCell="F12" activePane="bottomRight" state="frozen"/>
      <selection pane="topRight" activeCell="E1" sqref="E1"/>
      <selection pane="bottomLeft" activeCell="A3" sqref="A3"/>
      <selection pane="bottomRight" activeCell="S1" sqref="S1:W104857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9.42578125" style="1" customWidth="1"/>
    <col min="6" max="7" width="23.42578125" style="1" customWidth="1"/>
    <col min="8" max="11" width="22.42578125" style="1" customWidth="1"/>
    <col min="12" max="13" width="23" style="1" customWidth="1"/>
    <col min="14" max="14" width="28.42578125" style="1" customWidth="1"/>
    <col min="15" max="15" width="24.2851562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75.85546875" style="1" bestFit="1" customWidth="1"/>
    <col min="21" max="21" width="16" style="1" customWidth="1"/>
    <col min="22" max="22" width="11.42578125" style="1" customWidth="1"/>
    <col min="23" max="23" width="31.285156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56.28515625" style="1" customWidth="1"/>
    <col min="29" max="260" width="11.42578125" style="1" customWidth="1"/>
  </cols>
  <sheetData>
    <row r="1" spans="1:28" ht="28.5" customHeight="1" thickBot="1" x14ac:dyDescent="0.45">
      <c r="A1"/>
      <c r="B1" s="251" t="s">
        <v>84</v>
      </c>
      <c r="C1" s="252"/>
      <c r="D1" s="252"/>
      <c r="E1" s="252"/>
      <c r="F1" s="252"/>
      <c r="G1" s="253"/>
      <c r="H1" s="77"/>
      <c r="I1" s="136"/>
      <c r="J1" s="136"/>
      <c r="K1" s="136"/>
      <c r="L1" s="56"/>
      <c r="M1" s="56"/>
      <c r="N1" s="104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46" t="s">
        <v>113</v>
      </c>
      <c r="B2" s="8" t="s">
        <v>69</v>
      </c>
      <c r="C2" s="146" t="s">
        <v>1</v>
      </c>
      <c r="D2" s="146" t="s">
        <v>70</v>
      </c>
      <c r="E2" s="146" t="s">
        <v>3</v>
      </c>
      <c r="F2" s="9" t="s">
        <v>134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/>
      <c r="M2" s="9"/>
      <c r="N2" s="9"/>
      <c r="O2" s="11" t="s">
        <v>4</v>
      </c>
      <c r="P2" s="12" t="s">
        <v>5</v>
      </c>
      <c r="Q2" s="12" t="s">
        <v>6</v>
      </c>
      <c r="R2" s="69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8.5" customHeight="1" thickBot="1" x14ac:dyDescent="0.45">
      <c r="A3" s="166">
        <v>118225</v>
      </c>
      <c r="B3" s="214" t="s">
        <v>108</v>
      </c>
      <c r="C3" s="155" t="s">
        <v>277</v>
      </c>
      <c r="D3" s="155">
        <v>1843</v>
      </c>
      <c r="E3" s="155" t="s">
        <v>151</v>
      </c>
      <c r="F3" s="148">
        <v>35</v>
      </c>
      <c r="G3" s="148">
        <f>VLOOKUP(A3,[1]custom!$A$120:$K$127,11,FALSE)</f>
        <v>55</v>
      </c>
      <c r="H3" s="23"/>
      <c r="I3" s="151"/>
      <c r="J3" s="151"/>
      <c r="K3" s="23"/>
      <c r="L3" s="143"/>
      <c r="M3" s="143"/>
      <c r="N3" s="24"/>
      <c r="O3" s="25">
        <f>IF(P3=6,SUM(F3:M3)-SMALL(F3:M3,1)-SMALL(F3:M3,2),IF(P3=6,SUM(F3:M3)-SMALL(F3:M3,1),SUM(F3:M3)))</f>
        <v>90</v>
      </c>
      <c r="P3" s="26">
        <f>COUNTA(F3:M3)</f>
        <v>2</v>
      </c>
      <c r="Q3" s="134">
        <f>SUM(F3:M3)</f>
        <v>90</v>
      </c>
      <c r="R3" s="27"/>
      <c r="S3" s="28">
        <v>10</v>
      </c>
      <c r="T3" s="132" t="s">
        <v>140</v>
      </c>
      <c r="U3" s="30">
        <f>SUMIF($D$3:$D$76,S3,$Q$3:$Q$76)</f>
        <v>25</v>
      </c>
      <c r="V3" s="31"/>
      <c r="W3" s="32">
        <f>SUMIF($D$3:$D$76,S3,$O$3:$O$76)</f>
        <v>25</v>
      </c>
      <c r="X3" s="19"/>
      <c r="Y3" s="33"/>
      <c r="Z3" s="33"/>
      <c r="AA3" s="33"/>
      <c r="AB3" s="33"/>
    </row>
    <row r="4" spans="1:28" ht="29.1" customHeight="1" thickBot="1" x14ac:dyDescent="0.4">
      <c r="A4" s="140">
        <v>82480</v>
      </c>
      <c r="B4" s="214" t="s">
        <v>108</v>
      </c>
      <c r="C4" s="155" t="s">
        <v>276</v>
      </c>
      <c r="D4" s="155">
        <v>1172</v>
      </c>
      <c r="E4" s="155" t="s">
        <v>144</v>
      </c>
      <c r="F4" s="139">
        <v>45</v>
      </c>
      <c r="G4" s="148">
        <f>VLOOKUP(A4,[1]custom!$A$120:$K$127,11,FALSE)</f>
        <v>25</v>
      </c>
      <c r="H4" s="23"/>
      <c r="I4" s="23"/>
      <c r="J4" s="23"/>
      <c r="K4" s="23"/>
      <c r="L4" s="23"/>
      <c r="M4" s="23"/>
      <c r="N4" s="24"/>
      <c r="O4" s="248">
        <f>IF(P4=5,SUM(F4:M4)-SMALL(F4:M4,1)-SMALL(F4:M4,2),IF(P4=6,SUM(F4:M4)-SMALL(F4:M4,1),SUM(F4:M4)))+N4</f>
        <v>70</v>
      </c>
      <c r="P4" s="26">
        <f>COUNTA(F4:M4)</f>
        <v>2</v>
      </c>
      <c r="Q4" s="134">
        <f>SUM(F4:M4)+N4</f>
        <v>70</v>
      </c>
      <c r="R4" s="27"/>
      <c r="S4" s="28">
        <v>48</v>
      </c>
      <c r="T4" s="132" t="s">
        <v>141</v>
      </c>
      <c r="U4" s="30">
        <f t="shared" ref="U4:U67" si="0">SUMIF($D$3:$D$76,S4,$Q$3:$Q$76)</f>
        <v>0</v>
      </c>
      <c r="V4" s="31"/>
      <c r="W4" s="32">
        <f t="shared" ref="W4:W67" si="1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5">
      <c r="A5" s="187">
        <v>98459</v>
      </c>
      <c r="B5" s="138" t="s">
        <v>108</v>
      </c>
      <c r="C5" s="155" t="s">
        <v>579</v>
      </c>
      <c r="D5" s="155">
        <v>1132</v>
      </c>
      <c r="E5" s="155" t="s">
        <v>440</v>
      </c>
      <c r="F5" s="148"/>
      <c r="G5" s="148">
        <f>VLOOKUP(A5,[1]custom!$A$120:$K$127,11,FALSE)</f>
        <v>65</v>
      </c>
      <c r="H5" s="23"/>
      <c r="I5" s="151"/>
      <c r="J5" s="143"/>
      <c r="K5" s="23"/>
      <c r="L5" s="143"/>
      <c r="M5" s="143"/>
      <c r="N5" s="24"/>
      <c r="O5" s="25">
        <f>IF(P5=6,SUM(F5:M5)-SMALL(F5:M5,1)-SMALL(F5:M5,2),IF(P5=6,SUM(F5:M5)-SMALL(F5:M5,1),SUM(F5:M5)))</f>
        <v>65</v>
      </c>
      <c r="P5" s="26">
        <f>COUNTA(F5:M5)</f>
        <v>1</v>
      </c>
      <c r="Q5" s="134">
        <f>SUM(F5:M5)</f>
        <v>65</v>
      </c>
      <c r="R5" s="27"/>
      <c r="S5" s="28">
        <v>1132</v>
      </c>
      <c r="T5" s="132" t="s">
        <v>142</v>
      </c>
      <c r="U5" s="30">
        <f t="shared" si="0"/>
        <v>65</v>
      </c>
      <c r="V5" s="31"/>
      <c r="W5" s="32">
        <f t="shared" si="1"/>
        <v>65</v>
      </c>
      <c r="X5" s="19"/>
      <c r="Y5" s="33"/>
      <c r="Z5" s="33"/>
      <c r="AA5" s="33"/>
      <c r="AB5" s="33"/>
    </row>
    <row r="6" spans="1:28" ht="29.1" customHeight="1" thickBot="1" x14ac:dyDescent="0.4">
      <c r="A6" s="138">
        <v>49407</v>
      </c>
      <c r="B6" s="138" t="s">
        <v>108</v>
      </c>
      <c r="C6" s="155" t="s">
        <v>580</v>
      </c>
      <c r="D6" s="155">
        <v>1174</v>
      </c>
      <c r="E6" s="155" t="s">
        <v>305</v>
      </c>
      <c r="F6" s="139"/>
      <c r="G6" s="148">
        <f>VLOOKUP(A6,[1]custom!$A$120:$K$127,11,FALSE)</f>
        <v>45</v>
      </c>
      <c r="H6" s="23"/>
      <c r="I6" s="23"/>
      <c r="J6" s="23"/>
      <c r="K6" s="23"/>
      <c r="L6" s="23"/>
      <c r="M6" s="23"/>
      <c r="N6" s="24"/>
      <c r="O6" s="25">
        <f>IF(P6=6,SUM(F6:M6)-SMALL(F6:M6,1)-SMALL(F6:M6,2),IF(P6=6,SUM(F6:M6)-SMALL(F6:M6,1),SUM(F6:M6)))</f>
        <v>45</v>
      </c>
      <c r="P6" s="26">
        <f>COUNTA(F6:M6)</f>
        <v>1</v>
      </c>
      <c r="Q6" s="134">
        <f>SUM(F6:M6)</f>
        <v>45</v>
      </c>
      <c r="R6" s="27"/>
      <c r="S6" s="28">
        <v>1140</v>
      </c>
      <c r="T6" s="132" t="s">
        <v>143</v>
      </c>
      <c r="U6" s="30">
        <f t="shared" si="0"/>
        <v>0</v>
      </c>
      <c r="V6" s="31"/>
      <c r="W6" s="32">
        <f t="shared" si="1"/>
        <v>0</v>
      </c>
      <c r="X6" s="19"/>
      <c r="Y6" s="33"/>
      <c r="Z6" s="33"/>
      <c r="AA6" s="33"/>
      <c r="AB6" s="33"/>
    </row>
    <row r="7" spans="1:28" ht="29.1" customHeight="1" thickBot="1" x14ac:dyDescent="0.45">
      <c r="A7" s="138">
        <v>126982</v>
      </c>
      <c r="B7" s="138" t="s">
        <v>108</v>
      </c>
      <c r="C7" s="157" t="s">
        <v>278</v>
      </c>
      <c r="D7" s="157">
        <v>10</v>
      </c>
      <c r="E7" s="157" t="s">
        <v>140</v>
      </c>
      <c r="F7" s="148">
        <v>25</v>
      </c>
      <c r="G7" s="148"/>
      <c r="H7" s="23"/>
      <c r="I7" s="151"/>
      <c r="J7" s="143"/>
      <c r="K7" s="23"/>
      <c r="L7" s="143"/>
      <c r="M7" s="143"/>
      <c r="N7" s="24"/>
      <c r="O7" s="25">
        <f>IF(P7=6,SUM(F7:M7)-SMALL(F7:M7,1)-SMALL(F7:M7,2),IF(P7=6,SUM(F7:M7)-SMALL(F7:M7,1),SUM(F7:M7)))</f>
        <v>25</v>
      </c>
      <c r="P7" s="26">
        <f>COUNTA(F7:M7)</f>
        <v>1</v>
      </c>
      <c r="Q7" s="134">
        <f>SUM(F7:M7)</f>
        <v>25</v>
      </c>
      <c r="R7" s="27"/>
      <c r="S7" s="28">
        <v>1172</v>
      </c>
      <c r="T7" s="132" t="s">
        <v>144</v>
      </c>
      <c r="U7" s="30">
        <f t="shared" si="0"/>
        <v>70</v>
      </c>
      <c r="V7" s="31"/>
      <c r="W7" s="32">
        <f t="shared" si="1"/>
        <v>70</v>
      </c>
      <c r="X7" s="19"/>
      <c r="Y7" s="33"/>
      <c r="Z7" s="33"/>
      <c r="AA7" s="33"/>
      <c r="AB7" s="33"/>
    </row>
    <row r="8" spans="1:28" ht="29.1" customHeight="1" thickBot="1" x14ac:dyDescent="0.4">
      <c r="A8" s="138">
        <v>90304</v>
      </c>
      <c r="B8" s="138" t="s">
        <v>108</v>
      </c>
      <c r="C8" s="155" t="s">
        <v>581</v>
      </c>
      <c r="D8" s="155">
        <v>1180</v>
      </c>
      <c r="E8" s="155" t="s">
        <v>146</v>
      </c>
      <c r="F8" s="139"/>
      <c r="G8" s="148">
        <f>VLOOKUP(A8,[1]custom!$A$120:$K$127,11,FALSE)</f>
        <v>20</v>
      </c>
      <c r="H8" s="23"/>
      <c r="I8" s="23"/>
      <c r="J8" s="23"/>
      <c r="K8" s="23"/>
      <c r="L8" s="23"/>
      <c r="M8" s="23"/>
      <c r="N8" s="24"/>
      <c r="O8" s="25">
        <f>IF(P8=6,SUM(F8:M8)-SMALL(F8:M8,1)-SMALL(F8:M8,2),IF(P8=6,SUM(F8:M8)-SMALL(F8:M8,1),SUM(F8:M8)))</f>
        <v>20</v>
      </c>
      <c r="P8" s="26">
        <f>COUNTA(F8:M8)</f>
        <v>1</v>
      </c>
      <c r="Q8" s="134">
        <f>SUM(F8:M8)</f>
        <v>20</v>
      </c>
      <c r="R8" s="27"/>
      <c r="S8" s="28">
        <v>1174</v>
      </c>
      <c r="T8" s="132" t="s">
        <v>145</v>
      </c>
      <c r="U8" s="30">
        <f t="shared" si="0"/>
        <v>45</v>
      </c>
      <c r="V8" s="31"/>
      <c r="W8" s="32">
        <f t="shared" si="1"/>
        <v>45</v>
      </c>
      <c r="X8" s="19"/>
      <c r="Y8" s="33"/>
      <c r="Z8" s="33"/>
      <c r="AA8" s="33"/>
      <c r="AB8" s="33"/>
    </row>
    <row r="9" spans="1:28" ht="29.1" customHeight="1" thickBot="1" x14ac:dyDescent="0.4">
      <c r="A9" s="138">
        <v>77088</v>
      </c>
      <c r="B9" s="138" t="s">
        <v>108</v>
      </c>
      <c r="C9" s="155" t="s">
        <v>279</v>
      </c>
      <c r="D9" s="155">
        <v>1180</v>
      </c>
      <c r="E9" s="155" t="s">
        <v>146</v>
      </c>
      <c r="F9" s="139">
        <v>17</v>
      </c>
      <c r="G9" s="148"/>
      <c r="H9" s="23"/>
      <c r="I9" s="23"/>
      <c r="J9" s="23"/>
      <c r="K9" s="23"/>
      <c r="L9" s="23"/>
      <c r="M9" s="23"/>
      <c r="N9" s="24"/>
      <c r="O9" s="25">
        <f>IF(P9=6,SUM(F9:M9)-SMALL(F9:M9,1)-SMALL(F9:M9,2),IF(P9=6,SUM(F9:M9)-SMALL(F9:M9,1),SUM(F9:M9)))</f>
        <v>17</v>
      </c>
      <c r="P9" s="26">
        <f>COUNTA(F9:M9)</f>
        <v>1</v>
      </c>
      <c r="Q9" s="134">
        <f>SUM(F9:M9)</f>
        <v>17</v>
      </c>
      <c r="R9" s="27"/>
      <c r="S9" s="28">
        <v>1180</v>
      </c>
      <c r="T9" s="132" t="s">
        <v>146</v>
      </c>
      <c r="U9" s="30">
        <f t="shared" si="0"/>
        <v>68</v>
      </c>
      <c r="V9" s="31"/>
      <c r="W9" s="32">
        <f t="shared" si="1"/>
        <v>68</v>
      </c>
      <c r="X9" s="19"/>
      <c r="Y9" s="33"/>
      <c r="Z9" s="33"/>
      <c r="AA9" s="33"/>
      <c r="AB9" s="33"/>
    </row>
    <row r="10" spans="1:28" ht="29.1" customHeight="1" thickBot="1" x14ac:dyDescent="0.4">
      <c r="A10" s="138">
        <v>84204</v>
      </c>
      <c r="B10" s="138" t="s">
        <v>108</v>
      </c>
      <c r="C10" s="157" t="s">
        <v>582</v>
      </c>
      <c r="D10" s="157">
        <v>1180</v>
      </c>
      <c r="E10" s="157" t="s">
        <v>146</v>
      </c>
      <c r="F10" s="139"/>
      <c r="G10" s="148">
        <f>VLOOKUP(A10,[1]custom!$A$120:$K$127,11,FALSE)</f>
        <v>17</v>
      </c>
      <c r="H10" s="23"/>
      <c r="I10" s="23"/>
      <c r="J10" s="23"/>
      <c r="K10" s="23"/>
      <c r="L10" s="23"/>
      <c r="M10" s="23"/>
      <c r="N10" s="24"/>
      <c r="O10" s="25">
        <f>IF(P10=6,SUM(F10:M10)-SMALL(F10:M10,1)-SMALL(F10:M10,2),IF(P10=6,SUM(F10:M10)-SMALL(F10:M10,1),SUM(F10:M10)))</f>
        <v>17</v>
      </c>
      <c r="P10" s="26">
        <f>COUNTA(F10:M10)</f>
        <v>1</v>
      </c>
      <c r="Q10" s="134">
        <f>SUM(F10:M10)</f>
        <v>17</v>
      </c>
      <c r="R10" s="27"/>
      <c r="S10" s="28">
        <v>1298</v>
      </c>
      <c r="T10" s="132" t="s">
        <v>147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87">
        <v>125079</v>
      </c>
      <c r="B11" s="138" t="s">
        <v>108</v>
      </c>
      <c r="C11" s="199" t="s">
        <v>583</v>
      </c>
      <c r="D11" s="199">
        <v>1180</v>
      </c>
      <c r="E11" s="199" t="s">
        <v>146</v>
      </c>
      <c r="F11" s="190"/>
      <c r="G11" s="148">
        <f>VLOOKUP(A11,[1]custom!$A$120:$K$127,11,FALSE)</f>
        <v>14</v>
      </c>
      <c r="H11" s="23"/>
      <c r="I11" s="190"/>
      <c r="J11" s="190"/>
      <c r="K11" s="23"/>
      <c r="L11" s="190"/>
      <c r="M11" s="190"/>
      <c r="N11" s="24"/>
      <c r="O11" s="25">
        <f>IF(P11=6,SUM(F11:M11)-SMALL(F11:M11,1)-SMALL(F11:M11,2),IF(P11=6,SUM(F11:M11)-SMALL(F11:M11,1),SUM(F11:M11)))</f>
        <v>14</v>
      </c>
      <c r="P11" s="26">
        <f>COUNTA(F11:M11)</f>
        <v>1</v>
      </c>
      <c r="Q11" s="134">
        <f>SUM(F11:M11)</f>
        <v>14</v>
      </c>
      <c r="R11" s="27"/>
      <c r="S11" s="28">
        <v>1317</v>
      </c>
      <c r="T11" s="132" t="s">
        <v>148</v>
      </c>
      <c r="U11" s="30">
        <f t="shared" si="0"/>
        <v>0</v>
      </c>
      <c r="V11" s="31"/>
      <c r="W11" s="32">
        <f t="shared" si="1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236">
        <v>105637</v>
      </c>
      <c r="B12" s="138" t="s">
        <v>108</v>
      </c>
      <c r="C12" s="199" t="s">
        <v>584</v>
      </c>
      <c r="D12" s="199">
        <v>2236</v>
      </c>
      <c r="E12" s="199" t="s">
        <v>585</v>
      </c>
      <c r="F12" s="190"/>
      <c r="G12" s="148">
        <f>VLOOKUP(A12,[1]custom!$A$120:$K$127,11,FALSE)</f>
        <v>2</v>
      </c>
      <c r="H12" s="23"/>
      <c r="I12" s="190"/>
      <c r="J12" s="190"/>
      <c r="K12" s="23"/>
      <c r="L12" s="190"/>
      <c r="M12" s="190"/>
      <c r="N12" s="24"/>
      <c r="O12" s="25">
        <f>IF(P12=6,SUM(F12:M12)-SMALL(F12:M12,1)-SMALL(F12:M12,2),IF(P12=6,SUM(F12:M12)-SMALL(F12:M12,1),SUM(F12:M12)))</f>
        <v>2</v>
      </c>
      <c r="P12" s="26">
        <f>COUNTA(F12:M12)</f>
        <v>1</v>
      </c>
      <c r="Q12" s="134">
        <f>SUM(F12:M12)</f>
        <v>2</v>
      </c>
      <c r="R12" s="27"/>
      <c r="S12" s="28">
        <v>1347</v>
      </c>
      <c r="T12" s="132" t="s">
        <v>45</v>
      </c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87"/>
      <c r="B13" s="138" t="s">
        <v>110</v>
      </c>
      <c r="C13" s="199"/>
      <c r="D13" s="199"/>
      <c r="E13" s="199"/>
      <c r="F13" s="190"/>
      <c r="G13" s="198"/>
      <c r="H13" s="23"/>
      <c r="I13" s="190"/>
      <c r="J13" s="190"/>
      <c r="K13" s="23"/>
      <c r="L13" s="190"/>
      <c r="M13" s="190"/>
      <c r="N13" s="24"/>
      <c r="O13" s="25">
        <f>IF(P13=6,SUM(F13:M13)-SMALL(F13:M13,1)-SMALL(F13:M13,2),IF(P13=6,SUM(F13:M13)-SMALL(F13:M13,1),SUM(F13:M13)))</f>
        <v>0</v>
      </c>
      <c r="P13" s="26">
        <f>COUNTA(F13:M13)</f>
        <v>0</v>
      </c>
      <c r="Q13" s="134">
        <v>0</v>
      </c>
      <c r="R13" s="27"/>
      <c r="S13" s="28">
        <v>1451</v>
      </c>
      <c r="T13" s="132" t="s">
        <v>149</v>
      </c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87"/>
      <c r="B14" s="138" t="s">
        <v>110</v>
      </c>
      <c r="C14" s="199"/>
      <c r="D14" s="199"/>
      <c r="E14" s="199"/>
      <c r="F14" s="190"/>
      <c r="G14" s="198"/>
      <c r="H14" s="23"/>
      <c r="I14" s="190"/>
      <c r="J14" s="190"/>
      <c r="K14" s="23"/>
      <c r="L14" s="190"/>
      <c r="M14" s="190"/>
      <c r="N14" s="24"/>
      <c r="O14" s="25">
        <f>IF(P14=6,SUM(F14:M14)-SMALL(F14:M14,1)-SMALL(F14:M14,2),IF(P14=6,SUM(F14:M14)-SMALL(F14:M14,1),SUM(F14:M14)))</f>
        <v>0</v>
      </c>
      <c r="P14" s="26">
        <f>COUNTA(F14:M14)</f>
        <v>0</v>
      </c>
      <c r="Q14" s="134">
        <v>0</v>
      </c>
      <c r="R14" s="27"/>
      <c r="S14" s="28">
        <v>1757</v>
      </c>
      <c r="T14" s="132" t="s">
        <v>150</v>
      </c>
      <c r="U14" s="30">
        <f t="shared" si="0"/>
        <v>0</v>
      </c>
      <c r="V14" s="31"/>
      <c r="W14" s="32">
        <f t="shared" si="1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87"/>
      <c r="B15" s="138" t="s">
        <v>110</v>
      </c>
      <c r="C15" s="199"/>
      <c r="D15" s="199"/>
      <c r="E15" s="199"/>
      <c r="F15" s="190"/>
      <c r="G15" s="198"/>
      <c r="H15" s="23"/>
      <c r="I15" s="190"/>
      <c r="J15" s="190"/>
      <c r="K15" s="23"/>
      <c r="L15" s="190"/>
      <c r="M15" s="190"/>
      <c r="N15" s="24"/>
      <c r="O15" s="25">
        <f>IF(P15=7,SUM(F15:M15)-SMALL(F15:M15,1)-SMALL(F15:M15,2),IF(P15=6,SUM(F15:M15)-SMALL(F15:M15,1),SUM(F15:M15)))</f>
        <v>0</v>
      </c>
      <c r="P15" s="26">
        <f>COUNTA(F15:M15)</f>
        <v>0</v>
      </c>
      <c r="Q15" s="134">
        <v>0</v>
      </c>
      <c r="R15" s="27"/>
      <c r="S15" s="28">
        <v>1773</v>
      </c>
      <c r="T15" s="132" t="s">
        <v>71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87"/>
      <c r="B16" s="187"/>
      <c r="C16" s="199"/>
      <c r="D16" s="199"/>
      <c r="E16" s="199"/>
      <c r="F16" s="190"/>
      <c r="G16" s="198"/>
      <c r="H16" s="190"/>
      <c r="I16" s="190"/>
      <c r="J16" s="190"/>
      <c r="K16" s="190"/>
      <c r="L16" s="190"/>
      <c r="M16" s="190"/>
      <c r="N16" s="24"/>
      <c r="O16" s="25"/>
      <c r="P16" s="26"/>
      <c r="Q16" s="134"/>
      <c r="R16" s="27"/>
      <c r="S16" s="28">
        <v>1843</v>
      </c>
      <c r="T16" s="132" t="s">
        <v>151</v>
      </c>
      <c r="U16" s="30">
        <f t="shared" si="0"/>
        <v>90</v>
      </c>
      <c r="V16" s="31"/>
      <c r="W16" s="32">
        <f t="shared" si="1"/>
        <v>90</v>
      </c>
      <c r="X16" s="19"/>
      <c r="Y16" s="33"/>
      <c r="Z16" s="33"/>
      <c r="AA16" s="33"/>
      <c r="AB16" s="33"/>
    </row>
    <row r="17" spans="1:28" ht="29.1" customHeight="1" thickBot="1" x14ac:dyDescent="0.4">
      <c r="A17" s="187"/>
      <c r="B17" s="187"/>
      <c r="C17" s="199"/>
      <c r="D17" s="199"/>
      <c r="E17" s="199"/>
      <c r="F17" s="190"/>
      <c r="G17" s="198"/>
      <c r="H17" s="190"/>
      <c r="I17" s="190"/>
      <c r="J17" s="190"/>
      <c r="K17" s="190"/>
      <c r="L17" s="190"/>
      <c r="M17" s="190"/>
      <c r="N17" s="24"/>
      <c r="O17" s="25"/>
      <c r="P17" s="26"/>
      <c r="Q17" s="134"/>
      <c r="R17" s="27"/>
      <c r="S17" s="28">
        <v>1988</v>
      </c>
      <c r="T17" s="132" t="s">
        <v>152</v>
      </c>
      <c r="U17" s="30">
        <f t="shared" si="0"/>
        <v>0</v>
      </c>
      <c r="V17" s="31"/>
      <c r="W17" s="32">
        <f t="shared" si="1"/>
        <v>0</v>
      </c>
      <c r="X17" s="19"/>
      <c r="Y17" s="33"/>
      <c r="Z17" s="33"/>
      <c r="AA17" s="33"/>
      <c r="AB17" s="33"/>
    </row>
    <row r="18" spans="1:28" ht="29.1" customHeight="1" thickBot="1" x14ac:dyDescent="0.4">
      <c r="A18" s="187"/>
      <c r="B18" s="187"/>
      <c r="C18" s="199"/>
      <c r="D18" s="199"/>
      <c r="E18" s="199"/>
      <c r="F18" s="190"/>
      <c r="G18" s="198"/>
      <c r="H18" s="190"/>
      <c r="I18" s="190"/>
      <c r="J18" s="190"/>
      <c r="K18" s="190"/>
      <c r="L18" s="190"/>
      <c r="M18" s="190"/>
      <c r="N18" s="24"/>
      <c r="O18" s="25"/>
      <c r="P18" s="26"/>
      <c r="Q18" s="134"/>
      <c r="R18" s="27"/>
      <c r="S18" s="28">
        <v>2005</v>
      </c>
      <c r="T18" s="132" t="s">
        <v>153</v>
      </c>
      <c r="U18" s="30">
        <f t="shared" si="0"/>
        <v>0</v>
      </c>
      <c r="V18" s="31"/>
      <c r="W18" s="32">
        <f t="shared" si="1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87"/>
      <c r="B19" s="187"/>
      <c r="C19" s="199"/>
      <c r="D19" s="199"/>
      <c r="E19" s="199"/>
      <c r="F19" s="190"/>
      <c r="G19" s="198"/>
      <c r="H19" s="190"/>
      <c r="I19" s="190"/>
      <c r="J19" s="190"/>
      <c r="K19" s="190"/>
      <c r="L19" s="190"/>
      <c r="M19" s="190"/>
      <c r="N19" s="24"/>
      <c r="O19" s="25"/>
      <c r="P19" s="26"/>
      <c r="Q19" s="134"/>
      <c r="R19" s="27"/>
      <c r="S19" s="28">
        <v>2015</v>
      </c>
      <c r="T19" s="132" t="s">
        <v>154</v>
      </c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87"/>
      <c r="B20" s="187"/>
      <c r="C20" s="199"/>
      <c r="D20" s="199"/>
      <c r="E20" s="199"/>
      <c r="F20" s="190"/>
      <c r="G20" s="198"/>
      <c r="H20" s="190"/>
      <c r="I20" s="190"/>
      <c r="J20" s="190"/>
      <c r="K20" s="190"/>
      <c r="L20" s="190"/>
      <c r="M20" s="190"/>
      <c r="N20" s="24"/>
      <c r="O20" s="25"/>
      <c r="P20" s="26"/>
      <c r="Q20" s="134"/>
      <c r="R20" s="27"/>
      <c r="S20" s="28">
        <v>2041</v>
      </c>
      <c r="T20" s="132" t="s">
        <v>155</v>
      </c>
      <c r="U20" s="30">
        <f t="shared" si="0"/>
        <v>0</v>
      </c>
      <c r="V20" s="31"/>
      <c r="W20" s="32">
        <f t="shared" si="1"/>
        <v>0</v>
      </c>
      <c r="X20" s="19"/>
      <c r="Y20" s="6"/>
      <c r="Z20" s="6"/>
      <c r="AA20" s="6"/>
      <c r="AB20" s="6"/>
    </row>
    <row r="21" spans="1:28" ht="29.1" customHeight="1" thickBot="1" x14ac:dyDescent="0.4">
      <c r="A21" s="187"/>
      <c r="B21" s="187"/>
      <c r="C21" s="199"/>
      <c r="D21" s="199"/>
      <c r="E21" s="199"/>
      <c r="F21" s="190"/>
      <c r="G21" s="198"/>
      <c r="H21" s="190"/>
      <c r="I21" s="190"/>
      <c r="J21" s="190"/>
      <c r="K21" s="190"/>
      <c r="L21" s="190"/>
      <c r="M21" s="190"/>
      <c r="N21" s="24"/>
      <c r="O21" s="25"/>
      <c r="P21" s="26"/>
      <c r="Q21" s="134"/>
      <c r="R21" s="27"/>
      <c r="S21" s="28">
        <v>2055</v>
      </c>
      <c r="T21" s="132" t="s">
        <v>156</v>
      </c>
      <c r="U21" s="30">
        <f t="shared" si="0"/>
        <v>0</v>
      </c>
      <c r="V21" s="31"/>
      <c r="W21" s="32">
        <f t="shared" si="1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87"/>
      <c r="B22" s="187"/>
      <c r="C22" s="199"/>
      <c r="D22" s="199"/>
      <c r="E22" s="199"/>
      <c r="F22" s="190"/>
      <c r="G22" s="198"/>
      <c r="H22" s="190"/>
      <c r="I22" s="190"/>
      <c r="J22" s="190"/>
      <c r="K22" s="190"/>
      <c r="L22" s="190"/>
      <c r="M22" s="190"/>
      <c r="N22" s="24"/>
      <c r="O22" s="25"/>
      <c r="P22" s="26"/>
      <c r="Q22" s="134"/>
      <c r="R22" s="27"/>
      <c r="S22" s="28">
        <v>2057</v>
      </c>
      <c r="T22" s="132" t="s">
        <v>157</v>
      </c>
      <c r="U22" s="30">
        <f t="shared" si="0"/>
        <v>0</v>
      </c>
      <c r="V22" s="31"/>
      <c r="W22" s="32">
        <f t="shared" si="1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87"/>
      <c r="B23" s="187"/>
      <c r="C23" s="199"/>
      <c r="D23" s="199"/>
      <c r="E23" s="199"/>
      <c r="F23" s="190"/>
      <c r="G23" s="198"/>
      <c r="H23" s="190"/>
      <c r="I23" s="190"/>
      <c r="J23" s="190"/>
      <c r="K23" s="190"/>
      <c r="L23" s="190"/>
      <c r="M23" s="190"/>
      <c r="N23" s="24"/>
      <c r="O23" s="25"/>
      <c r="P23" s="26"/>
      <c r="Q23" s="134"/>
      <c r="R23" s="27"/>
      <c r="S23" s="28">
        <v>2112</v>
      </c>
      <c r="T23" s="132" t="s">
        <v>158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87"/>
      <c r="B24" s="187"/>
      <c r="C24" s="199"/>
      <c r="D24" s="199"/>
      <c r="E24" s="199"/>
      <c r="F24" s="190"/>
      <c r="G24" s="198"/>
      <c r="H24" s="190"/>
      <c r="I24" s="190"/>
      <c r="J24" s="190"/>
      <c r="K24" s="190"/>
      <c r="L24" s="190"/>
      <c r="M24" s="190"/>
      <c r="N24" s="24"/>
      <c r="O24" s="25"/>
      <c r="P24" s="26"/>
      <c r="Q24" s="134"/>
      <c r="R24" s="27"/>
      <c r="S24" s="28">
        <v>2140</v>
      </c>
      <c r="T24" s="132" t="s">
        <v>159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87"/>
      <c r="B25" s="187"/>
      <c r="C25" s="199"/>
      <c r="D25" s="199"/>
      <c r="E25" s="199"/>
      <c r="F25" s="190"/>
      <c r="G25" s="198"/>
      <c r="H25" s="190"/>
      <c r="I25" s="190"/>
      <c r="J25" s="190"/>
      <c r="K25" s="190"/>
      <c r="L25" s="190"/>
      <c r="M25" s="190"/>
      <c r="N25" s="24"/>
      <c r="O25" s="25"/>
      <c r="P25" s="26"/>
      <c r="Q25" s="134"/>
      <c r="R25" s="27"/>
      <c r="S25" s="28">
        <v>2142</v>
      </c>
      <c r="T25" s="132" t="s">
        <v>160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87"/>
      <c r="B26" s="187"/>
      <c r="C26" s="199"/>
      <c r="D26" s="199"/>
      <c r="E26" s="199"/>
      <c r="F26" s="190"/>
      <c r="G26" s="198"/>
      <c r="H26" s="190"/>
      <c r="I26" s="190"/>
      <c r="J26" s="190"/>
      <c r="K26" s="190"/>
      <c r="L26" s="190"/>
      <c r="M26" s="190"/>
      <c r="N26" s="24"/>
      <c r="O26" s="25"/>
      <c r="P26" s="26"/>
      <c r="Q26" s="134"/>
      <c r="R26" s="27"/>
      <c r="S26" s="28">
        <v>2144</v>
      </c>
      <c r="T26" s="132" t="s">
        <v>161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87"/>
      <c r="B27" s="187"/>
      <c r="C27" s="199"/>
      <c r="D27" s="199"/>
      <c r="E27" s="199"/>
      <c r="F27" s="190"/>
      <c r="G27" s="198"/>
      <c r="H27" s="190"/>
      <c r="I27" s="190"/>
      <c r="J27" s="190"/>
      <c r="K27" s="190"/>
      <c r="L27" s="190"/>
      <c r="M27" s="190"/>
      <c r="N27" s="24"/>
      <c r="O27" s="25"/>
      <c r="P27" s="26"/>
      <c r="Q27" s="134"/>
      <c r="R27" s="27"/>
      <c r="S27" s="28">
        <v>2186</v>
      </c>
      <c r="T27" s="132" t="s">
        <v>162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87"/>
      <c r="B28" s="187"/>
      <c r="C28" s="199"/>
      <c r="D28" s="199"/>
      <c r="E28" s="199"/>
      <c r="F28" s="190"/>
      <c r="G28" s="198"/>
      <c r="H28" s="190"/>
      <c r="I28" s="190"/>
      <c r="J28" s="190"/>
      <c r="K28" s="190"/>
      <c r="L28" s="190"/>
      <c r="M28" s="190"/>
      <c r="N28" s="24"/>
      <c r="O28" s="25"/>
      <c r="P28" s="26"/>
      <c r="Q28" s="134"/>
      <c r="R28" s="27"/>
      <c r="S28" s="28">
        <v>2236</v>
      </c>
      <c r="T28" s="132" t="s">
        <v>163</v>
      </c>
      <c r="U28" s="30">
        <f t="shared" si="0"/>
        <v>2</v>
      </c>
      <c r="V28" s="31"/>
      <c r="W28" s="32">
        <f t="shared" si="1"/>
        <v>2</v>
      </c>
      <c r="X28" s="19"/>
      <c r="Y28" s="6"/>
      <c r="Z28" s="6"/>
      <c r="AA28" s="6"/>
      <c r="AB28" s="6"/>
    </row>
    <row r="29" spans="1:28" ht="29.1" customHeight="1" thickBot="1" x14ac:dyDescent="0.4">
      <c r="A29" s="187"/>
      <c r="B29" s="187"/>
      <c r="C29" s="199"/>
      <c r="D29" s="199"/>
      <c r="E29" s="199"/>
      <c r="F29" s="190"/>
      <c r="G29" s="198"/>
      <c r="H29" s="190"/>
      <c r="I29" s="190"/>
      <c r="J29" s="190"/>
      <c r="K29" s="190"/>
      <c r="L29" s="190"/>
      <c r="M29" s="190"/>
      <c r="N29" s="24"/>
      <c r="O29" s="25"/>
      <c r="P29" s="26"/>
      <c r="Q29" s="134"/>
      <c r="R29" s="27"/>
      <c r="S29" s="28">
        <v>2272</v>
      </c>
      <c r="T29" s="132" t="s">
        <v>164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87"/>
      <c r="B30" s="187"/>
      <c r="C30" s="199"/>
      <c r="D30" s="199"/>
      <c r="E30" s="199"/>
      <c r="F30" s="190"/>
      <c r="G30" s="198"/>
      <c r="H30" s="190"/>
      <c r="I30" s="190"/>
      <c r="J30" s="190"/>
      <c r="K30" s="190"/>
      <c r="L30" s="190"/>
      <c r="M30" s="190"/>
      <c r="N30" s="24"/>
      <c r="O30" s="25"/>
      <c r="P30" s="26"/>
      <c r="Q30" s="134"/>
      <c r="R30" s="27"/>
      <c r="S30" s="28">
        <v>2362</v>
      </c>
      <c r="T30" s="132" t="s">
        <v>165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87"/>
      <c r="B31" s="187"/>
      <c r="C31" s="199"/>
      <c r="D31" s="199"/>
      <c r="E31" s="199"/>
      <c r="F31" s="190"/>
      <c r="G31" s="198"/>
      <c r="H31" s="190"/>
      <c r="I31" s="190"/>
      <c r="J31" s="190"/>
      <c r="K31" s="190"/>
      <c r="L31" s="190"/>
      <c r="M31" s="190"/>
      <c r="N31" s="24"/>
      <c r="O31" s="25"/>
      <c r="P31" s="26"/>
      <c r="Q31" s="134"/>
      <c r="R31" s="27"/>
      <c r="S31" s="28">
        <v>2397</v>
      </c>
      <c r="T31" s="132" t="s">
        <v>166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87"/>
      <c r="B32" s="187"/>
      <c r="C32" s="199"/>
      <c r="D32" s="199"/>
      <c r="E32" s="199"/>
      <c r="F32" s="190"/>
      <c r="G32" s="198"/>
      <c r="H32" s="190"/>
      <c r="I32" s="190"/>
      <c r="J32" s="190"/>
      <c r="K32" s="190"/>
      <c r="L32" s="190"/>
      <c r="M32" s="190"/>
      <c r="N32" s="24"/>
      <c r="O32" s="25"/>
      <c r="P32" s="26"/>
      <c r="Q32" s="134"/>
      <c r="R32" s="27"/>
      <c r="S32" s="28">
        <v>2403</v>
      </c>
      <c r="T32" s="132" t="s">
        <v>167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87"/>
      <c r="B33" s="187"/>
      <c r="C33" s="199"/>
      <c r="D33" s="199"/>
      <c r="E33" s="199"/>
      <c r="F33" s="190"/>
      <c r="G33" s="198"/>
      <c r="H33" s="190"/>
      <c r="I33" s="190"/>
      <c r="J33" s="190"/>
      <c r="K33" s="190"/>
      <c r="L33" s="190"/>
      <c r="M33" s="190"/>
      <c r="N33" s="24"/>
      <c r="O33" s="25"/>
      <c r="P33" s="26"/>
      <c r="Q33" s="134"/>
      <c r="R33" s="27"/>
      <c r="S33" s="28">
        <v>2415</v>
      </c>
      <c r="T33" s="132" t="s">
        <v>168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87"/>
      <c r="B34" s="187"/>
      <c r="C34" s="199"/>
      <c r="D34" s="199"/>
      <c r="E34" s="199"/>
      <c r="F34" s="190"/>
      <c r="G34" s="198"/>
      <c r="H34" s="190"/>
      <c r="I34" s="190"/>
      <c r="J34" s="190"/>
      <c r="K34" s="190"/>
      <c r="L34" s="190"/>
      <c r="M34" s="190"/>
      <c r="N34" s="24"/>
      <c r="O34" s="25"/>
      <c r="P34" s="26"/>
      <c r="Q34" s="134"/>
      <c r="R34" s="27"/>
      <c r="S34" s="28">
        <v>2446</v>
      </c>
      <c r="T34" s="132" t="s">
        <v>169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87"/>
      <c r="B35" s="187"/>
      <c r="C35" s="199"/>
      <c r="D35" s="199"/>
      <c r="E35" s="199"/>
      <c r="F35" s="190"/>
      <c r="G35" s="198"/>
      <c r="H35" s="190"/>
      <c r="I35" s="190"/>
      <c r="J35" s="190"/>
      <c r="K35" s="190"/>
      <c r="L35" s="190"/>
      <c r="M35" s="190"/>
      <c r="N35" s="24"/>
      <c r="O35" s="25"/>
      <c r="P35" s="26"/>
      <c r="Q35" s="134"/>
      <c r="R35" s="27"/>
      <c r="S35" s="28">
        <v>2455</v>
      </c>
      <c r="T35" s="132" t="s">
        <v>170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87"/>
      <c r="B36" s="187"/>
      <c r="C36" s="199"/>
      <c r="D36" s="199"/>
      <c r="E36" s="199"/>
      <c r="F36" s="190"/>
      <c r="G36" s="198"/>
      <c r="H36" s="190"/>
      <c r="I36" s="190"/>
      <c r="J36" s="190"/>
      <c r="K36" s="190"/>
      <c r="L36" s="190"/>
      <c r="M36" s="190"/>
      <c r="N36" s="24"/>
      <c r="O36" s="25"/>
      <c r="P36" s="26"/>
      <c r="Q36" s="134"/>
      <c r="R36" s="27"/>
      <c r="S36" s="28">
        <v>2513</v>
      </c>
      <c r="T36" s="132" t="s">
        <v>114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87"/>
      <c r="B37" s="187"/>
      <c r="C37" s="199"/>
      <c r="D37" s="199"/>
      <c r="E37" s="199"/>
      <c r="F37" s="190"/>
      <c r="G37" s="198"/>
      <c r="H37" s="190"/>
      <c r="I37" s="190"/>
      <c r="J37" s="190"/>
      <c r="K37" s="190"/>
      <c r="L37" s="190"/>
      <c r="M37" s="190"/>
      <c r="N37" s="24"/>
      <c r="O37" s="25"/>
      <c r="P37" s="26"/>
      <c r="Q37" s="134"/>
      <c r="R37" s="27"/>
      <c r="S37" s="28">
        <v>2521</v>
      </c>
      <c r="T37" s="132" t="s">
        <v>111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87"/>
      <c r="B38" s="187"/>
      <c r="C38" s="199"/>
      <c r="D38" s="199"/>
      <c r="E38" s="199"/>
      <c r="F38" s="190">
        <f t="shared" ref="F38:K38" si="2">COUNTA(F3:F35)</f>
        <v>4</v>
      </c>
      <c r="G38" s="190">
        <f t="shared" si="2"/>
        <v>8</v>
      </c>
      <c r="H38" s="190">
        <f t="shared" si="2"/>
        <v>0</v>
      </c>
      <c r="I38" s="190">
        <f t="shared" si="2"/>
        <v>0</v>
      </c>
      <c r="J38" s="190">
        <f t="shared" si="2"/>
        <v>0</v>
      </c>
      <c r="K38" s="190">
        <f t="shared" si="2"/>
        <v>0</v>
      </c>
      <c r="L38" s="190"/>
      <c r="M38" s="190"/>
      <c r="N38" s="24"/>
      <c r="O38" s="25">
        <f>SUM(O3:O37)</f>
        <v>365</v>
      </c>
      <c r="P38" s="26"/>
      <c r="Q38" s="134">
        <f>SUM(Q3:Q37)</f>
        <v>365</v>
      </c>
      <c r="R38" s="27"/>
      <c r="S38" s="28">
        <v>2526</v>
      </c>
      <c r="T38" s="132" t="s">
        <v>171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87"/>
      <c r="B39" s="187"/>
      <c r="C39" s="199"/>
      <c r="D39" s="199"/>
      <c r="E39" s="199"/>
      <c r="F39" s="190"/>
      <c r="G39" s="198"/>
      <c r="H39" s="190"/>
      <c r="I39" s="190"/>
      <c r="J39" s="190"/>
      <c r="K39" s="190"/>
      <c r="L39" s="190"/>
      <c r="M39" s="190"/>
      <c r="N39" s="24"/>
      <c r="O39" s="25"/>
      <c r="P39" s="26"/>
      <c r="Q39" s="134"/>
      <c r="R39" s="27"/>
      <c r="S39" s="28">
        <v>2609</v>
      </c>
      <c r="T39" s="132" t="s">
        <v>172</v>
      </c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87"/>
      <c r="B40" s="187"/>
      <c r="C40" s="199"/>
      <c r="D40" s="199"/>
      <c r="E40" s="199"/>
      <c r="F40" s="190"/>
      <c r="G40" s="198"/>
      <c r="H40" s="190"/>
      <c r="I40" s="190"/>
      <c r="J40" s="190"/>
      <c r="K40" s="190"/>
      <c r="L40" s="190"/>
      <c r="M40" s="190"/>
      <c r="N40" s="243"/>
      <c r="O40" s="25"/>
      <c r="P40" s="26"/>
      <c r="Q40" s="134"/>
      <c r="R40" s="27"/>
      <c r="S40" s="28">
        <v>2612</v>
      </c>
      <c r="T40" s="132" t="s">
        <v>173</v>
      </c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87"/>
      <c r="B41" s="187"/>
      <c r="C41" s="199"/>
      <c r="D41" s="199"/>
      <c r="E41" s="199"/>
      <c r="F41" s="190"/>
      <c r="G41" s="198"/>
      <c r="H41" s="190"/>
      <c r="I41" s="190"/>
      <c r="J41" s="190"/>
      <c r="K41" s="190"/>
      <c r="L41" s="190"/>
      <c r="M41" s="190"/>
      <c r="N41" s="243"/>
      <c r="O41" s="25"/>
      <c r="P41" s="26"/>
      <c r="Q41" s="134"/>
      <c r="R41" s="27"/>
      <c r="S41" s="28">
        <v>2638</v>
      </c>
      <c r="T41" s="132" t="s">
        <v>174</v>
      </c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87"/>
      <c r="B42" s="187"/>
      <c r="C42" s="199"/>
      <c r="D42" s="199"/>
      <c r="E42" s="199"/>
      <c r="F42" s="190"/>
      <c r="G42" s="198"/>
      <c r="H42" s="190"/>
      <c r="I42" s="190"/>
      <c r="J42" s="190"/>
      <c r="K42" s="190"/>
      <c r="L42" s="190"/>
      <c r="M42" s="190"/>
      <c r="N42" s="243"/>
      <c r="O42" s="25"/>
      <c r="P42" s="26"/>
      <c r="Q42" s="134"/>
      <c r="R42" s="27"/>
      <c r="S42" s="28">
        <v>1665</v>
      </c>
      <c r="T42" s="132" t="s">
        <v>604</v>
      </c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6"/>
      <c r="B43" s="6"/>
      <c r="C43" s="6"/>
      <c r="D43" s="80"/>
      <c r="E43" s="6"/>
      <c r="F43" s="6"/>
      <c r="G43" s="6"/>
      <c r="H43" s="6"/>
      <c r="I43" s="6"/>
      <c r="J43" s="6"/>
      <c r="K43" s="6"/>
      <c r="L43" s="6"/>
      <c r="M43" s="6"/>
      <c r="N43" s="65"/>
      <c r="O43" s="65"/>
      <c r="P43" s="6"/>
      <c r="Q43" s="65"/>
      <c r="R43" s="81"/>
      <c r="S43" s="28">
        <v>1771</v>
      </c>
      <c r="T43" s="29" t="s">
        <v>456</v>
      </c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6"/>
      <c r="B44" s="6"/>
      <c r="C44" s="6"/>
      <c r="D44" s="80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81"/>
      <c r="S44" s="28">
        <v>1862</v>
      </c>
      <c r="T44" s="132" t="s">
        <v>324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6"/>
      <c r="B45" s="6"/>
      <c r="C45" s="6"/>
      <c r="D45" s="80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81"/>
      <c r="S45" s="28">
        <v>1868</v>
      </c>
      <c r="T45" s="29" t="s">
        <v>310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8.5" customHeight="1" thickBot="1" x14ac:dyDescent="0.4">
      <c r="A46" s="6"/>
      <c r="B46" s="6"/>
      <c r="C46" s="6"/>
      <c r="D46" s="80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39"/>
      <c r="S46" s="28">
        <v>1937</v>
      </c>
      <c r="T46" s="29" t="s">
        <v>363</v>
      </c>
      <c r="U46" s="30">
        <f t="shared" si="0"/>
        <v>0</v>
      </c>
      <c r="V46" s="36"/>
      <c r="W46" s="32">
        <f t="shared" si="1"/>
        <v>0</v>
      </c>
      <c r="X46" s="19"/>
      <c r="Y46" s="6"/>
      <c r="Z46" s="6"/>
      <c r="AA46" s="6"/>
      <c r="AB46" s="6"/>
    </row>
    <row r="47" spans="1:28" ht="27.95" customHeight="1" thickBot="1" x14ac:dyDescent="0.4">
      <c r="A47" s="6"/>
      <c r="B47" s="6"/>
      <c r="C47" s="6"/>
      <c r="D47" s="80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39"/>
      <c r="S47" s="28">
        <v>1970</v>
      </c>
      <c r="T47" s="29" t="s">
        <v>327</v>
      </c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6"/>
      <c r="B48" s="6"/>
      <c r="C48" s="6"/>
      <c r="D48" s="80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28">
        <v>2029</v>
      </c>
      <c r="T48" s="29" t="s">
        <v>349</v>
      </c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:28" ht="27.95" customHeight="1" thickBot="1" x14ac:dyDescent="0.4">
      <c r="A49" s="6"/>
      <c r="B49" s="6"/>
      <c r="C49" s="6"/>
      <c r="D49" s="80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39"/>
      <c r="S49" s="28">
        <v>2042</v>
      </c>
      <c r="T49" s="29" t="s">
        <v>434</v>
      </c>
      <c r="U49" s="30">
        <f t="shared" si="0"/>
        <v>0</v>
      </c>
      <c r="V49" s="39"/>
      <c r="W49" s="32">
        <f t="shared" si="1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6"/>
      <c r="B50" s="6"/>
      <c r="C50" s="6"/>
      <c r="D50" s="80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39"/>
      <c r="S50" s="28">
        <v>2046</v>
      </c>
      <c r="T50" s="29" t="s">
        <v>467</v>
      </c>
      <c r="U50" s="30">
        <f t="shared" si="0"/>
        <v>0</v>
      </c>
      <c r="V50" s="6"/>
      <c r="W50" s="32">
        <f t="shared" si="1"/>
        <v>0</v>
      </c>
      <c r="X50" s="6"/>
      <c r="Y50" s="6"/>
      <c r="Z50" s="6"/>
      <c r="AA50" s="6"/>
      <c r="AB50" s="6"/>
    </row>
    <row r="51" spans="1:28" ht="27.95" customHeight="1" thickBot="1" x14ac:dyDescent="0.4">
      <c r="A51" s="6"/>
      <c r="B51" s="6"/>
      <c r="C51" s="6"/>
      <c r="D51" s="80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39"/>
      <c r="S51" s="28">
        <v>2178</v>
      </c>
      <c r="T51" s="29" t="s">
        <v>605</v>
      </c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"/>
      <c r="B52" s="6"/>
      <c r="C52" s="6"/>
      <c r="D52" s="80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39"/>
      <c r="S52" s="28">
        <v>2205</v>
      </c>
      <c r="T52" s="29" t="s">
        <v>574</v>
      </c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80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2251</v>
      </c>
      <c r="T53" s="29" t="s">
        <v>304</v>
      </c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80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2253</v>
      </c>
      <c r="T54" s="29" t="s">
        <v>606</v>
      </c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80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>
        <v>2277</v>
      </c>
      <c r="T55" s="29" t="s">
        <v>320</v>
      </c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80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>
        <v>2310</v>
      </c>
      <c r="T56" s="29" t="s">
        <v>453</v>
      </c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80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2316</v>
      </c>
      <c r="T57" s="29" t="s">
        <v>293</v>
      </c>
      <c r="U57" s="30">
        <f t="shared" si="0"/>
        <v>0</v>
      </c>
      <c r="V57" s="6"/>
      <c r="W57" s="32">
        <f t="shared" si="1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80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2334</v>
      </c>
      <c r="T58" s="29" t="s">
        <v>427</v>
      </c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:28" ht="27.2" customHeight="1" thickBot="1" x14ac:dyDescent="0.4">
      <c r="A59" s="6"/>
      <c r="B59" s="6"/>
      <c r="C59" s="6"/>
      <c r="D59" s="80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2438</v>
      </c>
      <c r="T59" s="132" t="s">
        <v>500</v>
      </c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6.25" customHeight="1" thickBot="1" x14ac:dyDescent="0.4">
      <c r="A60" s="6"/>
      <c r="B60" s="6"/>
      <c r="C60" s="6"/>
      <c r="D60" s="80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2453</v>
      </c>
      <c r="T60" s="29" t="s">
        <v>415</v>
      </c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6.25" customHeight="1" thickBot="1" x14ac:dyDescent="0.4">
      <c r="A61" s="6"/>
      <c r="B61" s="6"/>
      <c r="C61" s="6"/>
      <c r="D61" s="80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2461</v>
      </c>
      <c r="T61" s="29" t="s">
        <v>577</v>
      </c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6.25" customHeight="1" thickBot="1" x14ac:dyDescent="0.4">
      <c r="A62" s="6"/>
      <c r="B62" s="6"/>
      <c r="C62" s="6"/>
      <c r="D62" s="80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2465</v>
      </c>
      <c r="T62" s="29" t="s">
        <v>344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6.25" customHeight="1" thickBot="1" x14ac:dyDescent="0.4">
      <c r="A63" s="6"/>
      <c r="B63" s="6"/>
      <c r="C63" s="6"/>
      <c r="D63" s="80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2478</v>
      </c>
      <c r="T63" s="132" t="s">
        <v>322</v>
      </c>
      <c r="U63" s="30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6.25" customHeight="1" thickBot="1" x14ac:dyDescent="0.4">
      <c r="A64" s="164"/>
      <c r="B64" s="6"/>
      <c r="C64" s="46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8"/>
      <c r="P64" s="6"/>
      <c r="Q64" s="6"/>
      <c r="R64" s="6"/>
      <c r="S64" s="28">
        <v>2480</v>
      </c>
      <c r="T64" s="29" t="s">
        <v>516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6.25" customHeight="1" thickBot="1" x14ac:dyDescent="0.4">
      <c r="A65" s="168"/>
      <c r="B65" s="6"/>
      <c r="C65" s="49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  <c r="P65" s="6"/>
      <c r="Q65" s="6"/>
      <c r="R65" s="6"/>
      <c r="S65" s="28">
        <v>2487</v>
      </c>
      <c r="T65" s="29" t="s">
        <v>459</v>
      </c>
      <c r="U65" s="30">
        <f t="shared" si="0"/>
        <v>0</v>
      </c>
      <c r="V65" s="36"/>
      <c r="W65" s="32">
        <f t="shared" si="1"/>
        <v>0</v>
      </c>
      <c r="X65" s="6"/>
      <c r="Y65" s="6"/>
      <c r="Z65" s="6"/>
      <c r="AA65" s="6"/>
      <c r="AB65" s="6"/>
    </row>
    <row r="66" spans="1:28" ht="26.25" customHeight="1" thickBot="1" x14ac:dyDescent="0.4">
      <c r="A66" s="168"/>
      <c r="B66" s="6"/>
      <c r="C66" s="49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  <c r="P66" s="6"/>
      <c r="Q66" s="6"/>
      <c r="R66" s="6"/>
      <c r="S66" s="28">
        <v>2488</v>
      </c>
      <c r="T66" s="29" t="s">
        <v>352</v>
      </c>
      <c r="U66" s="30">
        <f t="shared" si="0"/>
        <v>0</v>
      </c>
      <c r="V66" s="37"/>
      <c r="W66" s="32">
        <f t="shared" si="1"/>
        <v>0</v>
      </c>
      <c r="X66" s="6"/>
      <c r="Y66" s="6"/>
      <c r="Z66" s="6"/>
      <c r="AA66" s="6"/>
      <c r="AB66" s="6"/>
    </row>
    <row r="67" spans="1:28" ht="26.25" customHeight="1" thickBot="1" x14ac:dyDescent="0.4">
      <c r="A67" s="168"/>
      <c r="B67" s="6"/>
      <c r="C67" s="49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  <c r="P67" s="6"/>
      <c r="Q67" s="6"/>
      <c r="R67" s="6"/>
      <c r="S67" s="28">
        <v>2496</v>
      </c>
      <c r="T67" s="29" t="s">
        <v>423</v>
      </c>
      <c r="U67" s="30">
        <f t="shared" si="0"/>
        <v>0</v>
      </c>
      <c r="V67" s="6"/>
      <c r="W67" s="32">
        <f t="shared" si="1"/>
        <v>0</v>
      </c>
      <c r="X67" s="6"/>
      <c r="Y67" s="6"/>
      <c r="Z67" s="6"/>
      <c r="AA67" s="6"/>
      <c r="AB67" s="6"/>
    </row>
    <row r="68" spans="1:28" ht="26.25" customHeight="1" thickBot="1" x14ac:dyDescent="0.4">
      <c r="A68" s="168"/>
      <c r="B68" s="6"/>
      <c r="C68" s="49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  <c r="P68" s="6"/>
      <c r="Q68" s="6"/>
      <c r="R68" s="6"/>
      <c r="S68" s="28">
        <v>2549</v>
      </c>
      <c r="T68" s="29" t="s">
        <v>447</v>
      </c>
      <c r="U68" s="30">
        <f t="shared" ref="U68:U83" si="3">SUMIF($D$3:$D$76,S68,$Q$3:$Q$76)</f>
        <v>0</v>
      </c>
      <c r="V68" s="6"/>
      <c r="W68" s="32">
        <f t="shared" ref="W68:W76" si="4">SUMIF($D$3:$D$76,S68,$O$3:$O$76)</f>
        <v>0</v>
      </c>
      <c r="X68" s="6"/>
      <c r="Y68" s="6"/>
      <c r="Z68" s="6"/>
      <c r="AA68" s="6"/>
      <c r="AB68" s="6"/>
    </row>
    <row r="69" spans="1:28" ht="26.25" customHeight="1" thickBot="1" x14ac:dyDescent="0.4">
      <c r="A69" s="168"/>
      <c r="B69" s="6"/>
      <c r="C69" s="49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  <c r="P69" s="6"/>
      <c r="Q69" s="6"/>
      <c r="R69" s="6"/>
      <c r="S69" s="28">
        <v>2584</v>
      </c>
      <c r="T69" s="29" t="s">
        <v>404</v>
      </c>
      <c r="U69" s="30">
        <f t="shared" si="3"/>
        <v>0</v>
      </c>
      <c r="V69" s="6"/>
      <c r="W69" s="32">
        <f t="shared" si="4"/>
        <v>0</v>
      </c>
      <c r="X69" s="6"/>
      <c r="Y69" s="6"/>
      <c r="Z69" s="6"/>
      <c r="AA69" s="6"/>
      <c r="AB69" s="6"/>
    </row>
    <row r="70" spans="1:28" ht="26.25" customHeight="1" thickBot="1" x14ac:dyDescent="0.4">
      <c r="A70" s="168"/>
      <c r="B70" s="6"/>
      <c r="C70" s="49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  <c r="P70" s="6"/>
      <c r="Q70" s="6"/>
      <c r="R70" s="6"/>
      <c r="S70" s="28">
        <v>2599</v>
      </c>
      <c r="T70" s="29" t="s">
        <v>366</v>
      </c>
      <c r="U70" s="30">
        <f t="shared" si="3"/>
        <v>0</v>
      </c>
      <c r="V70" s="6"/>
      <c r="W70" s="32">
        <f t="shared" si="4"/>
        <v>0</v>
      </c>
      <c r="X70" s="6"/>
      <c r="Y70" s="6"/>
      <c r="Z70" s="6"/>
      <c r="AA70" s="6"/>
      <c r="AB70" s="6"/>
    </row>
    <row r="71" spans="1:28" ht="26.25" customHeight="1" thickBot="1" x14ac:dyDescent="0.4">
      <c r="A71" s="168"/>
      <c r="B71" s="6"/>
      <c r="C71" s="49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  <c r="P71" s="6"/>
      <c r="Q71" s="6"/>
      <c r="R71" s="6"/>
      <c r="S71" s="28">
        <v>2601</v>
      </c>
      <c r="T71" s="29" t="s">
        <v>607</v>
      </c>
      <c r="U71" s="30">
        <f t="shared" si="3"/>
        <v>0</v>
      </c>
      <c r="V71" s="6"/>
      <c r="W71" s="32">
        <f t="shared" si="4"/>
        <v>0</v>
      </c>
      <c r="X71" s="6"/>
      <c r="Y71" s="6"/>
      <c r="Z71" s="6"/>
      <c r="AA71" s="6"/>
      <c r="AB71" s="6"/>
    </row>
    <row r="72" spans="1:28" ht="26.25" customHeight="1" thickBot="1" x14ac:dyDescent="0.4">
      <c r="A72" s="168"/>
      <c r="B72" s="6"/>
      <c r="C72" s="49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  <c r="P72" s="6"/>
      <c r="Q72" s="6"/>
      <c r="R72" s="6"/>
      <c r="S72" s="28">
        <v>2614</v>
      </c>
      <c r="T72" s="29" t="s">
        <v>405</v>
      </c>
      <c r="U72" s="30">
        <f t="shared" si="3"/>
        <v>0</v>
      </c>
      <c r="V72" s="6"/>
      <c r="W72" s="32">
        <f t="shared" si="4"/>
        <v>0</v>
      </c>
      <c r="X72" s="6"/>
      <c r="Y72" s="6"/>
      <c r="Z72" s="6"/>
      <c r="AA72" s="6"/>
      <c r="AB72" s="6"/>
    </row>
    <row r="73" spans="1:28" ht="26.25" customHeight="1" thickBot="1" x14ac:dyDescent="0.4">
      <c r="A73" s="168"/>
      <c r="B73" s="6"/>
      <c r="C73" s="49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  <c r="P73" s="6"/>
      <c r="Q73" s="6"/>
      <c r="R73" s="6"/>
      <c r="S73" s="28">
        <v>2654</v>
      </c>
      <c r="T73" s="29" t="s">
        <v>401</v>
      </c>
      <c r="U73" s="30">
        <f t="shared" si="3"/>
        <v>0</v>
      </c>
      <c r="V73" s="6"/>
      <c r="W73" s="32">
        <f t="shared" si="4"/>
        <v>0</v>
      </c>
      <c r="X73" s="6"/>
      <c r="Y73" s="6"/>
      <c r="Z73" s="6"/>
      <c r="AA73" s="6"/>
      <c r="AB73" s="6"/>
    </row>
    <row r="74" spans="1:28" ht="26.25" customHeight="1" thickBot="1" x14ac:dyDescent="0.4">
      <c r="A74" s="168"/>
      <c r="B74" s="6"/>
      <c r="C74" s="49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  <c r="P74" s="6"/>
      <c r="Q74" s="6"/>
      <c r="R74" s="6"/>
      <c r="S74" s="28">
        <v>2656</v>
      </c>
      <c r="T74" s="29" t="s">
        <v>507</v>
      </c>
      <c r="U74" s="30">
        <f t="shared" si="3"/>
        <v>0</v>
      </c>
      <c r="V74" s="6"/>
      <c r="W74" s="32">
        <f t="shared" si="4"/>
        <v>0</v>
      </c>
      <c r="X74" s="6"/>
      <c r="Y74" s="6"/>
      <c r="Z74" s="6"/>
      <c r="AA74" s="6"/>
      <c r="AB74" s="6"/>
    </row>
    <row r="75" spans="1:28" ht="26.25" customHeight="1" thickBot="1" x14ac:dyDescent="0.4">
      <c r="A75" s="168"/>
      <c r="B75" s="6"/>
      <c r="C75" s="49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  <c r="P75" s="6"/>
      <c r="Q75" s="6"/>
      <c r="R75" s="6"/>
      <c r="S75" s="28">
        <v>2658</v>
      </c>
      <c r="T75" s="29" t="s">
        <v>608</v>
      </c>
      <c r="U75" s="30">
        <f t="shared" si="3"/>
        <v>0</v>
      </c>
      <c r="V75" s="6"/>
      <c r="W75" s="32">
        <f t="shared" si="4"/>
        <v>0</v>
      </c>
      <c r="X75" s="6"/>
      <c r="Y75" s="6"/>
      <c r="Z75" s="6"/>
      <c r="AA75" s="6"/>
      <c r="AB75" s="6"/>
    </row>
    <row r="76" spans="1:28" ht="26.25" customHeight="1" thickBot="1" x14ac:dyDescent="0.4">
      <c r="A76" s="165"/>
      <c r="B76" s="6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  <c r="P76" s="6"/>
      <c r="Q76" s="6"/>
      <c r="R76" s="6"/>
      <c r="S76" s="28">
        <v>1115</v>
      </c>
      <c r="T76" s="29" t="s">
        <v>329</v>
      </c>
      <c r="U76" s="30">
        <f t="shared" si="3"/>
        <v>0</v>
      </c>
      <c r="V76" s="6"/>
      <c r="W76" s="32">
        <f t="shared" si="4"/>
        <v>0</v>
      </c>
      <c r="X76" s="6"/>
      <c r="Y76" s="6"/>
      <c r="Z76" s="6"/>
      <c r="AA76" s="6"/>
      <c r="AB76" s="6"/>
    </row>
    <row r="77" spans="1:28" ht="26.25" customHeight="1" thickBot="1" x14ac:dyDescent="0.4">
      <c r="S77" s="28"/>
      <c r="T77" s="29"/>
      <c r="U77" s="30">
        <f t="shared" si="3"/>
        <v>0</v>
      </c>
      <c r="V77" s="6"/>
      <c r="W77" s="32">
        <f>SUMIF($D$3:$D$76,S77,$N$3:$N$76)</f>
        <v>0</v>
      </c>
    </row>
    <row r="78" spans="1:28" ht="26.25" customHeight="1" thickBot="1" x14ac:dyDescent="0.4">
      <c r="S78" s="28"/>
      <c r="T78" s="29"/>
      <c r="U78" s="30">
        <f t="shared" si="3"/>
        <v>0</v>
      </c>
      <c r="V78" s="6"/>
      <c r="W78" s="32">
        <f>SUMIF($D$3:$D$76,S78,$N$3:$N$76)</f>
        <v>0</v>
      </c>
    </row>
    <row r="79" spans="1:28" ht="26.25" customHeight="1" thickBot="1" x14ac:dyDescent="0.4">
      <c r="S79" s="28"/>
      <c r="T79" s="29"/>
      <c r="U79" s="30">
        <f t="shared" si="3"/>
        <v>0</v>
      </c>
      <c r="V79" s="6"/>
      <c r="W79" s="32">
        <f>SUMIF($D$3:$D$76,S79,$N$3:$N$76)</f>
        <v>0</v>
      </c>
    </row>
    <row r="80" spans="1:28" ht="26.25" customHeight="1" thickBot="1" x14ac:dyDescent="0.4">
      <c r="S80" s="28"/>
      <c r="T80" s="29"/>
      <c r="U80" s="30">
        <f t="shared" si="3"/>
        <v>0</v>
      </c>
      <c r="V80" s="6"/>
      <c r="W80" s="32">
        <f>SUMIF($D$3:$D$76,S80,$N$3:$N$76)</f>
        <v>0</v>
      </c>
    </row>
    <row r="81" spans="19:23" ht="26.25" customHeight="1" thickBot="1" x14ac:dyDescent="0.4">
      <c r="S81" s="28"/>
      <c r="T81" s="29"/>
      <c r="U81" s="30">
        <f t="shared" si="3"/>
        <v>0</v>
      </c>
      <c r="V81" s="6"/>
      <c r="W81" s="32">
        <f>SUMIF($D$3:$D$76,S81,$N$3:$N$76)</f>
        <v>0</v>
      </c>
    </row>
    <row r="82" spans="19:23" ht="26.25" customHeight="1" thickBot="1" x14ac:dyDescent="0.4">
      <c r="S82" s="28"/>
      <c r="T82" s="29"/>
      <c r="U82" s="30">
        <f t="shared" si="3"/>
        <v>0</v>
      </c>
      <c r="V82" s="6"/>
      <c r="W82" s="32">
        <f>SUMIF($D$3:$D$76,S82,$N$3:$N$76)</f>
        <v>0</v>
      </c>
    </row>
    <row r="83" spans="19:23" ht="26.25" customHeight="1" thickBot="1" x14ac:dyDescent="0.4">
      <c r="S83" s="28"/>
      <c r="T83" s="29"/>
      <c r="U83" s="30">
        <f t="shared" si="3"/>
        <v>0</v>
      </c>
      <c r="V83" s="6"/>
      <c r="W83" s="32">
        <f>SUMIF($D$3:$D$76,S83,$N$3:$N$76)</f>
        <v>0</v>
      </c>
    </row>
    <row r="84" spans="19:23" ht="26.25" customHeight="1" thickBot="1" x14ac:dyDescent="0.4">
      <c r="S84" s="28"/>
      <c r="T84" s="29"/>
      <c r="U84" s="30">
        <f>SUM(U3:U83)</f>
        <v>365</v>
      </c>
      <c r="V84" s="6"/>
      <c r="W84" s="32">
        <f>SUM(W3:W83)</f>
        <v>365</v>
      </c>
    </row>
    <row r="85" spans="19:23" ht="26.25" customHeight="1" x14ac:dyDescent="0.2">
      <c r="S85" s="6"/>
      <c r="T85" s="6"/>
      <c r="U85" s="6"/>
      <c r="V85" s="6"/>
      <c r="W85" s="6"/>
    </row>
    <row r="86" spans="19:23" ht="26.25" customHeight="1" x14ac:dyDescent="0.2">
      <c r="S86" s="6"/>
      <c r="T86" s="6"/>
      <c r="U86" s="6"/>
      <c r="V86" s="6"/>
      <c r="W86" s="6"/>
    </row>
    <row r="87" spans="19:23" ht="18.600000000000001" customHeight="1" x14ac:dyDescent="0.2">
      <c r="S87" s="6"/>
      <c r="T87" s="6"/>
      <c r="U87" s="6"/>
      <c r="V87" s="6"/>
      <c r="W87" s="6"/>
    </row>
    <row r="88" spans="19:23" ht="18.600000000000001" customHeight="1" x14ac:dyDescent="0.2">
      <c r="S88" s="6"/>
      <c r="T88" s="6"/>
      <c r="U88" s="6"/>
      <c r="V88" s="6"/>
      <c r="W88" s="6"/>
    </row>
    <row r="89" spans="19:23" ht="18.600000000000001" customHeight="1" x14ac:dyDescent="0.2">
      <c r="S89" s="6"/>
      <c r="T89" s="6"/>
      <c r="U89" s="6"/>
      <c r="V89" s="6"/>
      <c r="W89" s="6"/>
    </row>
    <row r="90" spans="19:23" ht="18.600000000000001" customHeight="1" x14ac:dyDescent="0.2">
      <c r="S90" s="6"/>
      <c r="T90" s="6"/>
      <c r="U90" s="6"/>
      <c r="V90" s="6"/>
      <c r="W90" s="6"/>
    </row>
    <row r="91" spans="19:23" ht="18.600000000000001" customHeight="1" x14ac:dyDescent="0.2">
      <c r="S91" s="6"/>
      <c r="T91" s="6"/>
      <c r="U91" s="6"/>
      <c r="V91" s="6"/>
      <c r="W91" s="6"/>
    </row>
    <row r="92" spans="19:23" ht="18.600000000000001" customHeight="1" x14ac:dyDescent="0.2">
      <c r="S92" s="6"/>
      <c r="T92" s="6"/>
      <c r="U92" s="6"/>
      <c r="V92" s="6"/>
      <c r="W92" s="6"/>
    </row>
    <row r="93" spans="19:23" ht="18.600000000000001" customHeight="1" x14ac:dyDescent="0.2">
      <c r="S93" s="6"/>
      <c r="T93" s="6"/>
      <c r="U93" s="6"/>
      <c r="V93" s="6"/>
      <c r="W93" s="6"/>
    </row>
    <row r="94" spans="19:23" ht="18.600000000000001" customHeight="1" x14ac:dyDescent="0.2">
      <c r="S94" s="6"/>
      <c r="T94" s="6"/>
      <c r="U94" s="6"/>
      <c r="V94" s="6"/>
      <c r="W94" s="6"/>
    </row>
    <row r="95" spans="19:23" ht="18.600000000000001" customHeight="1" x14ac:dyDescent="0.2">
      <c r="S95" s="6"/>
      <c r="T95" s="6"/>
      <c r="U95" s="6"/>
      <c r="V95" s="6"/>
      <c r="W95" s="6"/>
    </row>
    <row r="96" spans="19:23" ht="18.600000000000001" customHeight="1" x14ac:dyDescent="0.2">
      <c r="S96" s="6"/>
      <c r="T96" s="6"/>
      <c r="U96" s="6"/>
      <c r="V96" s="6"/>
      <c r="W96" s="6"/>
    </row>
    <row r="97" spans="19:23" ht="18.600000000000001" customHeight="1" x14ac:dyDescent="0.2">
      <c r="S97" s="6"/>
      <c r="T97" s="6"/>
      <c r="U97" s="6"/>
      <c r="V97" s="6"/>
      <c r="W97" s="6"/>
    </row>
    <row r="98" spans="19:23" ht="18.600000000000001" customHeight="1" x14ac:dyDescent="0.2">
      <c r="S98" s="6"/>
      <c r="T98" s="6"/>
      <c r="U98" s="6"/>
      <c r="V98" s="6"/>
      <c r="W98" s="6"/>
    </row>
    <row r="99" spans="19:23" ht="18.600000000000001" customHeight="1" x14ac:dyDescent="0.2">
      <c r="S99" s="6"/>
      <c r="T99" s="6"/>
      <c r="U99" s="6"/>
      <c r="V99" s="6"/>
      <c r="W99" s="6"/>
    </row>
    <row r="100" spans="19:23" ht="18.600000000000001" customHeight="1" x14ac:dyDescent="0.2">
      <c r="S100" s="6"/>
      <c r="T100" s="6"/>
      <c r="U100" s="6"/>
      <c r="V100" s="6"/>
      <c r="W100" s="6"/>
    </row>
    <row r="101" spans="19:23" ht="18.600000000000001" customHeight="1" x14ac:dyDescent="0.2">
      <c r="S101" s="6"/>
      <c r="T101" s="6"/>
      <c r="U101" s="6"/>
      <c r="V101" s="6"/>
      <c r="W101" s="6"/>
    </row>
    <row r="102" spans="19:23" ht="18.600000000000001" customHeight="1" x14ac:dyDescent="0.2">
      <c r="S102" s="6"/>
      <c r="T102" s="6"/>
      <c r="U102" s="6"/>
      <c r="V102" s="6"/>
      <c r="W102" s="6"/>
    </row>
    <row r="103" spans="19:23" ht="18.600000000000001" customHeight="1" x14ac:dyDescent="0.2">
      <c r="S103" s="6"/>
      <c r="T103" s="6"/>
      <c r="U103" s="6"/>
      <c r="V103" s="6"/>
      <c r="W103" s="6"/>
    </row>
    <row r="104" spans="19:23" ht="18.600000000000001" customHeight="1" x14ac:dyDescent="0.2">
      <c r="S104" s="6"/>
      <c r="T104" s="6"/>
      <c r="U104" s="6"/>
      <c r="V104" s="6"/>
      <c r="W104" s="6"/>
    </row>
    <row r="105" spans="19:23" ht="18.600000000000001" customHeight="1" x14ac:dyDescent="0.2">
      <c r="S105" s="6"/>
      <c r="T105" s="6"/>
      <c r="U105" s="6"/>
      <c r="V105" s="6"/>
      <c r="W105" s="6"/>
    </row>
    <row r="106" spans="19:23" ht="18.600000000000001" customHeight="1" x14ac:dyDescent="0.2">
      <c r="S106" s="6"/>
      <c r="T106" s="6"/>
      <c r="U106" s="6"/>
      <c r="V106" s="6"/>
      <c r="W106" s="6"/>
    </row>
    <row r="107" spans="19:23" ht="18.600000000000001" customHeight="1" x14ac:dyDescent="0.2">
      <c r="S107" s="6"/>
      <c r="T107" s="6"/>
      <c r="U107" s="6"/>
      <c r="V107" s="6"/>
      <c r="W107" s="6"/>
    </row>
    <row r="108" spans="19:23" ht="18.600000000000001" customHeight="1" x14ac:dyDescent="0.2">
      <c r="S108" s="6"/>
      <c r="T108" s="6"/>
      <c r="U108" s="6"/>
      <c r="V108" s="6"/>
      <c r="W108" s="6"/>
    </row>
    <row r="109" spans="19:23" ht="18.600000000000001" customHeight="1" x14ac:dyDescent="0.2">
      <c r="S109" s="6"/>
      <c r="T109" s="6"/>
      <c r="U109" s="6"/>
      <c r="V109" s="6"/>
      <c r="W109" s="6"/>
    </row>
    <row r="110" spans="19:23" ht="18.600000000000001" customHeight="1" x14ac:dyDescent="0.2">
      <c r="S110" s="6"/>
      <c r="T110" s="6"/>
      <c r="U110" s="6"/>
      <c r="V110" s="6"/>
      <c r="W110" s="6"/>
    </row>
    <row r="111" spans="19:23" ht="18.600000000000001" customHeight="1" x14ac:dyDescent="0.2">
      <c r="S111" s="6"/>
      <c r="T111" s="6"/>
      <c r="U111" s="6"/>
      <c r="V111" s="6"/>
      <c r="W111" s="6"/>
    </row>
    <row r="112" spans="19:23" ht="18.600000000000001" customHeight="1" x14ac:dyDescent="0.2">
      <c r="S112" s="6"/>
      <c r="T112" s="6"/>
      <c r="U112" s="6"/>
      <c r="V112" s="6"/>
      <c r="W112" s="6"/>
    </row>
  </sheetData>
  <sortState xmlns:xlrd2="http://schemas.microsoft.com/office/spreadsheetml/2017/richdata2" ref="A3:Q12">
    <sortCondition descending="1" ref="O3:O12"/>
  </sortState>
  <mergeCells count="1">
    <mergeCell ref="B1:G1"/>
  </mergeCells>
  <conditionalFormatting sqref="B3:B4 A5:B42">
    <cfRule type="containsText" dxfId="13" priority="1" stopIfTrue="1" operator="containsText" text="SI">
      <formula>NOT(ISERROR(SEARCH("SI",A3)))</formula>
    </cfRule>
    <cfRule type="containsText" dxfId="12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73ED2-CEF8-47DA-9C8B-22AFA0D9C896}">
  <dimension ref="A1:IZ112"/>
  <sheetViews>
    <sheetView showGridLines="0" zoomScale="40" zoomScaleNormal="40" workbookViewId="0">
      <pane xSplit="5" ySplit="2" topLeftCell="F24" activePane="bottomRight" state="frozen"/>
      <selection pane="topRight" activeCell="E1" sqref="E1"/>
      <selection pane="bottomLeft" activeCell="A3" sqref="A3"/>
      <selection pane="bottomRight" activeCell="S1" sqref="S1:W104857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9.42578125" style="1" customWidth="1"/>
    <col min="6" max="7" width="23.42578125" style="1" customWidth="1"/>
    <col min="8" max="11" width="22.42578125" style="1" customWidth="1"/>
    <col min="12" max="13" width="23" style="1" customWidth="1"/>
    <col min="14" max="14" width="28.42578125" style="1" customWidth="1"/>
    <col min="15" max="15" width="24.2851562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75.85546875" style="1" bestFit="1" customWidth="1"/>
    <col min="21" max="21" width="16" style="1" customWidth="1"/>
    <col min="22" max="22" width="11.42578125" style="1" customWidth="1"/>
    <col min="23" max="23" width="31.285156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56.28515625" style="1" customWidth="1"/>
    <col min="29" max="260" width="11.42578125" style="1" customWidth="1"/>
  </cols>
  <sheetData>
    <row r="1" spans="1:28" ht="28.5" customHeight="1" thickBot="1" x14ac:dyDescent="0.45">
      <c r="A1"/>
      <c r="B1" s="251" t="s">
        <v>84</v>
      </c>
      <c r="C1" s="252"/>
      <c r="D1" s="252"/>
      <c r="E1" s="252"/>
      <c r="F1" s="252"/>
      <c r="G1" s="253"/>
      <c r="H1" s="77"/>
      <c r="I1" s="136"/>
      <c r="J1" s="136"/>
      <c r="K1" s="136"/>
      <c r="L1" s="56"/>
      <c r="M1" s="56"/>
      <c r="N1" s="104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46" t="s">
        <v>113</v>
      </c>
      <c r="B2" s="8" t="s">
        <v>69</v>
      </c>
      <c r="C2" s="146" t="s">
        <v>1</v>
      </c>
      <c r="D2" s="146" t="s">
        <v>70</v>
      </c>
      <c r="E2" s="146" t="s">
        <v>3</v>
      </c>
      <c r="F2" s="9" t="s">
        <v>134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/>
      <c r="M2" s="9"/>
      <c r="N2" s="9"/>
      <c r="O2" s="11" t="s">
        <v>4</v>
      </c>
      <c r="P2" s="12" t="s">
        <v>5</v>
      </c>
      <c r="Q2" s="12" t="s">
        <v>6</v>
      </c>
      <c r="R2" s="69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8.5" customHeight="1" thickBot="1" x14ac:dyDescent="0.4">
      <c r="A3" s="140">
        <v>98661</v>
      </c>
      <c r="B3" s="214" t="s">
        <v>108</v>
      </c>
      <c r="C3" s="155" t="s">
        <v>280</v>
      </c>
      <c r="D3" s="155">
        <v>1172</v>
      </c>
      <c r="E3" s="155" t="s">
        <v>144</v>
      </c>
      <c r="F3" s="139">
        <v>65</v>
      </c>
      <c r="G3" s="148">
        <f>VLOOKUP(A3,[1]custom!$A$160:$K$170,11,FALSE)</f>
        <v>105</v>
      </c>
      <c r="H3" s="23"/>
      <c r="I3" s="23"/>
      <c r="J3" s="23"/>
      <c r="K3" s="23"/>
      <c r="L3" s="23"/>
      <c r="M3" s="23"/>
      <c r="N3" s="24"/>
      <c r="O3" s="248">
        <f>IF(P3=5,SUM(F3:M3)-SMALL(F3:M3,1)-SMALL(F3:M3,2),IF(P3=6,SUM(F3:M3)-SMALL(F3:M3,1),SUM(F3:M3)))+N3</f>
        <v>170</v>
      </c>
      <c r="P3" s="26">
        <f>COUNTA(F3:M3)</f>
        <v>2</v>
      </c>
      <c r="Q3" s="134">
        <f>SUM(F3:M3)+N3</f>
        <v>170</v>
      </c>
      <c r="R3" s="27"/>
      <c r="S3" s="28">
        <v>10</v>
      </c>
      <c r="T3" s="132" t="s">
        <v>140</v>
      </c>
      <c r="U3" s="30">
        <f>SUMIF($D$3:$D$76,S3,$Q$3:$Q$76)</f>
        <v>130</v>
      </c>
      <c r="V3" s="31"/>
      <c r="W3" s="32">
        <f>SUMIF($D$3:$D$76,S3,$O$3:$O$76)</f>
        <v>130</v>
      </c>
      <c r="X3" s="19"/>
      <c r="Y3" s="33"/>
      <c r="Z3" s="33"/>
      <c r="AA3" s="33"/>
      <c r="AB3" s="33"/>
    </row>
    <row r="4" spans="1:28" ht="29.1" customHeight="1" thickBot="1" x14ac:dyDescent="0.45">
      <c r="A4" s="166">
        <v>126958</v>
      </c>
      <c r="B4" s="214" t="s">
        <v>108</v>
      </c>
      <c r="C4" s="157" t="s">
        <v>282</v>
      </c>
      <c r="D4" s="157">
        <v>2455</v>
      </c>
      <c r="E4" s="157" t="s">
        <v>170</v>
      </c>
      <c r="F4" s="148">
        <v>45</v>
      </c>
      <c r="G4" s="148">
        <f>VLOOKUP(A4,[1]custom!$A$160:$K$170,11,FALSE)</f>
        <v>85</v>
      </c>
      <c r="H4" s="23"/>
      <c r="I4" s="151"/>
      <c r="J4" s="143"/>
      <c r="K4" s="23"/>
      <c r="L4" s="143"/>
      <c r="M4" s="143"/>
      <c r="N4" s="24"/>
      <c r="O4" s="25">
        <f>IF(P4=6,SUM(F4:M4)-SMALL(F4:M4,1)-SMALL(F4:M4,2),IF(P4=6,SUM(F4:M4)-SMALL(F4:M4,1),SUM(F4:M4)))</f>
        <v>130</v>
      </c>
      <c r="P4" s="26">
        <f>COUNTA(F4:M4)</f>
        <v>2</v>
      </c>
      <c r="Q4" s="134">
        <f>SUM(F4:M4)+N4</f>
        <v>130</v>
      </c>
      <c r="R4" s="27"/>
      <c r="S4" s="28">
        <v>48</v>
      </c>
      <c r="T4" s="132" t="s">
        <v>141</v>
      </c>
      <c r="U4" s="30">
        <f t="shared" ref="U4:U67" si="0">SUMIF($D$3:$D$76,S4,$Q$3:$Q$76)</f>
        <v>0</v>
      </c>
      <c r="V4" s="31"/>
      <c r="W4" s="32">
        <f t="shared" ref="W4:W67" si="1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87">
        <v>2760</v>
      </c>
      <c r="B5" s="138" t="s">
        <v>108</v>
      </c>
      <c r="C5" s="155" t="s">
        <v>586</v>
      </c>
      <c r="D5" s="155">
        <v>10</v>
      </c>
      <c r="E5" s="155" t="s">
        <v>391</v>
      </c>
      <c r="F5" s="139"/>
      <c r="G5" s="148">
        <f>VLOOKUP(A5,[1]custom!$A$160:$K$170,11,FALSE)</f>
        <v>95</v>
      </c>
      <c r="H5" s="23"/>
      <c r="I5" s="23"/>
      <c r="J5" s="23"/>
      <c r="K5" s="23"/>
      <c r="L5" s="23"/>
      <c r="M5" s="23"/>
      <c r="N5" s="24"/>
      <c r="O5" s="25">
        <f>IF(P5=6,SUM(F5:M5)-SMALL(F5:M5,1)-SMALL(F5:M5,2),IF(P5=6,SUM(F5:M5)-SMALL(F5:M5,1),SUM(F5:M5)))</f>
        <v>95</v>
      </c>
      <c r="P5" s="26">
        <f>COUNTA(F5:M5)</f>
        <v>1</v>
      </c>
      <c r="Q5" s="134">
        <f>SUM(F5:M5)+N5</f>
        <v>95</v>
      </c>
      <c r="R5" s="27"/>
      <c r="S5" s="28">
        <v>1132</v>
      </c>
      <c r="T5" s="132" t="s">
        <v>142</v>
      </c>
      <c r="U5" s="30">
        <f t="shared" si="0"/>
        <v>14</v>
      </c>
      <c r="V5" s="31"/>
      <c r="W5" s="32">
        <f t="shared" si="1"/>
        <v>14</v>
      </c>
      <c r="X5" s="19"/>
      <c r="Y5" s="33"/>
      <c r="Z5" s="33"/>
      <c r="AA5" s="33"/>
      <c r="AB5" s="33"/>
    </row>
    <row r="6" spans="1:28" ht="29.1" customHeight="1" thickBot="1" x14ac:dyDescent="0.4">
      <c r="A6" s="138">
        <v>131172</v>
      </c>
      <c r="B6" s="138" t="s">
        <v>108</v>
      </c>
      <c r="C6" s="157" t="s">
        <v>587</v>
      </c>
      <c r="D6" s="157">
        <v>2549</v>
      </c>
      <c r="E6" s="157" t="s">
        <v>447</v>
      </c>
      <c r="F6" s="139"/>
      <c r="G6" s="148">
        <f>VLOOKUP(A6,[1]custom!$A$160:$K$170,11,FALSE)</f>
        <v>65</v>
      </c>
      <c r="H6" s="23"/>
      <c r="I6" s="23"/>
      <c r="J6" s="23"/>
      <c r="K6" s="23"/>
      <c r="L6" s="23"/>
      <c r="M6" s="23"/>
      <c r="N6" s="24"/>
      <c r="O6" s="25">
        <f>IF(P6=6,SUM(F6:M6)-SMALL(F6:M6,1)-SMALL(F6:M6,2),IF(P6=6,SUM(F6:M6)-SMALL(F6:M6,1),SUM(F6:M6)))</f>
        <v>65</v>
      </c>
      <c r="P6" s="26">
        <f>COUNTA(F6:M6)</f>
        <v>1</v>
      </c>
      <c r="Q6" s="134">
        <f>SUM(F6:M6)+N6</f>
        <v>65</v>
      </c>
      <c r="R6" s="27"/>
      <c r="S6" s="28">
        <v>1140</v>
      </c>
      <c r="T6" s="132" t="s">
        <v>143</v>
      </c>
      <c r="U6" s="30">
        <f t="shared" si="0"/>
        <v>55</v>
      </c>
      <c r="V6" s="31"/>
      <c r="W6" s="32">
        <f t="shared" si="1"/>
        <v>55</v>
      </c>
      <c r="X6" s="19"/>
      <c r="Y6" s="33"/>
      <c r="Z6" s="33"/>
      <c r="AA6" s="33"/>
      <c r="AB6" s="33"/>
    </row>
    <row r="7" spans="1:28" ht="29.1" customHeight="1" thickBot="1" x14ac:dyDescent="0.45">
      <c r="A7" s="138">
        <v>111563</v>
      </c>
      <c r="B7" s="138" t="s">
        <v>108</v>
      </c>
      <c r="C7" s="155" t="s">
        <v>281</v>
      </c>
      <c r="D7" s="155">
        <v>1140</v>
      </c>
      <c r="E7" s="155" t="s">
        <v>143</v>
      </c>
      <c r="F7" s="148">
        <v>55</v>
      </c>
      <c r="G7" s="148"/>
      <c r="H7" s="23"/>
      <c r="I7" s="151"/>
      <c r="J7" s="151"/>
      <c r="K7" s="23"/>
      <c r="L7" s="143"/>
      <c r="M7" s="143"/>
      <c r="N7" s="24"/>
      <c r="O7" s="25">
        <f>IF(P7=6,SUM(F7:M7)-SMALL(F7:M7,1)-SMALL(F7:M7,2),IF(P7=6,SUM(F7:M7)-SMALL(F7:M7,1),SUM(F7:M7)))</f>
        <v>55</v>
      </c>
      <c r="P7" s="26">
        <f>COUNTA(F7:M7)</f>
        <v>1</v>
      </c>
      <c r="Q7" s="134">
        <f>SUM(F7:M7)+N7</f>
        <v>55</v>
      </c>
      <c r="R7" s="27"/>
      <c r="S7" s="28">
        <v>1172</v>
      </c>
      <c r="T7" s="132" t="s">
        <v>144</v>
      </c>
      <c r="U7" s="30">
        <f t="shared" si="0"/>
        <v>215</v>
      </c>
      <c r="V7" s="31"/>
      <c r="W7" s="32">
        <f t="shared" si="1"/>
        <v>215</v>
      </c>
      <c r="X7" s="19"/>
      <c r="Y7" s="33"/>
      <c r="Z7" s="33"/>
      <c r="AA7" s="33"/>
      <c r="AB7" s="33"/>
    </row>
    <row r="8" spans="1:28" ht="29.1" customHeight="1" thickBot="1" x14ac:dyDescent="0.4">
      <c r="A8" s="138">
        <v>73820</v>
      </c>
      <c r="B8" s="138" t="s">
        <v>108</v>
      </c>
      <c r="C8" s="155" t="s">
        <v>588</v>
      </c>
      <c r="D8" s="155">
        <v>1174</v>
      </c>
      <c r="E8" s="155" t="s">
        <v>305</v>
      </c>
      <c r="F8" s="139"/>
      <c r="G8" s="148">
        <f>VLOOKUP(A8,[1]custom!$A$160:$K$170,11,FALSE)</f>
        <v>55</v>
      </c>
      <c r="H8" s="23"/>
      <c r="I8" s="23"/>
      <c r="J8" s="23"/>
      <c r="K8" s="23"/>
      <c r="L8" s="23"/>
      <c r="M8" s="23"/>
      <c r="N8" s="24"/>
      <c r="O8" s="25">
        <f>IF(P8=6,SUM(F8:M8)-SMALL(F8:M8,1)-SMALL(F8:M8,2),IF(P8=6,SUM(F8:M8)-SMALL(F8:M8,1),SUM(F8:M8)))</f>
        <v>55</v>
      </c>
      <c r="P8" s="26">
        <f>COUNTA(F8:M8)</f>
        <v>1</v>
      </c>
      <c r="Q8" s="134">
        <f>SUM(F8:M8)+N8</f>
        <v>55</v>
      </c>
      <c r="R8" s="27"/>
      <c r="S8" s="28">
        <v>1174</v>
      </c>
      <c r="T8" s="132" t="s">
        <v>145</v>
      </c>
      <c r="U8" s="30">
        <f t="shared" si="0"/>
        <v>72</v>
      </c>
      <c r="V8" s="31"/>
      <c r="W8" s="32">
        <f t="shared" si="1"/>
        <v>72</v>
      </c>
      <c r="X8" s="19"/>
      <c r="Y8" s="33"/>
      <c r="Z8" s="33"/>
      <c r="AA8" s="33"/>
      <c r="AB8" s="33"/>
    </row>
    <row r="9" spans="1:28" ht="29.1" customHeight="1" thickBot="1" x14ac:dyDescent="0.4">
      <c r="A9" s="266">
        <v>83845</v>
      </c>
      <c r="B9" s="138" t="s">
        <v>108</v>
      </c>
      <c r="C9" s="155" t="s">
        <v>589</v>
      </c>
      <c r="D9" s="155">
        <v>1172</v>
      </c>
      <c r="E9" s="155" t="s">
        <v>332</v>
      </c>
      <c r="F9" s="139"/>
      <c r="G9" s="148">
        <f>VLOOKUP(A9,[1]custom!$A$160:$K$170,11,FALSE)</f>
        <v>45</v>
      </c>
      <c r="H9" s="23"/>
      <c r="I9" s="23"/>
      <c r="J9" s="23"/>
      <c r="K9" s="23"/>
      <c r="L9" s="23"/>
      <c r="M9" s="23"/>
      <c r="N9" s="24"/>
      <c r="O9" s="25">
        <f>IF(P9=6,SUM(F9:M9)-SMALL(F9:M9,1)-SMALL(F9:M9,2),IF(P9=6,SUM(F9:M9)-SMALL(F9:M9,1),SUM(F9:M9)))</f>
        <v>45</v>
      </c>
      <c r="P9" s="26">
        <f>COUNTA(F9:M9)</f>
        <v>1</v>
      </c>
      <c r="Q9" s="134">
        <f>SUM(F9:M9)+N9</f>
        <v>45</v>
      </c>
      <c r="R9" s="27"/>
      <c r="S9" s="28">
        <v>1180</v>
      </c>
      <c r="T9" s="132" t="s">
        <v>146</v>
      </c>
      <c r="U9" s="30">
        <f t="shared" si="0"/>
        <v>0</v>
      </c>
      <c r="V9" s="31"/>
      <c r="W9" s="32">
        <f t="shared" si="1"/>
        <v>0</v>
      </c>
      <c r="X9" s="19"/>
      <c r="Y9" s="33"/>
      <c r="Z9" s="33"/>
      <c r="AA9" s="33"/>
      <c r="AB9" s="33"/>
    </row>
    <row r="10" spans="1:28" ht="29.1" customHeight="1" thickBot="1" x14ac:dyDescent="0.4">
      <c r="A10" s="138">
        <v>100817</v>
      </c>
      <c r="B10" s="138" t="s">
        <v>108</v>
      </c>
      <c r="C10" s="155" t="s">
        <v>590</v>
      </c>
      <c r="D10" s="155">
        <v>10</v>
      </c>
      <c r="E10" s="155" t="s">
        <v>391</v>
      </c>
      <c r="F10" s="139"/>
      <c r="G10" s="148">
        <f>VLOOKUP(A10,[1]custom!$A$160:$K$170,11,FALSE)</f>
        <v>35</v>
      </c>
      <c r="H10" s="23"/>
      <c r="I10" s="23"/>
      <c r="J10" s="23"/>
      <c r="K10" s="23"/>
      <c r="L10" s="23"/>
      <c r="M10" s="23"/>
      <c r="N10" s="24"/>
      <c r="O10" s="25">
        <f>IF(P10=6,SUM(F10:M10)-SMALL(F10:M10,1)-SMALL(F10:M10,2),IF(P10=6,SUM(F10:M10)-SMALL(F10:M10,1),SUM(F10:M10)))</f>
        <v>35</v>
      </c>
      <c r="P10" s="26">
        <f>COUNTA(F10:M10)</f>
        <v>1</v>
      </c>
      <c r="Q10" s="134">
        <f>SUM(F10:M10)+N10</f>
        <v>35</v>
      </c>
      <c r="R10" s="27"/>
      <c r="S10" s="28">
        <v>1298</v>
      </c>
      <c r="T10" s="132" t="s">
        <v>147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87">
        <v>24465</v>
      </c>
      <c r="B11" s="138" t="s">
        <v>108</v>
      </c>
      <c r="C11" s="199" t="s">
        <v>283</v>
      </c>
      <c r="D11" s="199">
        <v>2521</v>
      </c>
      <c r="E11" s="199" t="s">
        <v>111</v>
      </c>
      <c r="F11" s="190">
        <v>25</v>
      </c>
      <c r="G11" s="148"/>
      <c r="H11" s="23"/>
      <c r="I11" s="190"/>
      <c r="J11" s="190"/>
      <c r="K11" s="23"/>
      <c r="L11" s="190"/>
      <c r="M11" s="190"/>
      <c r="N11" s="24"/>
      <c r="O11" s="25">
        <f>IF(P11=6,SUM(F11:M11)-SMALL(F11:M11,1)-SMALL(F11:M11,2),IF(P11=6,SUM(F11:M11)-SMALL(F11:M11,1),SUM(F11:M11)))</f>
        <v>25</v>
      </c>
      <c r="P11" s="26">
        <f>COUNTA(F11:M11)</f>
        <v>1</v>
      </c>
      <c r="Q11" s="134">
        <f>SUM(F11:M11)+N11</f>
        <v>25</v>
      </c>
      <c r="R11" s="27"/>
      <c r="S11" s="28">
        <v>1317</v>
      </c>
      <c r="T11" s="132" t="s">
        <v>148</v>
      </c>
      <c r="U11" s="30">
        <f t="shared" si="0"/>
        <v>0</v>
      </c>
      <c r="V11" s="31"/>
      <c r="W11" s="32">
        <f t="shared" si="1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87">
        <v>93646</v>
      </c>
      <c r="B12" s="138" t="s">
        <v>108</v>
      </c>
      <c r="C12" s="199" t="s">
        <v>591</v>
      </c>
      <c r="D12" s="199">
        <v>2186</v>
      </c>
      <c r="E12" s="199" t="s">
        <v>360</v>
      </c>
      <c r="F12" s="190"/>
      <c r="G12" s="148">
        <f>VLOOKUP(A12,[1]custom!$A$160:$K$170,11,FALSE)</f>
        <v>25</v>
      </c>
      <c r="H12" s="23"/>
      <c r="I12" s="190"/>
      <c r="J12" s="190"/>
      <c r="K12" s="23"/>
      <c r="L12" s="190"/>
      <c r="M12" s="190"/>
      <c r="N12" s="24"/>
      <c r="O12" s="25">
        <f>IF(P12=6,SUM(F12:M12)-SMALL(F12:M12,1)-SMALL(F12:M12,2),IF(P12=6,SUM(F12:M12)-SMALL(F12:M12,1),SUM(F12:M12)))</f>
        <v>25</v>
      </c>
      <c r="P12" s="26">
        <f>COUNTA(F12:M12)</f>
        <v>1</v>
      </c>
      <c r="Q12" s="134">
        <f>SUM(F12:M12)+N12</f>
        <v>25</v>
      </c>
      <c r="R12" s="27"/>
      <c r="S12" s="28">
        <v>1347</v>
      </c>
      <c r="T12" s="132" t="s">
        <v>45</v>
      </c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5">
      <c r="A13" s="187">
        <v>126592</v>
      </c>
      <c r="B13" s="138" t="s">
        <v>108</v>
      </c>
      <c r="C13" s="199" t="s">
        <v>284</v>
      </c>
      <c r="D13" s="199">
        <v>2041</v>
      </c>
      <c r="E13" s="199" t="s">
        <v>155</v>
      </c>
      <c r="F13" s="198">
        <v>20</v>
      </c>
      <c r="G13" s="148"/>
      <c r="H13" s="23"/>
      <c r="I13" s="198"/>
      <c r="J13" s="265"/>
      <c r="K13" s="23"/>
      <c r="L13" s="265"/>
      <c r="M13" s="265"/>
      <c r="N13" s="24"/>
      <c r="O13" s="25">
        <f>IF(P13=6,SUM(F13:M13)-SMALL(F13:M13,1)-SMALL(F13:M13,2),IF(P13=6,SUM(F13:M13)-SMALL(F13:M13,1),SUM(F13:M13)))</f>
        <v>20</v>
      </c>
      <c r="P13" s="26">
        <f>COUNTA(F13:M13)</f>
        <v>1</v>
      </c>
      <c r="Q13" s="134">
        <f>SUM(F13:M13)+N13</f>
        <v>20</v>
      </c>
      <c r="R13" s="27"/>
      <c r="S13" s="28">
        <v>1451</v>
      </c>
      <c r="T13" s="132" t="s">
        <v>149</v>
      </c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87">
        <v>96216</v>
      </c>
      <c r="B14" s="138" t="s">
        <v>108</v>
      </c>
      <c r="C14" s="199" t="s">
        <v>592</v>
      </c>
      <c r="D14" s="199">
        <v>2453</v>
      </c>
      <c r="E14" s="199" t="s">
        <v>415</v>
      </c>
      <c r="F14" s="190"/>
      <c r="G14" s="148">
        <f>VLOOKUP(A14,[1]custom!$A$160:$K$170,11,FALSE)</f>
        <v>20</v>
      </c>
      <c r="H14" s="23"/>
      <c r="I14" s="190"/>
      <c r="J14" s="190"/>
      <c r="K14" s="23"/>
      <c r="L14" s="190"/>
      <c r="M14" s="190"/>
      <c r="N14" s="24"/>
      <c r="O14" s="25">
        <f>IF(P14=7,SUM(F14:M14)-SMALL(F14:M14,1)-SMALL(F14:M14,2),IF(P14=6,SUM(F14:M14)-SMALL(F14:M14,1),SUM(F14:M14)))</f>
        <v>20</v>
      </c>
      <c r="P14" s="26">
        <f>COUNTA(F14:M14)</f>
        <v>1</v>
      </c>
      <c r="Q14" s="134">
        <f>SUM(F14:M14)+N14</f>
        <v>20</v>
      </c>
      <c r="R14" s="27"/>
      <c r="S14" s="28">
        <v>1757</v>
      </c>
      <c r="T14" s="132" t="s">
        <v>150</v>
      </c>
      <c r="U14" s="30">
        <f t="shared" si="0"/>
        <v>0</v>
      </c>
      <c r="V14" s="31"/>
      <c r="W14" s="32">
        <f t="shared" si="1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87">
        <v>131435</v>
      </c>
      <c r="B15" s="138" t="s">
        <v>108</v>
      </c>
      <c r="C15" s="199" t="s">
        <v>285</v>
      </c>
      <c r="D15" s="199">
        <v>2609</v>
      </c>
      <c r="E15" s="199" t="s">
        <v>172</v>
      </c>
      <c r="F15" s="190">
        <v>17</v>
      </c>
      <c r="G15" s="148"/>
      <c r="H15" s="23"/>
      <c r="I15" s="190"/>
      <c r="J15" s="190"/>
      <c r="K15" s="23"/>
      <c r="L15" s="190"/>
      <c r="M15" s="190"/>
      <c r="N15" s="24"/>
      <c r="O15" s="25">
        <f>IF(P15=6,SUM(F15:M15)-SMALL(F15:M15,1)-SMALL(F15:M15,2),IF(P15=6,SUM(F15:M15)-SMALL(F15:M15,1),SUM(F15:M15)))</f>
        <v>17</v>
      </c>
      <c r="P15" s="26">
        <f>COUNTA(F15:M15)</f>
        <v>1</v>
      </c>
      <c r="Q15" s="134">
        <f>SUM(F15:M15)+N15</f>
        <v>17</v>
      </c>
      <c r="R15" s="27"/>
      <c r="S15" s="28">
        <v>1773</v>
      </c>
      <c r="T15" s="132" t="s">
        <v>71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87">
        <v>115301</v>
      </c>
      <c r="B16" s="138" t="s">
        <v>108</v>
      </c>
      <c r="C16" s="199" t="s">
        <v>593</v>
      </c>
      <c r="D16" s="199">
        <v>1174</v>
      </c>
      <c r="E16" s="199" t="s">
        <v>305</v>
      </c>
      <c r="F16" s="190"/>
      <c r="G16" s="148">
        <f>VLOOKUP(A16,[1]custom!$A$160:$K$170,11,FALSE)</f>
        <v>17</v>
      </c>
      <c r="H16" s="190"/>
      <c r="I16" s="190"/>
      <c r="J16" s="190"/>
      <c r="K16" s="190"/>
      <c r="L16" s="190"/>
      <c r="M16" s="190"/>
      <c r="N16" s="24"/>
      <c r="O16" s="25">
        <f>IF(P16=7,SUM(F16:M16)-SMALL(F16:M16,1)-SMALL(F16:M16,2),IF(P16=6,SUM(F16:M16)-SMALL(F16:M16,1),SUM(F16:M16)))</f>
        <v>17</v>
      </c>
      <c r="P16" s="26">
        <f>COUNTA(F16:M16)</f>
        <v>1</v>
      </c>
      <c r="Q16" s="134">
        <f>SUM(F16:M16)+N16</f>
        <v>17</v>
      </c>
      <c r="R16" s="27"/>
      <c r="S16" s="28">
        <v>1843</v>
      </c>
      <c r="T16" s="132" t="s">
        <v>151</v>
      </c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87">
        <v>82373</v>
      </c>
      <c r="B17" s="138" t="s">
        <v>108</v>
      </c>
      <c r="C17" s="199" t="s">
        <v>594</v>
      </c>
      <c r="D17" s="199">
        <v>1132</v>
      </c>
      <c r="E17" s="199" t="s">
        <v>440</v>
      </c>
      <c r="F17" s="190"/>
      <c r="G17" s="148">
        <f>VLOOKUP(A17,[1]custom!$A$160:$K$170,11,FALSE)</f>
        <v>14</v>
      </c>
      <c r="H17" s="190"/>
      <c r="I17" s="190"/>
      <c r="J17" s="190"/>
      <c r="K17" s="190"/>
      <c r="L17" s="190"/>
      <c r="M17" s="190"/>
      <c r="N17" s="24"/>
      <c r="O17" s="25">
        <f>IF(P17=7,SUM(F17:M17)-SMALL(F17:M17,1)-SMALL(F17:M17,2),IF(P17=6,SUM(F17:M17)-SMALL(F17:M17,1),SUM(F17:M17)))</f>
        <v>14</v>
      </c>
      <c r="P17" s="26">
        <f>COUNTA(F17:M17)</f>
        <v>1</v>
      </c>
      <c r="Q17" s="134">
        <f>SUM(F17:M17)+N17</f>
        <v>14</v>
      </c>
      <c r="R17" s="27"/>
      <c r="S17" s="28">
        <v>1988</v>
      </c>
      <c r="T17" s="132" t="s">
        <v>152</v>
      </c>
      <c r="U17" s="30">
        <f t="shared" si="0"/>
        <v>0</v>
      </c>
      <c r="V17" s="31"/>
      <c r="W17" s="32">
        <f t="shared" si="1"/>
        <v>0</v>
      </c>
      <c r="X17" s="19"/>
      <c r="Y17" s="33"/>
      <c r="Z17" s="33"/>
      <c r="AA17" s="33"/>
      <c r="AB17" s="33"/>
    </row>
    <row r="18" spans="1:28" ht="29.1" customHeight="1" thickBot="1" x14ac:dyDescent="0.4">
      <c r="A18" s="187"/>
      <c r="B18" s="187"/>
      <c r="C18" s="199"/>
      <c r="D18" s="199"/>
      <c r="E18" s="199"/>
      <c r="F18" s="190"/>
      <c r="G18" s="198"/>
      <c r="H18" s="190"/>
      <c r="I18" s="190"/>
      <c r="J18" s="190"/>
      <c r="K18" s="190"/>
      <c r="L18" s="190"/>
      <c r="M18" s="190"/>
      <c r="N18" s="24"/>
      <c r="O18" s="25"/>
      <c r="P18" s="26"/>
      <c r="Q18" s="134"/>
      <c r="R18" s="27"/>
      <c r="S18" s="28">
        <v>2005</v>
      </c>
      <c r="T18" s="132" t="s">
        <v>153</v>
      </c>
      <c r="U18" s="30">
        <f t="shared" si="0"/>
        <v>0</v>
      </c>
      <c r="V18" s="31"/>
      <c r="W18" s="32">
        <f t="shared" si="1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87"/>
      <c r="B19" s="187"/>
      <c r="C19" s="199"/>
      <c r="D19" s="199"/>
      <c r="E19" s="199"/>
      <c r="F19" s="190"/>
      <c r="G19" s="198"/>
      <c r="H19" s="190"/>
      <c r="I19" s="190"/>
      <c r="J19" s="190"/>
      <c r="K19" s="190"/>
      <c r="L19" s="190"/>
      <c r="M19" s="190"/>
      <c r="N19" s="24"/>
      <c r="O19" s="25"/>
      <c r="P19" s="26"/>
      <c r="Q19" s="134"/>
      <c r="R19" s="27"/>
      <c r="S19" s="28">
        <v>2015</v>
      </c>
      <c r="T19" s="132" t="s">
        <v>154</v>
      </c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87"/>
      <c r="B20" s="187"/>
      <c r="C20" s="199"/>
      <c r="D20" s="199"/>
      <c r="E20" s="199"/>
      <c r="F20" s="190"/>
      <c r="G20" s="198"/>
      <c r="H20" s="190"/>
      <c r="I20" s="190"/>
      <c r="J20" s="190"/>
      <c r="K20" s="190"/>
      <c r="L20" s="190"/>
      <c r="M20" s="190"/>
      <c r="N20" s="24"/>
      <c r="O20" s="25"/>
      <c r="P20" s="26"/>
      <c r="Q20" s="134"/>
      <c r="R20" s="27"/>
      <c r="S20" s="28">
        <v>2041</v>
      </c>
      <c r="T20" s="132" t="s">
        <v>155</v>
      </c>
      <c r="U20" s="30">
        <f t="shared" si="0"/>
        <v>20</v>
      </c>
      <c r="V20" s="31"/>
      <c r="W20" s="32">
        <f t="shared" si="1"/>
        <v>20</v>
      </c>
      <c r="X20" s="19"/>
      <c r="Y20" s="6"/>
      <c r="Z20" s="6"/>
      <c r="AA20" s="6"/>
      <c r="AB20" s="6"/>
    </row>
    <row r="21" spans="1:28" ht="29.1" customHeight="1" thickBot="1" x14ac:dyDescent="0.4">
      <c r="A21" s="187"/>
      <c r="B21" s="187"/>
      <c r="C21" s="199"/>
      <c r="D21" s="199"/>
      <c r="E21" s="199"/>
      <c r="F21" s="190"/>
      <c r="G21" s="198"/>
      <c r="H21" s="190"/>
      <c r="I21" s="190"/>
      <c r="J21" s="190"/>
      <c r="K21" s="190"/>
      <c r="L21" s="190"/>
      <c r="M21" s="190"/>
      <c r="N21" s="24"/>
      <c r="O21" s="25"/>
      <c r="P21" s="26"/>
      <c r="Q21" s="134"/>
      <c r="R21" s="27"/>
      <c r="S21" s="28">
        <v>2055</v>
      </c>
      <c r="T21" s="132" t="s">
        <v>156</v>
      </c>
      <c r="U21" s="30">
        <f t="shared" si="0"/>
        <v>0</v>
      </c>
      <c r="V21" s="31"/>
      <c r="W21" s="32">
        <f t="shared" si="1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87"/>
      <c r="B22" s="187"/>
      <c r="C22" s="199"/>
      <c r="D22" s="199"/>
      <c r="E22" s="199"/>
      <c r="F22" s="190"/>
      <c r="G22" s="198"/>
      <c r="H22" s="190"/>
      <c r="I22" s="190"/>
      <c r="J22" s="190"/>
      <c r="K22" s="190"/>
      <c r="L22" s="190"/>
      <c r="M22" s="190"/>
      <c r="N22" s="24"/>
      <c r="O22" s="25"/>
      <c r="P22" s="26"/>
      <c r="Q22" s="134"/>
      <c r="R22" s="27"/>
      <c r="S22" s="28">
        <v>2057</v>
      </c>
      <c r="T22" s="132" t="s">
        <v>157</v>
      </c>
      <c r="U22" s="30">
        <f t="shared" si="0"/>
        <v>0</v>
      </c>
      <c r="V22" s="31"/>
      <c r="W22" s="32">
        <f t="shared" si="1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87"/>
      <c r="B23" s="187"/>
      <c r="C23" s="199"/>
      <c r="D23" s="199"/>
      <c r="E23" s="199"/>
      <c r="F23" s="190"/>
      <c r="G23" s="198"/>
      <c r="H23" s="190"/>
      <c r="I23" s="190"/>
      <c r="J23" s="190"/>
      <c r="K23" s="190"/>
      <c r="L23" s="190"/>
      <c r="M23" s="190"/>
      <c r="N23" s="24"/>
      <c r="O23" s="25"/>
      <c r="P23" s="26"/>
      <c r="Q23" s="134"/>
      <c r="R23" s="27"/>
      <c r="S23" s="28">
        <v>2112</v>
      </c>
      <c r="T23" s="132" t="s">
        <v>158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87"/>
      <c r="B24" s="187"/>
      <c r="C24" s="199"/>
      <c r="D24" s="199"/>
      <c r="E24" s="199"/>
      <c r="F24" s="190"/>
      <c r="G24" s="198"/>
      <c r="H24" s="190"/>
      <c r="I24" s="190"/>
      <c r="J24" s="190"/>
      <c r="K24" s="190"/>
      <c r="L24" s="190"/>
      <c r="M24" s="190"/>
      <c r="N24" s="24"/>
      <c r="O24" s="25"/>
      <c r="P24" s="26"/>
      <c r="Q24" s="134"/>
      <c r="R24" s="27"/>
      <c r="S24" s="28">
        <v>2140</v>
      </c>
      <c r="T24" s="132" t="s">
        <v>159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87"/>
      <c r="B25" s="187"/>
      <c r="C25" s="199"/>
      <c r="D25" s="199"/>
      <c r="E25" s="199"/>
      <c r="F25" s="190"/>
      <c r="G25" s="198"/>
      <c r="H25" s="190"/>
      <c r="I25" s="190"/>
      <c r="J25" s="190"/>
      <c r="K25" s="190"/>
      <c r="L25" s="190"/>
      <c r="M25" s="190"/>
      <c r="N25" s="24"/>
      <c r="O25" s="25"/>
      <c r="P25" s="26"/>
      <c r="Q25" s="134"/>
      <c r="R25" s="27"/>
      <c r="S25" s="28">
        <v>2142</v>
      </c>
      <c r="T25" s="132" t="s">
        <v>160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87"/>
      <c r="B26" s="187"/>
      <c r="C26" s="199"/>
      <c r="D26" s="199"/>
      <c r="E26" s="199"/>
      <c r="F26" s="190"/>
      <c r="G26" s="198"/>
      <c r="H26" s="190"/>
      <c r="I26" s="190"/>
      <c r="J26" s="190"/>
      <c r="K26" s="190"/>
      <c r="L26" s="190"/>
      <c r="M26" s="190"/>
      <c r="N26" s="24"/>
      <c r="O26" s="25"/>
      <c r="P26" s="26"/>
      <c r="Q26" s="134"/>
      <c r="R26" s="27"/>
      <c r="S26" s="28">
        <v>2144</v>
      </c>
      <c r="T26" s="132" t="s">
        <v>161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87"/>
      <c r="B27" s="187"/>
      <c r="C27" s="199"/>
      <c r="D27" s="199"/>
      <c r="E27" s="199"/>
      <c r="F27" s="190"/>
      <c r="G27" s="198"/>
      <c r="H27" s="190"/>
      <c r="I27" s="190"/>
      <c r="J27" s="190"/>
      <c r="K27" s="190"/>
      <c r="L27" s="190"/>
      <c r="M27" s="190"/>
      <c r="N27" s="24"/>
      <c r="O27" s="25"/>
      <c r="P27" s="26"/>
      <c r="Q27" s="134"/>
      <c r="R27" s="27"/>
      <c r="S27" s="28">
        <v>2186</v>
      </c>
      <c r="T27" s="132" t="s">
        <v>162</v>
      </c>
      <c r="U27" s="30">
        <f t="shared" si="0"/>
        <v>25</v>
      </c>
      <c r="V27" s="31"/>
      <c r="W27" s="32">
        <f t="shared" si="1"/>
        <v>25</v>
      </c>
      <c r="X27" s="19"/>
      <c r="Y27" s="6"/>
      <c r="Z27" s="6"/>
      <c r="AA27" s="6"/>
      <c r="AB27" s="6"/>
    </row>
    <row r="28" spans="1:28" ht="29.1" customHeight="1" thickBot="1" x14ac:dyDescent="0.4">
      <c r="A28" s="187"/>
      <c r="B28" s="187"/>
      <c r="C28" s="199"/>
      <c r="D28" s="199"/>
      <c r="E28" s="199"/>
      <c r="F28" s="190"/>
      <c r="G28" s="198"/>
      <c r="H28" s="190"/>
      <c r="I28" s="190"/>
      <c r="J28" s="190"/>
      <c r="K28" s="190"/>
      <c r="L28" s="190"/>
      <c r="M28" s="190"/>
      <c r="N28" s="24"/>
      <c r="O28" s="25"/>
      <c r="P28" s="26"/>
      <c r="Q28" s="134"/>
      <c r="R28" s="27"/>
      <c r="S28" s="28">
        <v>2236</v>
      </c>
      <c r="T28" s="132" t="s">
        <v>163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87"/>
      <c r="B29" s="187"/>
      <c r="C29" s="199"/>
      <c r="D29" s="199"/>
      <c r="E29" s="199"/>
      <c r="F29" s="190"/>
      <c r="G29" s="198"/>
      <c r="H29" s="190"/>
      <c r="I29" s="190"/>
      <c r="J29" s="190"/>
      <c r="K29" s="190"/>
      <c r="L29" s="190"/>
      <c r="M29" s="190"/>
      <c r="N29" s="24"/>
      <c r="O29" s="25"/>
      <c r="P29" s="26"/>
      <c r="Q29" s="134"/>
      <c r="R29" s="27"/>
      <c r="S29" s="28">
        <v>2272</v>
      </c>
      <c r="T29" s="132" t="s">
        <v>164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87"/>
      <c r="B30" s="187"/>
      <c r="C30" s="199"/>
      <c r="D30" s="199"/>
      <c r="E30" s="199"/>
      <c r="F30" s="190"/>
      <c r="G30" s="198"/>
      <c r="H30" s="190"/>
      <c r="I30" s="190"/>
      <c r="J30" s="190"/>
      <c r="K30" s="190"/>
      <c r="L30" s="190"/>
      <c r="M30" s="190"/>
      <c r="N30" s="24"/>
      <c r="O30" s="25"/>
      <c r="P30" s="26"/>
      <c r="Q30" s="134"/>
      <c r="R30" s="27"/>
      <c r="S30" s="28">
        <v>2362</v>
      </c>
      <c r="T30" s="132" t="s">
        <v>165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87"/>
      <c r="B31" s="187"/>
      <c r="C31" s="199"/>
      <c r="D31" s="199"/>
      <c r="E31" s="199"/>
      <c r="F31" s="190"/>
      <c r="G31" s="198"/>
      <c r="H31" s="190"/>
      <c r="I31" s="190"/>
      <c r="J31" s="190"/>
      <c r="K31" s="190"/>
      <c r="L31" s="190"/>
      <c r="M31" s="190"/>
      <c r="N31" s="24"/>
      <c r="O31" s="25"/>
      <c r="P31" s="26"/>
      <c r="Q31" s="134"/>
      <c r="R31" s="27"/>
      <c r="S31" s="28">
        <v>2397</v>
      </c>
      <c r="T31" s="132" t="s">
        <v>166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87"/>
      <c r="B32" s="187"/>
      <c r="C32" s="199"/>
      <c r="D32" s="199"/>
      <c r="E32" s="199"/>
      <c r="F32" s="190"/>
      <c r="G32" s="198"/>
      <c r="H32" s="190"/>
      <c r="I32" s="190"/>
      <c r="J32" s="190"/>
      <c r="K32" s="190"/>
      <c r="L32" s="190"/>
      <c r="M32" s="190"/>
      <c r="N32" s="24"/>
      <c r="O32" s="25"/>
      <c r="P32" s="26"/>
      <c r="Q32" s="134"/>
      <c r="R32" s="27"/>
      <c r="S32" s="28">
        <v>2403</v>
      </c>
      <c r="T32" s="132" t="s">
        <v>167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87"/>
      <c r="B33" s="187"/>
      <c r="C33" s="199"/>
      <c r="D33" s="199"/>
      <c r="E33" s="199"/>
      <c r="F33" s="190"/>
      <c r="G33" s="198"/>
      <c r="H33" s="190"/>
      <c r="I33" s="190"/>
      <c r="J33" s="190"/>
      <c r="K33" s="190"/>
      <c r="L33" s="190"/>
      <c r="M33" s="190"/>
      <c r="N33" s="24"/>
      <c r="O33" s="25"/>
      <c r="P33" s="26"/>
      <c r="Q33" s="134"/>
      <c r="R33" s="27"/>
      <c r="S33" s="28">
        <v>2415</v>
      </c>
      <c r="T33" s="132" t="s">
        <v>168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87"/>
      <c r="B34" s="187"/>
      <c r="C34" s="199"/>
      <c r="D34" s="199"/>
      <c r="E34" s="199"/>
      <c r="F34" s="190"/>
      <c r="G34" s="198"/>
      <c r="H34" s="190"/>
      <c r="I34" s="190"/>
      <c r="J34" s="190"/>
      <c r="K34" s="190"/>
      <c r="L34" s="190"/>
      <c r="M34" s="190"/>
      <c r="N34" s="24"/>
      <c r="O34" s="25"/>
      <c r="P34" s="26"/>
      <c r="Q34" s="134"/>
      <c r="R34" s="27"/>
      <c r="S34" s="28">
        <v>2446</v>
      </c>
      <c r="T34" s="132" t="s">
        <v>169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87"/>
      <c r="B35" s="187"/>
      <c r="C35" s="199"/>
      <c r="D35" s="199"/>
      <c r="E35" s="199"/>
      <c r="F35" s="190"/>
      <c r="G35" s="198"/>
      <c r="H35" s="190"/>
      <c r="I35" s="190"/>
      <c r="J35" s="190"/>
      <c r="K35" s="190"/>
      <c r="L35" s="190"/>
      <c r="M35" s="190"/>
      <c r="N35" s="24"/>
      <c r="O35" s="25"/>
      <c r="P35" s="26"/>
      <c r="Q35" s="134"/>
      <c r="R35" s="27"/>
      <c r="S35" s="28">
        <v>2455</v>
      </c>
      <c r="T35" s="132" t="s">
        <v>170</v>
      </c>
      <c r="U35" s="30">
        <f t="shared" si="0"/>
        <v>130</v>
      </c>
      <c r="V35" s="31"/>
      <c r="W35" s="32">
        <f t="shared" si="1"/>
        <v>130</v>
      </c>
      <c r="X35" s="19"/>
      <c r="Y35" s="6"/>
      <c r="Z35" s="6"/>
      <c r="AA35" s="6"/>
      <c r="AB35" s="6"/>
    </row>
    <row r="36" spans="1:28" ht="29.1" customHeight="1" thickBot="1" x14ac:dyDescent="0.4">
      <c r="A36" s="187"/>
      <c r="B36" s="187"/>
      <c r="C36" s="199"/>
      <c r="D36" s="199"/>
      <c r="E36" s="199"/>
      <c r="F36" s="190"/>
      <c r="G36" s="198"/>
      <c r="H36" s="190"/>
      <c r="I36" s="190"/>
      <c r="J36" s="190"/>
      <c r="K36" s="190"/>
      <c r="L36" s="190"/>
      <c r="M36" s="190"/>
      <c r="N36" s="24"/>
      <c r="O36" s="25"/>
      <c r="P36" s="26"/>
      <c r="Q36" s="134"/>
      <c r="R36" s="27"/>
      <c r="S36" s="28">
        <v>2513</v>
      </c>
      <c r="T36" s="132" t="s">
        <v>114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87"/>
      <c r="B37" s="187"/>
      <c r="C37" s="199"/>
      <c r="D37" s="199"/>
      <c r="E37" s="199"/>
      <c r="F37" s="190"/>
      <c r="G37" s="198"/>
      <c r="H37" s="190"/>
      <c r="I37" s="190"/>
      <c r="J37" s="190"/>
      <c r="K37" s="190"/>
      <c r="L37" s="190"/>
      <c r="M37" s="190"/>
      <c r="N37" s="24"/>
      <c r="O37" s="25"/>
      <c r="P37" s="26"/>
      <c r="Q37" s="134"/>
      <c r="R37" s="27"/>
      <c r="S37" s="28">
        <v>2521</v>
      </c>
      <c r="T37" s="132" t="s">
        <v>111</v>
      </c>
      <c r="U37" s="30">
        <f t="shared" si="0"/>
        <v>25</v>
      </c>
      <c r="V37" s="31"/>
      <c r="W37" s="32">
        <f t="shared" si="1"/>
        <v>25</v>
      </c>
      <c r="X37" s="19"/>
      <c r="Y37" s="6"/>
      <c r="Z37" s="6"/>
      <c r="AA37" s="6"/>
      <c r="AB37" s="6"/>
    </row>
    <row r="38" spans="1:28" ht="29.1" customHeight="1" thickBot="1" x14ac:dyDescent="0.4">
      <c r="A38" s="187"/>
      <c r="B38" s="187"/>
      <c r="C38" s="199"/>
      <c r="D38" s="199"/>
      <c r="E38" s="199"/>
      <c r="F38" s="190">
        <f t="shared" ref="F38:K38" si="2">COUNTA(F3:F35)</f>
        <v>6</v>
      </c>
      <c r="G38" s="190">
        <f t="shared" si="2"/>
        <v>11</v>
      </c>
      <c r="H38" s="190">
        <f t="shared" si="2"/>
        <v>0</v>
      </c>
      <c r="I38" s="190">
        <f t="shared" si="2"/>
        <v>0</v>
      </c>
      <c r="J38" s="190">
        <f t="shared" si="2"/>
        <v>0</v>
      </c>
      <c r="K38" s="190">
        <f t="shared" si="2"/>
        <v>0</v>
      </c>
      <c r="L38" s="190"/>
      <c r="M38" s="190"/>
      <c r="N38" s="24"/>
      <c r="O38" s="248">
        <f>SUM(O3:O37)</f>
        <v>788</v>
      </c>
      <c r="P38" s="26"/>
      <c r="Q38" s="134">
        <f>SUM(Q3:Q37)</f>
        <v>788</v>
      </c>
      <c r="R38" s="27"/>
      <c r="S38" s="28">
        <v>2526</v>
      </c>
      <c r="T38" s="132" t="s">
        <v>171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87"/>
      <c r="B39" s="187"/>
      <c r="C39" s="199"/>
      <c r="D39" s="199"/>
      <c r="E39" s="199"/>
      <c r="F39" s="190"/>
      <c r="G39" s="198"/>
      <c r="H39" s="190"/>
      <c r="I39" s="190"/>
      <c r="J39" s="190"/>
      <c r="K39" s="190"/>
      <c r="L39" s="190"/>
      <c r="M39" s="190"/>
      <c r="N39" s="24"/>
      <c r="O39" s="25"/>
      <c r="P39" s="26"/>
      <c r="Q39" s="134"/>
      <c r="R39" s="27"/>
      <c r="S39" s="28">
        <v>2609</v>
      </c>
      <c r="T39" s="132" t="s">
        <v>172</v>
      </c>
      <c r="U39" s="30">
        <f t="shared" si="0"/>
        <v>17</v>
      </c>
      <c r="V39" s="31"/>
      <c r="W39" s="32">
        <f t="shared" si="1"/>
        <v>17</v>
      </c>
      <c r="X39" s="19"/>
      <c r="Y39" s="6"/>
      <c r="Z39" s="6"/>
      <c r="AA39" s="6"/>
      <c r="AB39" s="6"/>
    </row>
    <row r="40" spans="1:28" ht="29.1" customHeight="1" thickBot="1" x14ac:dyDescent="0.4">
      <c r="A40" s="187"/>
      <c r="B40" s="187"/>
      <c r="C40" s="199"/>
      <c r="D40" s="199"/>
      <c r="E40" s="199"/>
      <c r="F40" s="190"/>
      <c r="G40" s="198"/>
      <c r="H40" s="190"/>
      <c r="I40" s="190"/>
      <c r="J40" s="190"/>
      <c r="K40" s="190"/>
      <c r="L40" s="190"/>
      <c r="M40" s="190"/>
      <c r="N40" s="243"/>
      <c r="O40" s="25"/>
      <c r="P40" s="26"/>
      <c r="Q40" s="134"/>
      <c r="R40" s="27"/>
      <c r="S40" s="28">
        <v>2612</v>
      </c>
      <c r="T40" s="132" t="s">
        <v>173</v>
      </c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87"/>
      <c r="B41" s="187"/>
      <c r="C41" s="199"/>
      <c r="D41" s="199"/>
      <c r="E41" s="199"/>
      <c r="F41" s="190"/>
      <c r="G41" s="198"/>
      <c r="H41" s="190"/>
      <c r="I41" s="190"/>
      <c r="J41" s="190"/>
      <c r="K41" s="190"/>
      <c r="L41" s="190"/>
      <c r="M41" s="190"/>
      <c r="N41" s="243"/>
      <c r="O41" s="25"/>
      <c r="P41" s="26"/>
      <c r="Q41" s="134"/>
      <c r="R41" s="27"/>
      <c r="S41" s="28">
        <v>2638</v>
      </c>
      <c r="T41" s="132" t="s">
        <v>174</v>
      </c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87"/>
      <c r="B42" s="187"/>
      <c r="C42" s="199"/>
      <c r="D42" s="199"/>
      <c r="E42" s="199"/>
      <c r="F42" s="190"/>
      <c r="G42" s="198"/>
      <c r="H42" s="190"/>
      <c r="I42" s="190"/>
      <c r="J42" s="190"/>
      <c r="K42" s="190"/>
      <c r="L42" s="190"/>
      <c r="M42" s="190"/>
      <c r="N42" s="243"/>
      <c r="O42" s="25"/>
      <c r="P42" s="26"/>
      <c r="Q42" s="134"/>
      <c r="R42" s="27"/>
      <c r="S42" s="28">
        <v>1665</v>
      </c>
      <c r="T42" s="132" t="s">
        <v>604</v>
      </c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6"/>
      <c r="B43" s="6"/>
      <c r="C43" s="6"/>
      <c r="D43" s="80"/>
      <c r="E43" s="6"/>
      <c r="F43" s="6"/>
      <c r="G43" s="6"/>
      <c r="H43" s="6"/>
      <c r="I43" s="6"/>
      <c r="J43" s="6"/>
      <c r="K43" s="6"/>
      <c r="L43" s="6"/>
      <c r="M43" s="6"/>
      <c r="N43" s="65"/>
      <c r="O43" s="65"/>
      <c r="P43" s="6"/>
      <c r="Q43" s="65"/>
      <c r="R43" s="81"/>
      <c r="S43" s="28">
        <v>1771</v>
      </c>
      <c r="T43" s="29" t="s">
        <v>456</v>
      </c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6"/>
      <c r="B44" s="6"/>
      <c r="C44" s="6"/>
      <c r="D44" s="80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81"/>
      <c r="S44" s="28">
        <v>1862</v>
      </c>
      <c r="T44" s="132" t="s">
        <v>324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6"/>
      <c r="B45" s="6"/>
      <c r="C45" s="6"/>
      <c r="D45" s="80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81"/>
      <c r="S45" s="28">
        <v>1868</v>
      </c>
      <c r="T45" s="29" t="s">
        <v>310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8.5" customHeight="1" thickBot="1" x14ac:dyDescent="0.4">
      <c r="A46" s="6"/>
      <c r="B46" s="6"/>
      <c r="C46" s="6"/>
      <c r="D46" s="80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39"/>
      <c r="S46" s="28">
        <v>1937</v>
      </c>
      <c r="T46" s="29" t="s">
        <v>363</v>
      </c>
      <c r="U46" s="30">
        <f t="shared" si="0"/>
        <v>0</v>
      </c>
      <c r="V46" s="36"/>
      <c r="W46" s="32">
        <f t="shared" si="1"/>
        <v>0</v>
      </c>
      <c r="X46" s="19"/>
      <c r="Y46" s="6"/>
      <c r="Z46" s="6"/>
      <c r="AA46" s="6"/>
      <c r="AB46" s="6"/>
    </row>
    <row r="47" spans="1:28" ht="27.95" customHeight="1" thickBot="1" x14ac:dyDescent="0.4">
      <c r="A47" s="6"/>
      <c r="B47" s="6"/>
      <c r="C47" s="6"/>
      <c r="D47" s="80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39"/>
      <c r="S47" s="28">
        <v>1970</v>
      </c>
      <c r="T47" s="29" t="s">
        <v>327</v>
      </c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6"/>
      <c r="B48" s="6"/>
      <c r="C48" s="6"/>
      <c r="D48" s="80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28">
        <v>2029</v>
      </c>
      <c r="T48" s="29" t="s">
        <v>349</v>
      </c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:28" ht="27.95" customHeight="1" thickBot="1" x14ac:dyDescent="0.4">
      <c r="A49" s="6"/>
      <c r="B49" s="6"/>
      <c r="C49" s="6"/>
      <c r="D49" s="80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39"/>
      <c r="S49" s="28">
        <v>2042</v>
      </c>
      <c r="T49" s="29" t="s">
        <v>434</v>
      </c>
      <c r="U49" s="30">
        <f t="shared" si="0"/>
        <v>0</v>
      </c>
      <c r="V49" s="39"/>
      <c r="W49" s="32">
        <f t="shared" si="1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6"/>
      <c r="B50" s="6"/>
      <c r="C50" s="6"/>
      <c r="D50" s="80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39"/>
      <c r="S50" s="28">
        <v>2046</v>
      </c>
      <c r="T50" s="29" t="s">
        <v>467</v>
      </c>
      <c r="U50" s="30">
        <f t="shared" si="0"/>
        <v>0</v>
      </c>
      <c r="V50" s="6"/>
      <c r="W50" s="32">
        <f t="shared" si="1"/>
        <v>0</v>
      </c>
      <c r="X50" s="6"/>
      <c r="Y50" s="6"/>
      <c r="Z50" s="6"/>
      <c r="AA50" s="6"/>
      <c r="AB50" s="6"/>
    </row>
    <row r="51" spans="1:28" ht="27.95" customHeight="1" thickBot="1" x14ac:dyDescent="0.4">
      <c r="A51" s="6"/>
      <c r="B51" s="6"/>
      <c r="C51" s="6"/>
      <c r="D51" s="80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39"/>
      <c r="S51" s="28">
        <v>2178</v>
      </c>
      <c r="T51" s="29" t="s">
        <v>605</v>
      </c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"/>
      <c r="B52" s="6"/>
      <c r="C52" s="6"/>
      <c r="D52" s="80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39"/>
      <c r="S52" s="28">
        <v>2205</v>
      </c>
      <c r="T52" s="29" t="s">
        <v>574</v>
      </c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80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2251</v>
      </c>
      <c r="T53" s="29" t="s">
        <v>304</v>
      </c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80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2253</v>
      </c>
      <c r="T54" s="29" t="s">
        <v>606</v>
      </c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80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>
        <v>2277</v>
      </c>
      <c r="T55" s="29" t="s">
        <v>320</v>
      </c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80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>
        <v>2310</v>
      </c>
      <c r="T56" s="29" t="s">
        <v>453</v>
      </c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80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2316</v>
      </c>
      <c r="T57" s="29" t="s">
        <v>293</v>
      </c>
      <c r="U57" s="30">
        <f t="shared" si="0"/>
        <v>0</v>
      </c>
      <c r="V57" s="6"/>
      <c r="W57" s="32">
        <f t="shared" si="1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80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2334</v>
      </c>
      <c r="T58" s="29" t="s">
        <v>427</v>
      </c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:28" ht="27.2" customHeight="1" thickBot="1" x14ac:dyDescent="0.4">
      <c r="A59" s="6"/>
      <c r="B59" s="6"/>
      <c r="C59" s="6"/>
      <c r="D59" s="80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2438</v>
      </c>
      <c r="T59" s="132" t="s">
        <v>500</v>
      </c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80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2453</v>
      </c>
      <c r="T60" s="29" t="s">
        <v>415</v>
      </c>
      <c r="U60" s="30">
        <f t="shared" si="0"/>
        <v>20</v>
      </c>
      <c r="V60" s="6"/>
      <c r="W60" s="32">
        <f t="shared" si="1"/>
        <v>20</v>
      </c>
      <c r="X60" s="6"/>
      <c r="Y60" s="6"/>
      <c r="Z60" s="6"/>
      <c r="AA60" s="6"/>
      <c r="AB60" s="6"/>
    </row>
    <row r="61" spans="1:28" ht="26.25" customHeight="1" thickBot="1" x14ac:dyDescent="0.4">
      <c r="A61" s="6"/>
      <c r="B61" s="6"/>
      <c r="C61" s="6"/>
      <c r="D61" s="80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2461</v>
      </c>
      <c r="T61" s="29" t="s">
        <v>577</v>
      </c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6.25" customHeight="1" thickBot="1" x14ac:dyDescent="0.4">
      <c r="A62" s="6"/>
      <c r="B62" s="6"/>
      <c r="C62" s="6"/>
      <c r="D62" s="80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2465</v>
      </c>
      <c r="T62" s="29" t="s">
        <v>344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6.25" customHeight="1" thickBot="1" x14ac:dyDescent="0.4">
      <c r="A63" s="6"/>
      <c r="B63" s="6"/>
      <c r="C63" s="6"/>
      <c r="D63" s="80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2478</v>
      </c>
      <c r="T63" s="132" t="s">
        <v>322</v>
      </c>
      <c r="U63" s="30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6.25" customHeight="1" thickBot="1" x14ac:dyDescent="0.4">
      <c r="A64" s="164"/>
      <c r="B64" s="6"/>
      <c r="C64" s="46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8"/>
      <c r="P64" s="6"/>
      <c r="Q64" s="6"/>
      <c r="R64" s="6"/>
      <c r="S64" s="28">
        <v>2480</v>
      </c>
      <c r="T64" s="29" t="s">
        <v>516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6.25" customHeight="1" thickBot="1" x14ac:dyDescent="0.4">
      <c r="A65" s="168"/>
      <c r="B65" s="6"/>
      <c r="C65" s="49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  <c r="P65" s="6"/>
      <c r="Q65" s="6"/>
      <c r="R65" s="6"/>
      <c r="S65" s="28">
        <v>2487</v>
      </c>
      <c r="T65" s="29" t="s">
        <v>459</v>
      </c>
      <c r="U65" s="30">
        <f t="shared" si="0"/>
        <v>0</v>
      </c>
      <c r="V65" s="36"/>
      <c r="W65" s="32">
        <f t="shared" si="1"/>
        <v>0</v>
      </c>
      <c r="X65" s="6"/>
      <c r="Y65" s="6"/>
      <c r="Z65" s="6"/>
      <c r="AA65" s="6"/>
      <c r="AB65" s="6"/>
    </row>
    <row r="66" spans="1:28" ht="26.25" customHeight="1" thickBot="1" x14ac:dyDescent="0.4">
      <c r="A66" s="168"/>
      <c r="B66" s="6"/>
      <c r="C66" s="49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  <c r="P66" s="6"/>
      <c r="Q66" s="6"/>
      <c r="R66" s="6"/>
      <c r="S66" s="28">
        <v>2488</v>
      </c>
      <c r="T66" s="29" t="s">
        <v>352</v>
      </c>
      <c r="U66" s="30">
        <f t="shared" si="0"/>
        <v>0</v>
      </c>
      <c r="V66" s="37"/>
      <c r="W66" s="32">
        <f t="shared" si="1"/>
        <v>0</v>
      </c>
      <c r="X66" s="6"/>
      <c r="Y66" s="6"/>
      <c r="Z66" s="6"/>
      <c r="AA66" s="6"/>
      <c r="AB66" s="6"/>
    </row>
    <row r="67" spans="1:28" ht="26.25" customHeight="1" thickBot="1" x14ac:dyDescent="0.4">
      <c r="A67" s="168"/>
      <c r="B67" s="6"/>
      <c r="C67" s="49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  <c r="P67" s="6"/>
      <c r="Q67" s="6"/>
      <c r="R67" s="6"/>
      <c r="S67" s="28">
        <v>2496</v>
      </c>
      <c r="T67" s="29" t="s">
        <v>423</v>
      </c>
      <c r="U67" s="30">
        <f t="shared" si="0"/>
        <v>0</v>
      </c>
      <c r="V67" s="6"/>
      <c r="W67" s="32">
        <f t="shared" si="1"/>
        <v>0</v>
      </c>
      <c r="X67" s="6"/>
      <c r="Y67" s="6"/>
      <c r="Z67" s="6"/>
      <c r="AA67" s="6"/>
      <c r="AB67" s="6"/>
    </row>
    <row r="68" spans="1:28" ht="26.25" customHeight="1" thickBot="1" x14ac:dyDescent="0.4">
      <c r="A68" s="168"/>
      <c r="B68" s="6"/>
      <c r="C68" s="49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  <c r="P68" s="6"/>
      <c r="Q68" s="6"/>
      <c r="R68" s="6"/>
      <c r="S68" s="28">
        <v>2549</v>
      </c>
      <c r="T68" s="29" t="s">
        <v>447</v>
      </c>
      <c r="U68" s="30">
        <f t="shared" ref="U68:U83" si="3">SUMIF($D$3:$D$76,S68,$Q$3:$Q$76)</f>
        <v>65</v>
      </c>
      <c r="V68" s="6"/>
      <c r="W68" s="32">
        <f t="shared" ref="W68:W76" si="4">SUMIF($D$3:$D$76,S68,$O$3:$O$76)</f>
        <v>65</v>
      </c>
      <c r="X68" s="6"/>
      <c r="Y68" s="6"/>
      <c r="Z68" s="6"/>
      <c r="AA68" s="6"/>
      <c r="AB68" s="6"/>
    </row>
    <row r="69" spans="1:28" ht="26.25" customHeight="1" thickBot="1" x14ac:dyDescent="0.4">
      <c r="A69" s="168"/>
      <c r="B69" s="6"/>
      <c r="C69" s="49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  <c r="P69" s="6"/>
      <c r="Q69" s="6"/>
      <c r="R69" s="6"/>
      <c r="S69" s="28">
        <v>2584</v>
      </c>
      <c r="T69" s="29" t="s">
        <v>404</v>
      </c>
      <c r="U69" s="30">
        <f t="shared" si="3"/>
        <v>0</v>
      </c>
      <c r="V69" s="6"/>
      <c r="W69" s="32">
        <f t="shared" si="4"/>
        <v>0</v>
      </c>
      <c r="X69" s="6"/>
      <c r="Y69" s="6"/>
      <c r="Z69" s="6"/>
      <c r="AA69" s="6"/>
      <c r="AB69" s="6"/>
    </row>
    <row r="70" spans="1:28" ht="26.25" customHeight="1" thickBot="1" x14ac:dyDescent="0.4">
      <c r="A70" s="168"/>
      <c r="B70" s="6"/>
      <c r="C70" s="49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  <c r="P70" s="6"/>
      <c r="Q70" s="6"/>
      <c r="R70" s="6"/>
      <c r="S70" s="28">
        <v>2599</v>
      </c>
      <c r="T70" s="29" t="s">
        <v>366</v>
      </c>
      <c r="U70" s="30">
        <f t="shared" si="3"/>
        <v>0</v>
      </c>
      <c r="V70" s="6"/>
      <c r="W70" s="32">
        <f t="shared" si="4"/>
        <v>0</v>
      </c>
      <c r="X70" s="6"/>
      <c r="Y70" s="6"/>
      <c r="Z70" s="6"/>
      <c r="AA70" s="6"/>
      <c r="AB70" s="6"/>
    </row>
    <row r="71" spans="1:28" ht="26.25" customHeight="1" thickBot="1" x14ac:dyDescent="0.4">
      <c r="A71" s="168"/>
      <c r="B71" s="6"/>
      <c r="C71" s="49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  <c r="P71" s="6"/>
      <c r="Q71" s="6"/>
      <c r="R71" s="6"/>
      <c r="S71" s="28">
        <v>2601</v>
      </c>
      <c r="T71" s="29" t="s">
        <v>607</v>
      </c>
      <c r="U71" s="30">
        <f t="shared" si="3"/>
        <v>0</v>
      </c>
      <c r="V71" s="6"/>
      <c r="W71" s="32">
        <f t="shared" si="4"/>
        <v>0</v>
      </c>
      <c r="X71" s="6"/>
      <c r="Y71" s="6"/>
      <c r="Z71" s="6"/>
      <c r="AA71" s="6"/>
      <c r="AB71" s="6"/>
    </row>
    <row r="72" spans="1:28" ht="26.25" customHeight="1" thickBot="1" x14ac:dyDescent="0.4">
      <c r="A72" s="168"/>
      <c r="B72" s="6"/>
      <c r="C72" s="49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  <c r="P72" s="6"/>
      <c r="Q72" s="6"/>
      <c r="R72" s="6"/>
      <c r="S72" s="28">
        <v>2614</v>
      </c>
      <c r="T72" s="29" t="s">
        <v>405</v>
      </c>
      <c r="U72" s="30">
        <f t="shared" si="3"/>
        <v>0</v>
      </c>
      <c r="V72" s="6"/>
      <c r="W72" s="32">
        <f t="shared" si="4"/>
        <v>0</v>
      </c>
      <c r="X72" s="6"/>
      <c r="Y72" s="6"/>
      <c r="Z72" s="6"/>
      <c r="AA72" s="6"/>
      <c r="AB72" s="6"/>
    </row>
    <row r="73" spans="1:28" ht="26.25" customHeight="1" thickBot="1" x14ac:dyDescent="0.4">
      <c r="A73" s="168"/>
      <c r="B73" s="6"/>
      <c r="C73" s="49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  <c r="P73" s="6"/>
      <c r="Q73" s="6"/>
      <c r="R73" s="6"/>
      <c r="S73" s="28">
        <v>2654</v>
      </c>
      <c r="T73" s="29" t="s">
        <v>401</v>
      </c>
      <c r="U73" s="30">
        <f t="shared" si="3"/>
        <v>0</v>
      </c>
      <c r="V73" s="6"/>
      <c r="W73" s="32">
        <f t="shared" si="4"/>
        <v>0</v>
      </c>
      <c r="X73" s="6"/>
      <c r="Y73" s="6"/>
      <c r="Z73" s="6"/>
      <c r="AA73" s="6"/>
      <c r="AB73" s="6"/>
    </row>
    <row r="74" spans="1:28" ht="26.25" customHeight="1" thickBot="1" x14ac:dyDescent="0.4">
      <c r="A74" s="168"/>
      <c r="B74" s="6"/>
      <c r="C74" s="49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  <c r="P74" s="6"/>
      <c r="Q74" s="6"/>
      <c r="R74" s="6"/>
      <c r="S74" s="28">
        <v>2656</v>
      </c>
      <c r="T74" s="29" t="s">
        <v>507</v>
      </c>
      <c r="U74" s="30">
        <f t="shared" si="3"/>
        <v>0</v>
      </c>
      <c r="V74" s="6"/>
      <c r="W74" s="32">
        <f t="shared" si="4"/>
        <v>0</v>
      </c>
      <c r="X74" s="6"/>
      <c r="Y74" s="6"/>
      <c r="Z74" s="6"/>
      <c r="AA74" s="6"/>
      <c r="AB74" s="6"/>
    </row>
    <row r="75" spans="1:28" ht="26.25" customHeight="1" thickBot="1" x14ac:dyDescent="0.4">
      <c r="A75" s="168"/>
      <c r="B75" s="6"/>
      <c r="C75" s="49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  <c r="P75" s="6"/>
      <c r="Q75" s="6"/>
      <c r="R75" s="6"/>
      <c r="S75" s="28">
        <v>2658</v>
      </c>
      <c r="T75" s="29" t="s">
        <v>608</v>
      </c>
      <c r="U75" s="30">
        <f t="shared" si="3"/>
        <v>0</v>
      </c>
      <c r="V75" s="6"/>
      <c r="W75" s="32">
        <f t="shared" si="4"/>
        <v>0</v>
      </c>
      <c r="X75" s="6"/>
      <c r="Y75" s="6"/>
      <c r="Z75" s="6"/>
      <c r="AA75" s="6"/>
      <c r="AB75" s="6"/>
    </row>
    <row r="76" spans="1:28" ht="26.25" customHeight="1" thickBot="1" x14ac:dyDescent="0.4">
      <c r="A76" s="165"/>
      <c r="B76" s="6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  <c r="P76" s="6"/>
      <c r="Q76" s="6"/>
      <c r="R76" s="6"/>
      <c r="S76" s="28">
        <v>1115</v>
      </c>
      <c r="T76" s="29" t="s">
        <v>329</v>
      </c>
      <c r="U76" s="30">
        <f t="shared" si="3"/>
        <v>0</v>
      </c>
      <c r="V76" s="6"/>
      <c r="W76" s="32">
        <f t="shared" si="4"/>
        <v>0</v>
      </c>
      <c r="X76" s="6"/>
      <c r="Y76" s="6"/>
      <c r="Z76" s="6"/>
      <c r="AA76" s="6"/>
      <c r="AB76" s="6"/>
    </row>
    <row r="77" spans="1:28" ht="26.25" customHeight="1" thickBot="1" x14ac:dyDescent="0.4">
      <c r="S77" s="28"/>
      <c r="T77" s="29"/>
      <c r="U77" s="30">
        <f t="shared" si="3"/>
        <v>0</v>
      </c>
      <c r="V77" s="6"/>
      <c r="W77" s="32">
        <f>SUMIF($D$3:$D$76,S77,$N$3:$N$76)</f>
        <v>0</v>
      </c>
    </row>
    <row r="78" spans="1:28" ht="26.25" customHeight="1" thickBot="1" x14ac:dyDescent="0.4">
      <c r="S78" s="28"/>
      <c r="T78" s="29"/>
      <c r="U78" s="30">
        <f t="shared" si="3"/>
        <v>0</v>
      </c>
      <c r="V78" s="6"/>
      <c r="W78" s="32">
        <f>SUMIF($D$3:$D$76,S78,$N$3:$N$76)</f>
        <v>0</v>
      </c>
    </row>
    <row r="79" spans="1:28" ht="26.25" customHeight="1" thickBot="1" x14ac:dyDescent="0.4">
      <c r="S79" s="28"/>
      <c r="T79" s="29"/>
      <c r="U79" s="30">
        <f t="shared" si="3"/>
        <v>0</v>
      </c>
      <c r="V79" s="6"/>
      <c r="W79" s="32">
        <f>SUMIF($D$3:$D$76,S79,$N$3:$N$76)</f>
        <v>0</v>
      </c>
    </row>
    <row r="80" spans="1:28" ht="18.600000000000001" customHeight="1" thickBot="1" x14ac:dyDescent="0.4">
      <c r="S80" s="28"/>
      <c r="T80" s="29"/>
      <c r="U80" s="30">
        <f t="shared" si="3"/>
        <v>0</v>
      </c>
      <c r="V80" s="6"/>
      <c r="W80" s="32">
        <f>SUMIF($D$3:$D$76,S80,$N$3:$N$76)</f>
        <v>0</v>
      </c>
    </row>
    <row r="81" spans="19:23" ht="18.600000000000001" customHeight="1" thickBot="1" x14ac:dyDescent="0.4">
      <c r="S81" s="28"/>
      <c r="T81" s="29"/>
      <c r="U81" s="30">
        <f t="shared" si="3"/>
        <v>0</v>
      </c>
      <c r="V81" s="6"/>
      <c r="W81" s="32">
        <f>SUMIF($D$3:$D$76,S81,$N$3:$N$76)</f>
        <v>0</v>
      </c>
    </row>
    <row r="82" spans="19:23" ht="18.600000000000001" customHeight="1" thickBot="1" x14ac:dyDescent="0.4">
      <c r="S82" s="28"/>
      <c r="T82" s="29"/>
      <c r="U82" s="30">
        <f t="shared" si="3"/>
        <v>0</v>
      </c>
      <c r="V82" s="6"/>
      <c r="W82" s="32">
        <f>SUMIF($D$3:$D$76,S82,$N$3:$N$76)</f>
        <v>0</v>
      </c>
    </row>
    <row r="83" spans="19:23" ht="18.600000000000001" customHeight="1" thickBot="1" x14ac:dyDescent="0.4">
      <c r="S83" s="28"/>
      <c r="T83" s="29"/>
      <c r="U83" s="30">
        <f t="shared" si="3"/>
        <v>0</v>
      </c>
      <c r="V83" s="6"/>
      <c r="W83" s="32">
        <f>SUMIF($D$3:$D$76,S83,$N$3:$N$76)</f>
        <v>0</v>
      </c>
    </row>
    <row r="84" spans="19:23" ht="18.600000000000001" customHeight="1" thickBot="1" x14ac:dyDescent="0.4">
      <c r="S84" s="28"/>
      <c r="T84" s="29"/>
      <c r="U84" s="30">
        <f>SUM(U3:U83)</f>
        <v>788</v>
      </c>
      <c r="V84" s="6"/>
      <c r="W84" s="32">
        <f>SUM(W3:W83)</f>
        <v>788</v>
      </c>
    </row>
    <row r="85" spans="19:23" ht="18.600000000000001" customHeight="1" x14ac:dyDescent="0.2">
      <c r="S85" s="6"/>
      <c r="T85" s="6"/>
      <c r="U85" s="6"/>
      <c r="V85" s="6"/>
      <c r="W85" s="6"/>
    </row>
    <row r="86" spans="19:23" ht="18.600000000000001" customHeight="1" x14ac:dyDescent="0.2">
      <c r="S86" s="6"/>
      <c r="T86" s="6"/>
      <c r="U86" s="6"/>
      <c r="V86" s="6"/>
      <c r="W86" s="6"/>
    </row>
    <row r="87" spans="19:23" ht="18.600000000000001" customHeight="1" x14ac:dyDescent="0.2">
      <c r="S87" s="6"/>
      <c r="T87" s="6"/>
      <c r="U87" s="6"/>
      <c r="V87" s="6"/>
      <c r="W87" s="6"/>
    </row>
    <row r="88" spans="19:23" ht="18.600000000000001" customHeight="1" x14ac:dyDescent="0.2">
      <c r="S88" s="6"/>
      <c r="T88" s="6"/>
      <c r="U88" s="6"/>
      <c r="V88" s="6"/>
      <c r="W88" s="6"/>
    </row>
    <row r="89" spans="19:23" ht="18.600000000000001" customHeight="1" x14ac:dyDescent="0.2">
      <c r="S89" s="6"/>
      <c r="T89" s="6"/>
      <c r="U89" s="6"/>
      <c r="V89" s="6"/>
      <c r="W89" s="6"/>
    </row>
    <row r="90" spans="19:23" ht="18.600000000000001" customHeight="1" x14ac:dyDescent="0.2">
      <c r="S90" s="6"/>
      <c r="T90" s="6"/>
      <c r="U90" s="6"/>
      <c r="V90" s="6"/>
      <c r="W90" s="6"/>
    </row>
    <row r="91" spans="19:23" ht="18.600000000000001" customHeight="1" x14ac:dyDescent="0.2">
      <c r="S91" s="6"/>
      <c r="T91" s="6"/>
      <c r="U91" s="6"/>
      <c r="V91" s="6"/>
      <c r="W91" s="6"/>
    </row>
    <row r="92" spans="19:23" ht="18.600000000000001" customHeight="1" x14ac:dyDescent="0.2">
      <c r="S92" s="6"/>
      <c r="T92" s="6"/>
      <c r="U92" s="6"/>
      <c r="V92" s="6"/>
      <c r="W92" s="6"/>
    </row>
    <row r="93" spans="19:23" ht="18.600000000000001" customHeight="1" x14ac:dyDescent="0.2">
      <c r="S93" s="6"/>
      <c r="T93" s="6"/>
      <c r="U93" s="6"/>
      <c r="V93" s="6"/>
      <c r="W93" s="6"/>
    </row>
    <row r="94" spans="19:23" ht="18.600000000000001" customHeight="1" x14ac:dyDescent="0.2">
      <c r="S94" s="6"/>
      <c r="T94" s="6"/>
      <c r="U94" s="6"/>
      <c r="V94" s="6"/>
      <c r="W94" s="6"/>
    </row>
    <row r="95" spans="19:23" ht="18.600000000000001" customHeight="1" x14ac:dyDescent="0.2">
      <c r="S95" s="6"/>
      <c r="T95" s="6"/>
      <c r="U95" s="6"/>
      <c r="V95" s="6"/>
      <c r="W95" s="6"/>
    </row>
    <row r="96" spans="19:23" ht="18.600000000000001" customHeight="1" x14ac:dyDescent="0.2">
      <c r="S96" s="6"/>
      <c r="T96" s="6"/>
      <c r="U96" s="6"/>
      <c r="V96" s="6"/>
      <c r="W96" s="6"/>
    </row>
    <row r="97" spans="19:23" ht="18.600000000000001" customHeight="1" x14ac:dyDescent="0.2">
      <c r="S97" s="6"/>
      <c r="T97" s="6"/>
      <c r="U97" s="6"/>
      <c r="V97" s="6"/>
      <c r="W97" s="6"/>
    </row>
    <row r="98" spans="19:23" ht="18.600000000000001" customHeight="1" x14ac:dyDescent="0.2">
      <c r="S98" s="6"/>
      <c r="T98" s="6"/>
      <c r="U98" s="6"/>
      <c r="V98" s="6"/>
      <c r="W98" s="6"/>
    </row>
    <row r="99" spans="19:23" ht="18.600000000000001" customHeight="1" x14ac:dyDescent="0.2">
      <c r="S99" s="6"/>
      <c r="T99" s="6"/>
      <c r="U99" s="6"/>
      <c r="V99" s="6"/>
      <c r="W99" s="6"/>
    </row>
    <row r="100" spans="19:23" ht="18.600000000000001" customHeight="1" x14ac:dyDescent="0.2">
      <c r="S100" s="6"/>
      <c r="T100" s="6"/>
      <c r="U100" s="6"/>
      <c r="V100" s="6"/>
      <c r="W100" s="6"/>
    </row>
    <row r="101" spans="19:23" ht="18.600000000000001" customHeight="1" x14ac:dyDescent="0.2">
      <c r="S101" s="6"/>
      <c r="T101" s="6"/>
      <c r="U101" s="6"/>
      <c r="V101" s="6"/>
      <c r="W101" s="6"/>
    </row>
    <row r="102" spans="19:23" ht="18.600000000000001" customHeight="1" x14ac:dyDescent="0.2">
      <c r="S102" s="6"/>
      <c r="T102" s="6"/>
      <c r="U102" s="6"/>
      <c r="V102" s="6"/>
      <c r="W102" s="6"/>
    </row>
    <row r="103" spans="19:23" ht="18.600000000000001" customHeight="1" x14ac:dyDescent="0.2">
      <c r="S103" s="6"/>
      <c r="T103" s="6"/>
      <c r="U103" s="6"/>
      <c r="V103" s="6"/>
      <c r="W103" s="6"/>
    </row>
    <row r="104" spans="19:23" ht="18.600000000000001" customHeight="1" x14ac:dyDescent="0.2">
      <c r="S104" s="6"/>
      <c r="T104" s="6"/>
      <c r="U104" s="6"/>
      <c r="V104" s="6"/>
      <c r="W104" s="6"/>
    </row>
    <row r="105" spans="19:23" ht="18.600000000000001" customHeight="1" x14ac:dyDescent="0.2">
      <c r="S105" s="6"/>
      <c r="T105" s="6"/>
      <c r="U105" s="6"/>
      <c r="V105" s="6"/>
      <c r="W105" s="6"/>
    </row>
    <row r="106" spans="19:23" ht="18.600000000000001" customHeight="1" x14ac:dyDescent="0.2">
      <c r="S106" s="6"/>
      <c r="T106" s="6"/>
      <c r="U106" s="6"/>
      <c r="V106" s="6"/>
      <c r="W106" s="6"/>
    </row>
    <row r="107" spans="19:23" ht="18.600000000000001" customHeight="1" x14ac:dyDescent="0.2">
      <c r="S107" s="6"/>
      <c r="T107" s="6"/>
      <c r="U107" s="6"/>
      <c r="V107" s="6"/>
      <c r="W107" s="6"/>
    </row>
    <row r="108" spans="19:23" ht="18.600000000000001" customHeight="1" x14ac:dyDescent="0.2">
      <c r="S108" s="6"/>
      <c r="T108" s="6"/>
      <c r="U108" s="6"/>
      <c r="V108" s="6"/>
      <c r="W108" s="6"/>
    </row>
    <row r="109" spans="19:23" ht="18.600000000000001" customHeight="1" x14ac:dyDescent="0.2">
      <c r="S109" s="6"/>
      <c r="T109" s="6"/>
      <c r="U109" s="6"/>
      <c r="V109" s="6"/>
      <c r="W109" s="6"/>
    </row>
    <row r="110" spans="19:23" ht="18.600000000000001" customHeight="1" x14ac:dyDescent="0.2">
      <c r="S110" s="6"/>
      <c r="T110" s="6"/>
      <c r="U110" s="6"/>
      <c r="V110" s="6"/>
      <c r="W110" s="6"/>
    </row>
    <row r="111" spans="19:23" ht="18.600000000000001" customHeight="1" x14ac:dyDescent="0.2">
      <c r="S111" s="6"/>
      <c r="T111" s="6"/>
      <c r="U111" s="6"/>
      <c r="V111" s="6"/>
      <c r="W111" s="6"/>
    </row>
    <row r="112" spans="19:23" ht="18.600000000000001" customHeight="1" x14ac:dyDescent="0.2">
      <c r="S112" s="6"/>
      <c r="T112" s="6"/>
      <c r="U112" s="6"/>
      <c r="V112" s="6"/>
      <c r="W112" s="6"/>
    </row>
  </sheetData>
  <sortState xmlns:xlrd2="http://schemas.microsoft.com/office/spreadsheetml/2017/richdata2" ref="A3:Q17">
    <sortCondition descending="1" ref="O3:O17"/>
  </sortState>
  <mergeCells count="1">
    <mergeCell ref="B1:G1"/>
  </mergeCells>
  <conditionalFormatting sqref="B3:B4 A5:B42">
    <cfRule type="containsText" dxfId="11" priority="1" stopIfTrue="1" operator="containsText" text="SI">
      <formula>NOT(ISERROR(SEARCH("SI",A3)))</formula>
    </cfRule>
    <cfRule type="containsText" dxfId="1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3C4D6-2B24-4B57-AA0C-B38A1B740269}">
  <dimension ref="A1:IZ112"/>
  <sheetViews>
    <sheetView showGridLines="0" zoomScale="40" zoomScaleNormal="40" workbookViewId="0">
      <pane xSplit="5" ySplit="2" topLeftCell="F15" activePane="bottomRight" state="frozen"/>
      <selection pane="topRight" activeCell="E1" sqref="E1"/>
      <selection pane="bottomLeft" activeCell="A3" sqref="A3"/>
      <selection pane="bottomRight" activeCell="S1" sqref="S1:W104857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9.42578125" style="1" customWidth="1"/>
    <col min="6" max="7" width="23.42578125" style="1" customWidth="1"/>
    <col min="8" max="11" width="22.42578125" style="1" customWidth="1"/>
    <col min="12" max="13" width="23" style="1" customWidth="1"/>
    <col min="14" max="14" width="28.42578125" style="1" customWidth="1"/>
    <col min="15" max="15" width="24.2851562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75.85546875" style="1" bestFit="1" customWidth="1"/>
    <col min="21" max="21" width="16" style="1" customWidth="1"/>
    <col min="22" max="22" width="11.42578125" style="1" customWidth="1"/>
    <col min="23" max="23" width="31.285156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56.28515625" style="1" customWidth="1"/>
    <col min="29" max="260" width="11.42578125" style="1" customWidth="1"/>
  </cols>
  <sheetData>
    <row r="1" spans="1:28" ht="28.5" customHeight="1" thickBot="1" x14ac:dyDescent="0.45">
      <c r="A1"/>
      <c r="B1" s="251" t="s">
        <v>84</v>
      </c>
      <c r="C1" s="252"/>
      <c r="D1" s="252"/>
      <c r="E1" s="252"/>
      <c r="F1" s="252"/>
      <c r="G1" s="253"/>
      <c r="H1" s="77"/>
      <c r="I1" s="136"/>
      <c r="J1" s="136"/>
      <c r="K1" s="136"/>
      <c r="L1" s="56"/>
      <c r="M1" s="56"/>
      <c r="N1" s="104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46" t="s">
        <v>113</v>
      </c>
      <c r="B2" s="8" t="s">
        <v>69</v>
      </c>
      <c r="C2" s="146" t="s">
        <v>1</v>
      </c>
      <c r="D2" s="146" t="s">
        <v>70</v>
      </c>
      <c r="E2" s="146" t="s">
        <v>3</v>
      </c>
      <c r="F2" s="9" t="s">
        <v>134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/>
      <c r="M2" s="9"/>
      <c r="N2" s="9"/>
      <c r="O2" s="11" t="s">
        <v>4</v>
      </c>
      <c r="P2" s="12" t="s">
        <v>5</v>
      </c>
      <c r="Q2" s="12" t="s">
        <v>6</v>
      </c>
      <c r="R2" s="69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8.5" customHeight="1" thickBot="1" x14ac:dyDescent="0.4">
      <c r="A3" s="140">
        <v>106402</v>
      </c>
      <c r="B3" s="214" t="s">
        <v>108</v>
      </c>
      <c r="C3" s="155" t="s">
        <v>286</v>
      </c>
      <c r="D3" s="155">
        <v>1347</v>
      </c>
      <c r="E3" s="155" t="s">
        <v>45</v>
      </c>
      <c r="F3" s="139">
        <v>45</v>
      </c>
      <c r="G3" s="148"/>
      <c r="H3" s="23"/>
      <c r="I3" s="23"/>
      <c r="J3" s="23"/>
      <c r="K3" s="23"/>
      <c r="L3" s="23"/>
      <c r="M3" s="23"/>
      <c r="N3" s="24"/>
      <c r="O3" s="248">
        <f>IF(P3=5,SUM(F3:M3)-SMALL(F3:M3,1)-SMALL(F3:M3,2),IF(P3=6,SUM(F3:M3)-SMALL(F3:M3,1),SUM(F3:M3)))+N3</f>
        <v>45</v>
      </c>
      <c r="P3" s="26">
        <f>COUNTA(F3:M3)</f>
        <v>1</v>
      </c>
      <c r="Q3" s="134">
        <f>SUM(F3:M3)+N3</f>
        <v>45</v>
      </c>
      <c r="R3" s="27"/>
      <c r="S3" s="28">
        <v>10</v>
      </c>
      <c r="T3" s="132" t="s">
        <v>140</v>
      </c>
      <c r="U3" s="30">
        <f>SUMIF($D$3:$D$76,S3,$Q$3:$Q$76)</f>
        <v>0</v>
      </c>
      <c r="V3" s="31"/>
      <c r="W3" s="32">
        <f>SUMIF($D$3:$D$76,S3,$O$3:$O$76)</f>
        <v>0</v>
      </c>
      <c r="X3" s="19"/>
      <c r="Y3" s="33"/>
      <c r="Z3" s="33"/>
      <c r="AA3" s="33"/>
      <c r="AB3" s="33"/>
    </row>
    <row r="4" spans="1:28" ht="29.1" customHeight="1" thickBot="1" x14ac:dyDescent="0.45">
      <c r="A4" s="166">
        <v>55260</v>
      </c>
      <c r="B4" s="214" t="s">
        <v>108</v>
      </c>
      <c r="C4" s="155" t="s">
        <v>287</v>
      </c>
      <c r="D4" s="155">
        <v>2015</v>
      </c>
      <c r="E4" s="155" t="s">
        <v>154</v>
      </c>
      <c r="F4" s="148">
        <v>35</v>
      </c>
      <c r="G4" s="148"/>
      <c r="H4" s="23"/>
      <c r="I4" s="151"/>
      <c r="J4" s="151"/>
      <c r="K4" s="23"/>
      <c r="L4" s="143"/>
      <c r="M4" s="143"/>
      <c r="N4" s="24"/>
      <c r="O4" s="25">
        <f>IF(P4=6,SUM(F4:M4)-SMALL(F4:M4,1)-SMALL(F4:M4,2),IF(P4=6,SUM(F4:M4)-SMALL(F4:M4,1),SUM(F4:M4)))</f>
        <v>35</v>
      </c>
      <c r="P4" s="26">
        <f>COUNTA(F4:M4)</f>
        <v>1</v>
      </c>
      <c r="Q4" s="134">
        <f>SUM(F4:M4)</f>
        <v>35</v>
      </c>
      <c r="R4" s="27"/>
      <c r="S4" s="28">
        <v>48</v>
      </c>
      <c r="T4" s="132" t="s">
        <v>141</v>
      </c>
      <c r="U4" s="30">
        <f t="shared" ref="U4:U67" si="0">SUMIF($D$3:$D$76,S4,$Q$3:$Q$76)</f>
        <v>0</v>
      </c>
      <c r="V4" s="31"/>
      <c r="W4" s="32">
        <f t="shared" ref="W4:W67" si="1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5">
      <c r="A5" s="187"/>
      <c r="B5" s="138" t="s">
        <v>110</v>
      </c>
      <c r="C5" s="157"/>
      <c r="D5" s="157"/>
      <c r="E5" s="157"/>
      <c r="F5" s="148"/>
      <c r="G5" s="148"/>
      <c r="H5" s="23"/>
      <c r="I5" s="151"/>
      <c r="J5" s="143"/>
      <c r="K5" s="23"/>
      <c r="L5" s="143"/>
      <c r="M5" s="143"/>
      <c r="N5" s="24"/>
      <c r="O5" s="25">
        <f>IF(P5=6,SUM(F5:M5)-SMALL(F5:M5,1)-SMALL(F5:M5,2),IF(P5=6,SUM(F5:M5)-SMALL(F5:M5,1),SUM(F5:M5)))</f>
        <v>0</v>
      </c>
      <c r="P5" s="26">
        <f>COUNTA(F5:M5)</f>
        <v>0</v>
      </c>
      <c r="Q5" s="134">
        <f>SUM(F5:M5)</f>
        <v>0</v>
      </c>
      <c r="R5" s="27"/>
      <c r="S5" s="28">
        <v>1132</v>
      </c>
      <c r="T5" s="132" t="s">
        <v>142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38"/>
      <c r="B6" s="138" t="s">
        <v>110</v>
      </c>
      <c r="C6" s="155"/>
      <c r="D6" s="155"/>
      <c r="E6" s="155"/>
      <c r="F6" s="139"/>
      <c r="G6" s="148"/>
      <c r="H6" s="23"/>
      <c r="I6" s="23"/>
      <c r="J6" s="23"/>
      <c r="K6" s="23"/>
      <c r="L6" s="23"/>
      <c r="M6" s="23"/>
      <c r="N6" s="24"/>
      <c r="O6" s="25">
        <f>IF(P6=6,SUM(F6:M6)-SMALL(F6:M6,1)-SMALL(F6:M6,2),IF(P6=6,SUM(F6:M6)-SMALL(F6:M6,1),SUM(F6:M6)))</f>
        <v>0</v>
      </c>
      <c r="P6" s="26">
        <f>COUNTA(F6:M6)</f>
        <v>0</v>
      </c>
      <c r="Q6" s="134">
        <v>0</v>
      </c>
      <c r="R6" s="27"/>
      <c r="S6" s="28">
        <v>1140</v>
      </c>
      <c r="T6" s="132" t="s">
        <v>143</v>
      </c>
      <c r="U6" s="30">
        <f t="shared" si="0"/>
        <v>0</v>
      </c>
      <c r="V6" s="31"/>
      <c r="W6" s="32">
        <f t="shared" si="1"/>
        <v>0</v>
      </c>
      <c r="X6" s="19"/>
      <c r="Y6" s="33"/>
      <c r="Z6" s="33"/>
      <c r="AA6" s="33"/>
      <c r="AB6" s="33"/>
    </row>
    <row r="7" spans="1:28" ht="29.1" customHeight="1" thickBot="1" x14ac:dyDescent="0.45">
      <c r="A7" s="138"/>
      <c r="B7" s="138" t="s">
        <v>110</v>
      </c>
      <c r="C7" s="155"/>
      <c r="D7" s="155"/>
      <c r="E7" s="155"/>
      <c r="F7" s="148"/>
      <c r="G7" s="148"/>
      <c r="H7" s="23"/>
      <c r="I7" s="151"/>
      <c r="J7" s="143"/>
      <c r="K7" s="23"/>
      <c r="L7" s="143"/>
      <c r="M7" s="143"/>
      <c r="N7" s="24"/>
      <c r="O7" s="25">
        <f>IF(P7=6,SUM(F7:M7)-SMALL(F7:M7,1)-SMALL(F7:M7,2),IF(P7=6,SUM(F7:M7)-SMALL(F7:M7,1),SUM(F7:M7)))</f>
        <v>0</v>
      </c>
      <c r="P7" s="26">
        <f>COUNTA(F7:M7)</f>
        <v>0</v>
      </c>
      <c r="Q7" s="134">
        <f>SUM(F7:M7)</f>
        <v>0</v>
      </c>
      <c r="R7" s="27"/>
      <c r="S7" s="28">
        <v>1172</v>
      </c>
      <c r="T7" s="132" t="s">
        <v>144</v>
      </c>
      <c r="U7" s="30">
        <f t="shared" si="0"/>
        <v>0</v>
      </c>
      <c r="V7" s="31"/>
      <c r="W7" s="32">
        <f t="shared" si="1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38"/>
      <c r="B8" s="138" t="s">
        <v>110</v>
      </c>
      <c r="C8" s="155"/>
      <c r="D8" s="155"/>
      <c r="E8" s="155"/>
      <c r="F8" s="139"/>
      <c r="G8" s="148"/>
      <c r="H8" s="23"/>
      <c r="I8" s="23"/>
      <c r="J8" s="23"/>
      <c r="K8" s="23"/>
      <c r="L8" s="23"/>
      <c r="M8" s="23"/>
      <c r="N8" s="24"/>
      <c r="O8" s="25">
        <f>IF(P8=6,SUM(F8:M8)-SMALL(F8:M8,1)-SMALL(F8:M8,2),IF(P8=6,SUM(F8:M8)-SMALL(F8:M8,1),SUM(F8:M8)))</f>
        <v>0</v>
      </c>
      <c r="P8" s="26">
        <f>COUNTA(F8:M8)</f>
        <v>0</v>
      </c>
      <c r="Q8" s="134">
        <f>SUM(F8:M8)</f>
        <v>0</v>
      </c>
      <c r="R8" s="27"/>
      <c r="S8" s="28">
        <v>1174</v>
      </c>
      <c r="T8" s="132" t="s">
        <v>145</v>
      </c>
      <c r="U8" s="30">
        <f t="shared" si="0"/>
        <v>0</v>
      </c>
      <c r="V8" s="31"/>
      <c r="W8" s="32">
        <f t="shared" si="1"/>
        <v>0</v>
      </c>
      <c r="X8" s="19"/>
      <c r="Y8" s="33"/>
      <c r="Z8" s="33"/>
      <c r="AA8" s="33"/>
      <c r="AB8" s="33"/>
    </row>
    <row r="9" spans="1:28" ht="29.1" customHeight="1" thickBot="1" x14ac:dyDescent="0.4">
      <c r="A9" s="138"/>
      <c r="B9" s="138" t="s">
        <v>110</v>
      </c>
      <c r="C9" s="155"/>
      <c r="D9" s="155"/>
      <c r="E9" s="155"/>
      <c r="F9" s="139"/>
      <c r="G9" s="148"/>
      <c r="H9" s="23"/>
      <c r="I9" s="23"/>
      <c r="J9" s="23"/>
      <c r="K9" s="23"/>
      <c r="L9" s="23"/>
      <c r="M9" s="23"/>
      <c r="N9" s="24"/>
      <c r="O9" s="25">
        <f>IF(P9=6,SUM(F9:M9)-SMALL(F9:M9,1)-SMALL(F9:M9,2),IF(P9=6,SUM(F9:M9)-SMALL(F9:M9,1),SUM(F9:M9)))</f>
        <v>0</v>
      </c>
      <c r="P9" s="26">
        <f>COUNTA(F9:M9)</f>
        <v>0</v>
      </c>
      <c r="Q9" s="134">
        <f>SUM(F9:M9)</f>
        <v>0</v>
      </c>
      <c r="R9" s="27"/>
      <c r="S9" s="28">
        <v>1180</v>
      </c>
      <c r="T9" s="132" t="s">
        <v>146</v>
      </c>
      <c r="U9" s="30">
        <f t="shared" si="0"/>
        <v>0</v>
      </c>
      <c r="V9" s="31"/>
      <c r="W9" s="32">
        <f t="shared" si="1"/>
        <v>0</v>
      </c>
      <c r="X9" s="19"/>
      <c r="Y9" s="33"/>
      <c r="Z9" s="33"/>
      <c r="AA9" s="33"/>
      <c r="AB9" s="33"/>
    </row>
    <row r="10" spans="1:28" ht="29.1" customHeight="1" thickBot="1" x14ac:dyDescent="0.4">
      <c r="A10" s="138"/>
      <c r="B10" s="138" t="s">
        <v>110</v>
      </c>
      <c r="C10" s="157"/>
      <c r="D10" s="157"/>
      <c r="E10" s="157"/>
      <c r="F10" s="139"/>
      <c r="G10" s="148"/>
      <c r="H10" s="23"/>
      <c r="I10" s="23"/>
      <c r="J10" s="23"/>
      <c r="K10" s="23"/>
      <c r="L10" s="23"/>
      <c r="M10" s="23"/>
      <c r="N10" s="24"/>
      <c r="O10" s="25">
        <f>IF(P10=6,SUM(F10:M10)-SMALL(F10:M10,1)-SMALL(F10:M10,2),IF(P10=6,SUM(F10:M10)-SMALL(F10:M10,1),SUM(F10:M10)))</f>
        <v>0</v>
      </c>
      <c r="P10" s="26">
        <f>COUNTA(F10:M10)</f>
        <v>0</v>
      </c>
      <c r="Q10" s="134">
        <f>SUM(F10:M10)</f>
        <v>0</v>
      </c>
      <c r="R10" s="27"/>
      <c r="S10" s="28">
        <v>1298</v>
      </c>
      <c r="T10" s="132" t="s">
        <v>147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87"/>
      <c r="B11" s="138" t="s">
        <v>110</v>
      </c>
      <c r="C11" s="199"/>
      <c r="D11" s="199"/>
      <c r="E11" s="199"/>
      <c r="F11" s="190"/>
      <c r="G11" s="198"/>
      <c r="H11" s="23"/>
      <c r="I11" s="190"/>
      <c r="J11" s="190"/>
      <c r="K11" s="23"/>
      <c r="L11" s="190"/>
      <c r="M11" s="190"/>
      <c r="N11" s="24"/>
      <c r="O11" s="25">
        <f>IF(P11=6,SUM(F11:M11)-SMALL(F11:M11,1)-SMALL(F11:M11,2),IF(P11=6,SUM(F11:M11)-SMALL(F11:M11,1),SUM(F11:M11)))</f>
        <v>0</v>
      </c>
      <c r="P11" s="26">
        <f>COUNTA(F11:M11)</f>
        <v>0</v>
      </c>
      <c r="Q11" s="134">
        <f>SUM(F11:M11)</f>
        <v>0</v>
      </c>
      <c r="R11" s="27"/>
      <c r="S11" s="28">
        <v>1317</v>
      </c>
      <c r="T11" s="132" t="s">
        <v>148</v>
      </c>
      <c r="U11" s="30">
        <f t="shared" si="0"/>
        <v>0</v>
      </c>
      <c r="V11" s="31"/>
      <c r="W11" s="32">
        <f t="shared" si="1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236"/>
      <c r="B12" s="138" t="s">
        <v>110</v>
      </c>
      <c r="C12" s="199"/>
      <c r="D12" s="199"/>
      <c r="E12" s="199"/>
      <c r="F12" s="190"/>
      <c r="G12" s="198"/>
      <c r="H12" s="23"/>
      <c r="I12" s="190"/>
      <c r="J12" s="190"/>
      <c r="K12" s="23"/>
      <c r="L12" s="190"/>
      <c r="M12" s="190"/>
      <c r="N12" s="24"/>
      <c r="O12" s="25">
        <f>IF(P12=6,SUM(F12:M12)-SMALL(F12:M12,1)-SMALL(F12:M12,2),IF(P12=6,SUM(F12:M12)-SMALL(F12:M12,1),SUM(F12:M12)))</f>
        <v>0</v>
      </c>
      <c r="P12" s="26">
        <f>COUNTA(F12:M12)</f>
        <v>0</v>
      </c>
      <c r="Q12" s="134">
        <v>0</v>
      </c>
      <c r="R12" s="27"/>
      <c r="S12" s="28">
        <v>1347</v>
      </c>
      <c r="T12" s="132" t="s">
        <v>45</v>
      </c>
      <c r="U12" s="30">
        <f t="shared" si="0"/>
        <v>45</v>
      </c>
      <c r="V12" s="31"/>
      <c r="W12" s="32">
        <f t="shared" si="1"/>
        <v>45</v>
      </c>
      <c r="X12" s="19"/>
      <c r="Y12" s="33"/>
      <c r="Z12" s="33"/>
      <c r="AA12" s="33"/>
      <c r="AB12" s="33"/>
    </row>
    <row r="13" spans="1:28" ht="29.1" customHeight="1" thickBot="1" x14ac:dyDescent="0.4">
      <c r="A13" s="187"/>
      <c r="B13" s="138" t="s">
        <v>110</v>
      </c>
      <c r="C13" s="199"/>
      <c r="D13" s="199"/>
      <c r="E13" s="199"/>
      <c r="F13" s="190"/>
      <c r="G13" s="198"/>
      <c r="H13" s="23"/>
      <c r="I13" s="190"/>
      <c r="J13" s="190"/>
      <c r="K13" s="23"/>
      <c r="L13" s="190"/>
      <c r="M13" s="190"/>
      <c r="N13" s="24"/>
      <c r="O13" s="25">
        <f>IF(P13=6,SUM(F13:M13)-SMALL(F13:M13,1)-SMALL(F13:M13,2),IF(P13=6,SUM(F13:M13)-SMALL(F13:M13,1),SUM(F13:M13)))</f>
        <v>0</v>
      </c>
      <c r="P13" s="26">
        <f>COUNTA(F13:M13)</f>
        <v>0</v>
      </c>
      <c r="Q13" s="134">
        <v>0</v>
      </c>
      <c r="R13" s="27"/>
      <c r="S13" s="28">
        <v>1451</v>
      </c>
      <c r="T13" s="132" t="s">
        <v>149</v>
      </c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87"/>
      <c r="B14" s="138" t="s">
        <v>110</v>
      </c>
      <c r="C14" s="199"/>
      <c r="D14" s="199"/>
      <c r="E14" s="199"/>
      <c r="F14" s="190"/>
      <c r="G14" s="198"/>
      <c r="H14" s="23"/>
      <c r="I14" s="190"/>
      <c r="J14" s="190"/>
      <c r="K14" s="23"/>
      <c r="L14" s="190"/>
      <c r="M14" s="190"/>
      <c r="N14" s="24"/>
      <c r="O14" s="25">
        <f>IF(P14=6,SUM(F14:M14)-SMALL(F14:M14,1)-SMALL(F14:M14,2),IF(P14=6,SUM(F14:M14)-SMALL(F14:M14,1),SUM(F14:M14)))</f>
        <v>0</v>
      </c>
      <c r="P14" s="26">
        <f>COUNTA(F14:M14)</f>
        <v>0</v>
      </c>
      <c r="Q14" s="134">
        <v>0</v>
      </c>
      <c r="R14" s="27"/>
      <c r="S14" s="28">
        <v>1757</v>
      </c>
      <c r="T14" s="132" t="s">
        <v>150</v>
      </c>
      <c r="U14" s="30">
        <f t="shared" si="0"/>
        <v>0</v>
      </c>
      <c r="V14" s="31"/>
      <c r="W14" s="32">
        <f t="shared" si="1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87"/>
      <c r="B15" s="138" t="s">
        <v>110</v>
      </c>
      <c r="C15" s="199"/>
      <c r="D15" s="199"/>
      <c r="E15" s="199"/>
      <c r="F15" s="190"/>
      <c r="G15" s="198"/>
      <c r="H15" s="23"/>
      <c r="I15" s="190"/>
      <c r="J15" s="190"/>
      <c r="K15" s="23"/>
      <c r="L15" s="190"/>
      <c r="M15" s="190"/>
      <c r="N15" s="24"/>
      <c r="O15" s="25">
        <f>IF(P15=7,SUM(F15:M15)-SMALL(F15:M15,1)-SMALL(F15:M15,2),IF(P15=6,SUM(F15:M15)-SMALL(F15:M15,1),SUM(F15:M15)))</f>
        <v>0</v>
      </c>
      <c r="P15" s="26">
        <f>COUNTA(F15:M15)</f>
        <v>0</v>
      </c>
      <c r="Q15" s="134">
        <v>0</v>
      </c>
      <c r="R15" s="27"/>
      <c r="S15" s="28">
        <v>1773</v>
      </c>
      <c r="T15" s="132" t="s">
        <v>71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87"/>
      <c r="B16" s="187"/>
      <c r="C16" s="199"/>
      <c r="D16" s="199"/>
      <c r="E16" s="199"/>
      <c r="F16" s="190"/>
      <c r="G16" s="198"/>
      <c r="H16" s="190"/>
      <c r="I16" s="190"/>
      <c r="J16" s="190"/>
      <c r="K16" s="190"/>
      <c r="L16" s="190"/>
      <c r="M16" s="190"/>
      <c r="N16" s="24"/>
      <c r="O16" s="25"/>
      <c r="P16" s="26"/>
      <c r="Q16" s="134"/>
      <c r="R16" s="27"/>
      <c r="S16" s="28">
        <v>1843</v>
      </c>
      <c r="T16" s="132" t="s">
        <v>151</v>
      </c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87"/>
      <c r="B17" s="187"/>
      <c r="C17" s="199"/>
      <c r="D17" s="199"/>
      <c r="E17" s="199"/>
      <c r="F17" s="190"/>
      <c r="G17" s="198"/>
      <c r="H17" s="190"/>
      <c r="I17" s="190"/>
      <c r="J17" s="190"/>
      <c r="K17" s="190"/>
      <c r="L17" s="190"/>
      <c r="M17" s="190"/>
      <c r="N17" s="24"/>
      <c r="O17" s="25"/>
      <c r="P17" s="26"/>
      <c r="Q17" s="134"/>
      <c r="R17" s="27"/>
      <c r="S17" s="28">
        <v>1988</v>
      </c>
      <c r="T17" s="132" t="s">
        <v>152</v>
      </c>
      <c r="U17" s="30">
        <f t="shared" si="0"/>
        <v>0</v>
      </c>
      <c r="V17" s="31"/>
      <c r="W17" s="32">
        <f t="shared" si="1"/>
        <v>0</v>
      </c>
      <c r="X17" s="19"/>
      <c r="Y17" s="33"/>
      <c r="Z17" s="33"/>
      <c r="AA17" s="33"/>
      <c r="AB17" s="33"/>
    </row>
    <row r="18" spans="1:28" ht="29.1" customHeight="1" thickBot="1" x14ac:dyDescent="0.4">
      <c r="A18" s="187"/>
      <c r="B18" s="187"/>
      <c r="C18" s="199"/>
      <c r="D18" s="199"/>
      <c r="E18" s="199"/>
      <c r="F18" s="190"/>
      <c r="G18" s="198"/>
      <c r="H18" s="190"/>
      <c r="I18" s="190"/>
      <c r="J18" s="190"/>
      <c r="K18" s="190"/>
      <c r="L18" s="190"/>
      <c r="M18" s="190"/>
      <c r="N18" s="24"/>
      <c r="O18" s="25"/>
      <c r="P18" s="26"/>
      <c r="Q18" s="134"/>
      <c r="R18" s="27"/>
      <c r="S18" s="28">
        <v>2005</v>
      </c>
      <c r="T18" s="132" t="s">
        <v>153</v>
      </c>
      <c r="U18" s="30">
        <f t="shared" si="0"/>
        <v>0</v>
      </c>
      <c r="V18" s="31"/>
      <c r="W18" s="32">
        <f t="shared" si="1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87"/>
      <c r="B19" s="187"/>
      <c r="C19" s="199"/>
      <c r="D19" s="199"/>
      <c r="E19" s="199"/>
      <c r="F19" s="190"/>
      <c r="G19" s="198"/>
      <c r="H19" s="190"/>
      <c r="I19" s="190"/>
      <c r="J19" s="190"/>
      <c r="K19" s="190"/>
      <c r="L19" s="190"/>
      <c r="M19" s="190"/>
      <c r="N19" s="24"/>
      <c r="O19" s="25"/>
      <c r="P19" s="26"/>
      <c r="Q19" s="134"/>
      <c r="R19" s="27"/>
      <c r="S19" s="28">
        <v>2015</v>
      </c>
      <c r="T19" s="132" t="s">
        <v>154</v>
      </c>
      <c r="U19" s="30">
        <f t="shared" si="0"/>
        <v>35</v>
      </c>
      <c r="V19" s="31"/>
      <c r="W19" s="32">
        <f t="shared" si="1"/>
        <v>35</v>
      </c>
      <c r="X19" s="19"/>
      <c r="Y19" s="33"/>
      <c r="Z19" s="33"/>
      <c r="AA19" s="33"/>
      <c r="AB19" s="33"/>
    </row>
    <row r="20" spans="1:28" ht="29.1" customHeight="1" thickBot="1" x14ac:dyDescent="0.4">
      <c r="A20" s="187"/>
      <c r="B20" s="187"/>
      <c r="C20" s="199"/>
      <c r="D20" s="199"/>
      <c r="E20" s="199"/>
      <c r="F20" s="190"/>
      <c r="G20" s="198"/>
      <c r="H20" s="190"/>
      <c r="I20" s="190"/>
      <c r="J20" s="190"/>
      <c r="K20" s="190"/>
      <c r="L20" s="190"/>
      <c r="M20" s="190"/>
      <c r="N20" s="24"/>
      <c r="O20" s="25"/>
      <c r="P20" s="26"/>
      <c r="Q20" s="134"/>
      <c r="R20" s="27"/>
      <c r="S20" s="28">
        <v>2041</v>
      </c>
      <c r="T20" s="132" t="s">
        <v>155</v>
      </c>
      <c r="U20" s="30">
        <f t="shared" si="0"/>
        <v>0</v>
      </c>
      <c r="V20" s="31"/>
      <c r="W20" s="32">
        <f t="shared" si="1"/>
        <v>0</v>
      </c>
      <c r="X20" s="19"/>
      <c r="Y20" s="6"/>
      <c r="Z20" s="6"/>
      <c r="AA20" s="6"/>
      <c r="AB20" s="6"/>
    </row>
    <row r="21" spans="1:28" ht="29.1" customHeight="1" thickBot="1" x14ac:dyDescent="0.4">
      <c r="A21" s="187"/>
      <c r="B21" s="187"/>
      <c r="C21" s="199"/>
      <c r="D21" s="199"/>
      <c r="E21" s="199"/>
      <c r="F21" s="190"/>
      <c r="G21" s="198"/>
      <c r="H21" s="190"/>
      <c r="I21" s="190"/>
      <c r="J21" s="190"/>
      <c r="K21" s="190"/>
      <c r="L21" s="190"/>
      <c r="M21" s="190"/>
      <c r="N21" s="24"/>
      <c r="O21" s="25"/>
      <c r="P21" s="26"/>
      <c r="Q21" s="134"/>
      <c r="R21" s="27"/>
      <c r="S21" s="28">
        <v>2055</v>
      </c>
      <c r="T21" s="132" t="s">
        <v>156</v>
      </c>
      <c r="U21" s="30">
        <f t="shared" si="0"/>
        <v>0</v>
      </c>
      <c r="V21" s="31"/>
      <c r="W21" s="32">
        <f t="shared" si="1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87"/>
      <c r="B22" s="187"/>
      <c r="C22" s="199"/>
      <c r="D22" s="199"/>
      <c r="E22" s="199"/>
      <c r="F22" s="190"/>
      <c r="G22" s="198"/>
      <c r="H22" s="190"/>
      <c r="I22" s="190"/>
      <c r="J22" s="190"/>
      <c r="K22" s="190"/>
      <c r="L22" s="190"/>
      <c r="M22" s="190"/>
      <c r="N22" s="24"/>
      <c r="O22" s="25"/>
      <c r="P22" s="26"/>
      <c r="Q22" s="134"/>
      <c r="R22" s="27"/>
      <c r="S22" s="28">
        <v>2057</v>
      </c>
      <c r="T22" s="132" t="s">
        <v>157</v>
      </c>
      <c r="U22" s="30">
        <f t="shared" si="0"/>
        <v>0</v>
      </c>
      <c r="V22" s="31"/>
      <c r="W22" s="32">
        <f t="shared" si="1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87"/>
      <c r="B23" s="187"/>
      <c r="C23" s="199"/>
      <c r="D23" s="199"/>
      <c r="E23" s="199"/>
      <c r="F23" s="190"/>
      <c r="G23" s="198"/>
      <c r="H23" s="190"/>
      <c r="I23" s="190"/>
      <c r="J23" s="190"/>
      <c r="K23" s="190"/>
      <c r="L23" s="190"/>
      <c r="M23" s="190"/>
      <c r="N23" s="24"/>
      <c r="O23" s="25"/>
      <c r="P23" s="26"/>
      <c r="Q23" s="134"/>
      <c r="R23" s="27"/>
      <c r="S23" s="28">
        <v>2112</v>
      </c>
      <c r="T23" s="132" t="s">
        <v>158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87"/>
      <c r="B24" s="187"/>
      <c r="C24" s="199"/>
      <c r="D24" s="199"/>
      <c r="E24" s="199"/>
      <c r="F24" s="190"/>
      <c r="G24" s="198"/>
      <c r="H24" s="190"/>
      <c r="I24" s="190"/>
      <c r="J24" s="190"/>
      <c r="K24" s="190"/>
      <c r="L24" s="190"/>
      <c r="M24" s="190"/>
      <c r="N24" s="24"/>
      <c r="O24" s="25"/>
      <c r="P24" s="26"/>
      <c r="Q24" s="134"/>
      <c r="R24" s="27"/>
      <c r="S24" s="28">
        <v>2140</v>
      </c>
      <c r="T24" s="132" t="s">
        <v>159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87"/>
      <c r="B25" s="187"/>
      <c r="C25" s="199"/>
      <c r="D25" s="199"/>
      <c r="E25" s="199"/>
      <c r="F25" s="190"/>
      <c r="G25" s="198"/>
      <c r="H25" s="190"/>
      <c r="I25" s="190"/>
      <c r="J25" s="190"/>
      <c r="K25" s="190"/>
      <c r="L25" s="190"/>
      <c r="M25" s="190"/>
      <c r="N25" s="24"/>
      <c r="O25" s="25"/>
      <c r="P25" s="26"/>
      <c r="Q25" s="134"/>
      <c r="R25" s="27"/>
      <c r="S25" s="28">
        <v>2142</v>
      </c>
      <c r="T25" s="132" t="s">
        <v>160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87"/>
      <c r="B26" s="187"/>
      <c r="C26" s="199"/>
      <c r="D26" s="199"/>
      <c r="E26" s="199"/>
      <c r="F26" s="190"/>
      <c r="G26" s="198"/>
      <c r="H26" s="190"/>
      <c r="I26" s="190"/>
      <c r="J26" s="190"/>
      <c r="K26" s="190"/>
      <c r="L26" s="190"/>
      <c r="M26" s="190"/>
      <c r="N26" s="24"/>
      <c r="O26" s="25"/>
      <c r="P26" s="26"/>
      <c r="Q26" s="134"/>
      <c r="R26" s="27"/>
      <c r="S26" s="28">
        <v>2144</v>
      </c>
      <c r="T26" s="132" t="s">
        <v>161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87"/>
      <c r="B27" s="187"/>
      <c r="C27" s="199"/>
      <c r="D27" s="199"/>
      <c r="E27" s="199"/>
      <c r="F27" s="190"/>
      <c r="G27" s="198"/>
      <c r="H27" s="190"/>
      <c r="I27" s="190"/>
      <c r="J27" s="190"/>
      <c r="K27" s="190"/>
      <c r="L27" s="190"/>
      <c r="M27" s="190"/>
      <c r="N27" s="24"/>
      <c r="O27" s="25"/>
      <c r="P27" s="26"/>
      <c r="Q27" s="134"/>
      <c r="R27" s="27"/>
      <c r="S27" s="28">
        <v>2186</v>
      </c>
      <c r="T27" s="132" t="s">
        <v>162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87"/>
      <c r="B28" s="187"/>
      <c r="C28" s="199"/>
      <c r="D28" s="199"/>
      <c r="E28" s="199"/>
      <c r="F28" s="190"/>
      <c r="G28" s="198"/>
      <c r="H28" s="190"/>
      <c r="I28" s="190"/>
      <c r="J28" s="190"/>
      <c r="K28" s="190"/>
      <c r="L28" s="190"/>
      <c r="M28" s="190"/>
      <c r="N28" s="24"/>
      <c r="O28" s="25"/>
      <c r="P28" s="26"/>
      <c r="Q28" s="134"/>
      <c r="R28" s="27"/>
      <c r="S28" s="28">
        <v>2236</v>
      </c>
      <c r="T28" s="132" t="s">
        <v>163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87"/>
      <c r="B29" s="187"/>
      <c r="C29" s="199"/>
      <c r="D29" s="199"/>
      <c r="E29" s="199"/>
      <c r="F29" s="190"/>
      <c r="G29" s="198"/>
      <c r="H29" s="190"/>
      <c r="I29" s="190"/>
      <c r="J29" s="190"/>
      <c r="K29" s="190"/>
      <c r="L29" s="190"/>
      <c r="M29" s="190"/>
      <c r="N29" s="24"/>
      <c r="O29" s="25"/>
      <c r="P29" s="26"/>
      <c r="Q29" s="134"/>
      <c r="R29" s="27"/>
      <c r="S29" s="28">
        <v>2272</v>
      </c>
      <c r="T29" s="132" t="s">
        <v>164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87"/>
      <c r="B30" s="187"/>
      <c r="C30" s="199"/>
      <c r="D30" s="199"/>
      <c r="E30" s="199"/>
      <c r="F30" s="190"/>
      <c r="G30" s="198"/>
      <c r="H30" s="190"/>
      <c r="I30" s="190"/>
      <c r="J30" s="190"/>
      <c r="K30" s="190"/>
      <c r="L30" s="190"/>
      <c r="M30" s="190"/>
      <c r="N30" s="24"/>
      <c r="O30" s="25"/>
      <c r="P30" s="26"/>
      <c r="Q30" s="134"/>
      <c r="R30" s="27"/>
      <c r="S30" s="28">
        <v>2362</v>
      </c>
      <c r="T30" s="132" t="s">
        <v>165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87"/>
      <c r="B31" s="187"/>
      <c r="C31" s="199"/>
      <c r="D31" s="199"/>
      <c r="E31" s="199"/>
      <c r="F31" s="190"/>
      <c r="G31" s="198"/>
      <c r="H31" s="190"/>
      <c r="I31" s="190"/>
      <c r="J31" s="190"/>
      <c r="K31" s="190"/>
      <c r="L31" s="190"/>
      <c r="M31" s="190"/>
      <c r="N31" s="24"/>
      <c r="O31" s="25"/>
      <c r="P31" s="26"/>
      <c r="Q31" s="134"/>
      <c r="R31" s="27"/>
      <c r="S31" s="28">
        <v>2397</v>
      </c>
      <c r="T31" s="132" t="s">
        <v>166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87"/>
      <c r="B32" s="187"/>
      <c r="C32" s="199"/>
      <c r="D32" s="199"/>
      <c r="E32" s="199"/>
      <c r="F32" s="190"/>
      <c r="G32" s="198"/>
      <c r="H32" s="190"/>
      <c r="I32" s="190"/>
      <c r="J32" s="190"/>
      <c r="K32" s="190"/>
      <c r="L32" s="190"/>
      <c r="M32" s="190"/>
      <c r="N32" s="24"/>
      <c r="O32" s="25"/>
      <c r="P32" s="26"/>
      <c r="Q32" s="134"/>
      <c r="R32" s="27"/>
      <c r="S32" s="28">
        <v>2403</v>
      </c>
      <c r="T32" s="132" t="s">
        <v>167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87"/>
      <c r="B33" s="187"/>
      <c r="C33" s="199"/>
      <c r="D33" s="199"/>
      <c r="E33" s="199"/>
      <c r="F33" s="190"/>
      <c r="G33" s="198"/>
      <c r="H33" s="190"/>
      <c r="I33" s="190"/>
      <c r="J33" s="190"/>
      <c r="K33" s="190"/>
      <c r="L33" s="190"/>
      <c r="M33" s="190"/>
      <c r="N33" s="24"/>
      <c r="O33" s="25"/>
      <c r="P33" s="26"/>
      <c r="Q33" s="134"/>
      <c r="R33" s="27"/>
      <c r="S33" s="28">
        <v>2415</v>
      </c>
      <c r="T33" s="132" t="s">
        <v>168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87"/>
      <c r="B34" s="187"/>
      <c r="C34" s="199"/>
      <c r="D34" s="199"/>
      <c r="E34" s="199"/>
      <c r="F34" s="190"/>
      <c r="G34" s="198"/>
      <c r="H34" s="190"/>
      <c r="I34" s="190"/>
      <c r="J34" s="190"/>
      <c r="K34" s="190"/>
      <c r="L34" s="190"/>
      <c r="M34" s="190"/>
      <c r="N34" s="24"/>
      <c r="O34" s="25"/>
      <c r="P34" s="26"/>
      <c r="Q34" s="134"/>
      <c r="R34" s="27"/>
      <c r="S34" s="28">
        <v>2446</v>
      </c>
      <c r="T34" s="132" t="s">
        <v>169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87"/>
      <c r="B35" s="187"/>
      <c r="C35" s="199"/>
      <c r="D35" s="199"/>
      <c r="E35" s="199"/>
      <c r="F35" s="190"/>
      <c r="G35" s="198"/>
      <c r="H35" s="190"/>
      <c r="I35" s="190"/>
      <c r="J35" s="190"/>
      <c r="K35" s="190"/>
      <c r="L35" s="190"/>
      <c r="M35" s="190"/>
      <c r="N35" s="24"/>
      <c r="O35" s="25"/>
      <c r="P35" s="26"/>
      <c r="Q35" s="134"/>
      <c r="R35" s="27"/>
      <c r="S35" s="28">
        <v>2455</v>
      </c>
      <c r="T35" s="132" t="s">
        <v>170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87"/>
      <c r="B36" s="187"/>
      <c r="C36" s="199"/>
      <c r="D36" s="199"/>
      <c r="E36" s="199"/>
      <c r="F36" s="190"/>
      <c r="G36" s="198"/>
      <c r="H36" s="190"/>
      <c r="I36" s="190"/>
      <c r="J36" s="190"/>
      <c r="K36" s="190"/>
      <c r="L36" s="190"/>
      <c r="M36" s="190"/>
      <c r="N36" s="24"/>
      <c r="O36" s="25"/>
      <c r="P36" s="26"/>
      <c r="Q36" s="134"/>
      <c r="R36" s="27"/>
      <c r="S36" s="28">
        <v>2513</v>
      </c>
      <c r="T36" s="132" t="s">
        <v>114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87"/>
      <c r="B37" s="187"/>
      <c r="C37" s="199"/>
      <c r="D37" s="199"/>
      <c r="E37" s="199"/>
      <c r="F37" s="190"/>
      <c r="G37" s="198"/>
      <c r="H37" s="190"/>
      <c r="I37" s="190"/>
      <c r="J37" s="190"/>
      <c r="K37" s="190"/>
      <c r="L37" s="190"/>
      <c r="M37" s="190"/>
      <c r="N37" s="24"/>
      <c r="O37" s="25"/>
      <c r="P37" s="26"/>
      <c r="Q37" s="134"/>
      <c r="R37" s="27"/>
      <c r="S37" s="28">
        <v>2521</v>
      </c>
      <c r="T37" s="132" t="s">
        <v>111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87"/>
      <c r="B38" s="187"/>
      <c r="C38" s="199"/>
      <c r="D38" s="199"/>
      <c r="E38" s="199"/>
      <c r="F38" s="190">
        <f t="shared" ref="F38:K38" si="2">COUNTA(F3:F35)</f>
        <v>2</v>
      </c>
      <c r="G38" s="190">
        <f t="shared" si="2"/>
        <v>0</v>
      </c>
      <c r="H38" s="190">
        <f t="shared" si="2"/>
        <v>0</v>
      </c>
      <c r="I38" s="190">
        <f t="shared" si="2"/>
        <v>0</v>
      </c>
      <c r="J38" s="190">
        <f t="shared" si="2"/>
        <v>0</v>
      </c>
      <c r="K38" s="190">
        <f t="shared" si="2"/>
        <v>0</v>
      </c>
      <c r="L38" s="190"/>
      <c r="M38" s="190"/>
      <c r="N38" s="24"/>
      <c r="O38" s="248">
        <f>SUM(O3:O37)</f>
        <v>80</v>
      </c>
      <c r="P38" s="26"/>
      <c r="Q38" s="134">
        <f>SUM(Q3:Q37)</f>
        <v>80</v>
      </c>
      <c r="R38" s="27"/>
      <c r="S38" s="28">
        <v>2526</v>
      </c>
      <c r="T38" s="132" t="s">
        <v>171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87"/>
      <c r="B39" s="187"/>
      <c r="C39" s="199"/>
      <c r="D39" s="199"/>
      <c r="E39" s="199"/>
      <c r="F39" s="190"/>
      <c r="G39" s="198"/>
      <c r="H39" s="190"/>
      <c r="I39" s="190"/>
      <c r="J39" s="190"/>
      <c r="K39" s="190"/>
      <c r="L39" s="190"/>
      <c r="M39" s="190"/>
      <c r="N39" s="24"/>
      <c r="O39" s="25"/>
      <c r="P39" s="26"/>
      <c r="Q39" s="134"/>
      <c r="R39" s="27"/>
      <c r="S39" s="28">
        <v>2609</v>
      </c>
      <c r="T39" s="132" t="s">
        <v>172</v>
      </c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87"/>
      <c r="B40" s="187"/>
      <c r="C40" s="199"/>
      <c r="D40" s="199"/>
      <c r="E40" s="199"/>
      <c r="F40" s="190"/>
      <c r="G40" s="198"/>
      <c r="H40" s="190"/>
      <c r="I40" s="190"/>
      <c r="J40" s="190"/>
      <c r="K40" s="190"/>
      <c r="L40" s="190"/>
      <c r="M40" s="190"/>
      <c r="N40" s="243"/>
      <c r="O40" s="25"/>
      <c r="P40" s="26"/>
      <c r="Q40" s="134"/>
      <c r="R40" s="27"/>
      <c r="S40" s="28">
        <v>2612</v>
      </c>
      <c r="T40" s="132" t="s">
        <v>173</v>
      </c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87"/>
      <c r="B41" s="187"/>
      <c r="C41" s="199"/>
      <c r="D41" s="199"/>
      <c r="E41" s="199"/>
      <c r="F41" s="190"/>
      <c r="G41" s="198"/>
      <c r="H41" s="190"/>
      <c r="I41" s="190"/>
      <c r="J41" s="190"/>
      <c r="K41" s="190"/>
      <c r="L41" s="190"/>
      <c r="M41" s="190"/>
      <c r="N41" s="243"/>
      <c r="O41" s="25"/>
      <c r="P41" s="26"/>
      <c r="Q41" s="134"/>
      <c r="R41" s="27"/>
      <c r="S41" s="28">
        <v>2638</v>
      </c>
      <c r="T41" s="132" t="s">
        <v>174</v>
      </c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87"/>
      <c r="B42" s="187"/>
      <c r="C42" s="199"/>
      <c r="D42" s="199"/>
      <c r="E42" s="199"/>
      <c r="F42" s="190"/>
      <c r="G42" s="198"/>
      <c r="H42" s="190"/>
      <c r="I42" s="190"/>
      <c r="J42" s="190"/>
      <c r="K42" s="190"/>
      <c r="L42" s="190"/>
      <c r="M42" s="190"/>
      <c r="N42" s="243"/>
      <c r="O42" s="25"/>
      <c r="P42" s="26"/>
      <c r="Q42" s="134"/>
      <c r="R42" s="27"/>
      <c r="S42" s="28">
        <v>1665</v>
      </c>
      <c r="T42" s="132" t="s">
        <v>604</v>
      </c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6"/>
      <c r="B43" s="6"/>
      <c r="C43" s="6"/>
      <c r="D43" s="80"/>
      <c r="E43" s="6"/>
      <c r="F43" s="6"/>
      <c r="G43" s="6"/>
      <c r="H43" s="6"/>
      <c r="I43" s="6"/>
      <c r="J43" s="6"/>
      <c r="K43" s="6"/>
      <c r="L43" s="6"/>
      <c r="M43" s="6"/>
      <c r="N43" s="65"/>
      <c r="O43" s="65"/>
      <c r="P43" s="6"/>
      <c r="Q43" s="65"/>
      <c r="R43" s="81"/>
      <c r="S43" s="28">
        <v>1771</v>
      </c>
      <c r="T43" s="29" t="s">
        <v>456</v>
      </c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6"/>
      <c r="B44" s="6"/>
      <c r="C44" s="6"/>
      <c r="D44" s="80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81"/>
      <c r="S44" s="28">
        <v>1862</v>
      </c>
      <c r="T44" s="132" t="s">
        <v>324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6"/>
      <c r="B45" s="6"/>
      <c r="C45" s="6"/>
      <c r="D45" s="80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81"/>
      <c r="S45" s="28">
        <v>1868</v>
      </c>
      <c r="T45" s="29" t="s">
        <v>310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8.5" customHeight="1" thickBot="1" x14ac:dyDescent="0.4">
      <c r="A46" s="6"/>
      <c r="B46" s="6"/>
      <c r="C46" s="6"/>
      <c r="D46" s="80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39"/>
      <c r="S46" s="28">
        <v>1937</v>
      </c>
      <c r="T46" s="29" t="s">
        <v>363</v>
      </c>
      <c r="U46" s="30">
        <f t="shared" si="0"/>
        <v>0</v>
      </c>
      <c r="V46" s="36"/>
      <c r="W46" s="32">
        <f t="shared" si="1"/>
        <v>0</v>
      </c>
      <c r="X46" s="19"/>
      <c r="Y46" s="6"/>
      <c r="Z46" s="6"/>
      <c r="AA46" s="6"/>
      <c r="AB46" s="6"/>
    </row>
    <row r="47" spans="1:28" ht="27.95" customHeight="1" thickBot="1" x14ac:dyDescent="0.4">
      <c r="A47" s="6"/>
      <c r="B47" s="6"/>
      <c r="C47" s="6"/>
      <c r="D47" s="80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39"/>
      <c r="S47" s="28">
        <v>1970</v>
      </c>
      <c r="T47" s="29" t="s">
        <v>327</v>
      </c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6"/>
      <c r="B48" s="6"/>
      <c r="C48" s="6"/>
      <c r="D48" s="80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28">
        <v>2029</v>
      </c>
      <c r="T48" s="29" t="s">
        <v>349</v>
      </c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:28" ht="27.95" customHeight="1" thickBot="1" x14ac:dyDescent="0.4">
      <c r="A49" s="6"/>
      <c r="B49" s="6"/>
      <c r="C49" s="6"/>
      <c r="D49" s="80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39"/>
      <c r="S49" s="28">
        <v>2042</v>
      </c>
      <c r="T49" s="29" t="s">
        <v>434</v>
      </c>
      <c r="U49" s="30">
        <f t="shared" si="0"/>
        <v>0</v>
      </c>
      <c r="V49" s="39"/>
      <c r="W49" s="32">
        <f t="shared" si="1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6"/>
      <c r="B50" s="6"/>
      <c r="C50" s="6"/>
      <c r="D50" s="80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39"/>
      <c r="S50" s="28">
        <v>2046</v>
      </c>
      <c r="T50" s="29" t="s">
        <v>467</v>
      </c>
      <c r="U50" s="30">
        <f t="shared" si="0"/>
        <v>0</v>
      </c>
      <c r="V50" s="6"/>
      <c r="W50" s="32">
        <f t="shared" si="1"/>
        <v>0</v>
      </c>
      <c r="X50" s="6"/>
      <c r="Y50" s="6"/>
      <c r="Z50" s="6"/>
      <c r="AA50" s="6"/>
      <c r="AB50" s="6"/>
    </row>
    <row r="51" spans="1:28" ht="27.95" customHeight="1" thickBot="1" x14ac:dyDescent="0.4">
      <c r="A51" s="6"/>
      <c r="B51" s="6"/>
      <c r="C51" s="6"/>
      <c r="D51" s="80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39"/>
      <c r="S51" s="28">
        <v>2178</v>
      </c>
      <c r="T51" s="29" t="s">
        <v>605</v>
      </c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"/>
      <c r="B52" s="6"/>
      <c r="C52" s="6"/>
      <c r="D52" s="80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39"/>
      <c r="S52" s="28">
        <v>2205</v>
      </c>
      <c r="T52" s="29" t="s">
        <v>574</v>
      </c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80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2251</v>
      </c>
      <c r="T53" s="29" t="s">
        <v>304</v>
      </c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80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2253</v>
      </c>
      <c r="T54" s="29" t="s">
        <v>606</v>
      </c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80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>
        <v>2277</v>
      </c>
      <c r="T55" s="29" t="s">
        <v>320</v>
      </c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80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>
        <v>2310</v>
      </c>
      <c r="T56" s="29" t="s">
        <v>453</v>
      </c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80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2316</v>
      </c>
      <c r="T57" s="29" t="s">
        <v>293</v>
      </c>
      <c r="U57" s="30">
        <f t="shared" si="0"/>
        <v>0</v>
      </c>
      <c r="V57" s="6"/>
      <c r="W57" s="32">
        <f t="shared" si="1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80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2334</v>
      </c>
      <c r="T58" s="29" t="s">
        <v>427</v>
      </c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:28" ht="27.2" customHeight="1" thickBot="1" x14ac:dyDescent="0.4">
      <c r="A59" s="6"/>
      <c r="B59" s="6"/>
      <c r="C59" s="6"/>
      <c r="D59" s="80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2438</v>
      </c>
      <c r="T59" s="132" t="s">
        <v>500</v>
      </c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80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2453</v>
      </c>
      <c r="T60" s="29" t="s">
        <v>415</v>
      </c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6.25" customHeight="1" thickBot="1" x14ac:dyDescent="0.4">
      <c r="A61" s="6"/>
      <c r="B61" s="6"/>
      <c r="C61" s="6"/>
      <c r="D61" s="80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2461</v>
      </c>
      <c r="T61" s="29" t="s">
        <v>577</v>
      </c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6.25" customHeight="1" thickBot="1" x14ac:dyDescent="0.4">
      <c r="A62" s="6"/>
      <c r="B62" s="6"/>
      <c r="C62" s="6"/>
      <c r="D62" s="80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2465</v>
      </c>
      <c r="T62" s="29" t="s">
        <v>344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6.25" customHeight="1" thickBot="1" x14ac:dyDescent="0.4">
      <c r="A63" s="6"/>
      <c r="B63" s="6"/>
      <c r="C63" s="6"/>
      <c r="D63" s="80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2478</v>
      </c>
      <c r="T63" s="132" t="s">
        <v>322</v>
      </c>
      <c r="U63" s="30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6.25" customHeight="1" thickBot="1" x14ac:dyDescent="0.4">
      <c r="A64" s="164"/>
      <c r="B64" s="6"/>
      <c r="C64" s="46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8"/>
      <c r="P64" s="6"/>
      <c r="Q64" s="6"/>
      <c r="R64" s="6"/>
      <c r="S64" s="28">
        <v>2480</v>
      </c>
      <c r="T64" s="29" t="s">
        <v>516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6.25" customHeight="1" thickBot="1" x14ac:dyDescent="0.4">
      <c r="A65" s="168"/>
      <c r="B65" s="6"/>
      <c r="C65" s="49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  <c r="P65" s="6"/>
      <c r="Q65" s="6"/>
      <c r="R65" s="6"/>
      <c r="S65" s="28">
        <v>2487</v>
      </c>
      <c r="T65" s="29" t="s">
        <v>459</v>
      </c>
      <c r="U65" s="30">
        <f t="shared" si="0"/>
        <v>0</v>
      </c>
      <c r="V65" s="36"/>
      <c r="W65" s="32">
        <f t="shared" si="1"/>
        <v>0</v>
      </c>
      <c r="X65" s="6"/>
      <c r="Y65" s="6"/>
      <c r="Z65" s="6"/>
      <c r="AA65" s="6"/>
      <c r="AB65" s="6"/>
    </row>
    <row r="66" spans="1:28" ht="26.25" customHeight="1" thickBot="1" x14ac:dyDescent="0.4">
      <c r="A66" s="168"/>
      <c r="B66" s="6"/>
      <c r="C66" s="49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  <c r="P66" s="6"/>
      <c r="Q66" s="6"/>
      <c r="R66" s="6"/>
      <c r="S66" s="28">
        <v>2488</v>
      </c>
      <c r="T66" s="29" t="s">
        <v>352</v>
      </c>
      <c r="U66" s="30">
        <f t="shared" si="0"/>
        <v>0</v>
      </c>
      <c r="V66" s="37"/>
      <c r="W66" s="32">
        <f t="shared" si="1"/>
        <v>0</v>
      </c>
      <c r="X66" s="6"/>
      <c r="Y66" s="6"/>
      <c r="Z66" s="6"/>
      <c r="AA66" s="6"/>
      <c r="AB66" s="6"/>
    </row>
    <row r="67" spans="1:28" ht="26.25" customHeight="1" thickBot="1" x14ac:dyDescent="0.4">
      <c r="A67" s="168"/>
      <c r="B67" s="6"/>
      <c r="C67" s="49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  <c r="P67" s="6"/>
      <c r="Q67" s="6"/>
      <c r="R67" s="6"/>
      <c r="S67" s="28">
        <v>2496</v>
      </c>
      <c r="T67" s="29" t="s">
        <v>423</v>
      </c>
      <c r="U67" s="30">
        <f t="shared" si="0"/>
        <v>0</v>
      </c>
      <c r="V67" s="6"/>
      <c r="W67" s="32">
        <f t="shared" si="1"/>
        <v>0</v>
      </c>
      <c r="X67" s="6"/>
      <c r="Y67" s="6"/>
      <c r="Z67" s="6"/>
      <c r="AA67" s="6"/>
      <c r="AB67" s="6"/>
    </row>
    <row r="68" spans="1:28" ht="26.25" customHeight="1" thickBot="1" x14ac:dyDescent="0.4">
      <c r="A68" s="168"/>
      <c r="B68" s="6"/>
      <c r="C68" s="49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  <c r="P68" s="6"/>
      <c r="Q68" s="6"/>
      <c r="R68" s="6"/>
      <c r="S68" s="28">
        <v>2549</v>
      </c>
      <c r="T68" s="29" t="s">
        <v>447</v>
      </c>
      <c r="U68" s="30">
        <f t="shared" ref="U68:U83" si="3">SUMIF($D$3:$D$76,S68,$Q$3:$Q$76)</f>
        <v>0</v>
      </c>
      <c r="V68" s="6"/>
      <c r="W68" s="32">
        <f t="shared" ref="W68:W76" si="4">SUMIF($D$3:$D$76,S68,$O$3:$O$76)</f>
        <v>0</v>
      </c>
      <c r="X68" s="6"/>
      <c r="Y68" s="6"/>
      <c r="Z68" s="6"/>
      <c r="AA68" s="6"/>
      <c r="AB68" s="6"/>
    </row>
    <row r="69" spans="1:28" ht="26.25" customHeight="1" thickBot="1" x14ac:dyDescent="0.4">
      <c r="A69" s="168"/>
      <c r="B69" s="6"/>
      <c r="C69" s="49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  <c r="P69" s="6"/>
      <c r="Q69" s="6"/>
      <c r="R69" s="6"/>
      <c r="S69" s="28">
        <v>2584</v>
      </c>
      <c r="T69" s="29" t="s">
        <v>404</v>
      </c>
      <c r="U69" s="30">
        <f t="shared" si="3"/>
        <v>0</v>
      </c>
      <c r="V69" s="6"/>
      <c r="W69" s="32">
        <f t="shared" si="4"/>
        <v>0</v>
      </c>
      <c r="X69" s="6"/>
      <c r="Y69" s="6"/>
      <c r="Z69" s="6"/>
      <c r="AA69" s="6"/>
      <c r="AB69" s="6"/>
    </row>
    <row r="70" spans="1:28" ht="26.25" customHeight="1" thickBot="1" x14ac:dyDescent="0.4">
      <c r="A70" s="168"/>
      <c r="B70" s="6"/>
      <c r="C70" s="49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  <c r="P70" s="6"/>
      <c r="Q70" s="6"/>
      <c r="R70" s="6"/>
      <c r="S70" s="28">
        <v>2599</v>
      </c>
      <c r="T70" s="29" t="s">
        <v>366</v>
      </c>
      <c r="U70" s="30">
        <f t="shared" si="3"/>
        <v>0</v>
      </c>
      <c r="V70" s="6"/>
      <c r="W70" s="32">
        <f t="shared" si="4"/>
        <v>0</v>
      </c>
      <c r="X70" s="6"/>
      <c r="Y70" s="6"/>
      <c r="Z70" s="6"/>
      <c r="AA70" s="6"/>
      <c r="AB70" s="6"/>
    </row>
    <row r="71" spans="1:28" ht="26.25" customHeight="1" thickBot="1" x14ac:dyDescent="0.4">
      <c r="A71" s="168"/>
      <c r="B71" s="6"/>
      <c r="C71" s="49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  <c r="P71" s="6"/>
      <c r="Q71" s="6"/>
      <c r="R71" s="6"/>
      <c r="S71" s="28">
        <v>2601</v>
      </c>
      <c r="T71" s="29" t="s">
        <v>607</v>
      </c>
      <c r="U71" s="30">
        <f t="shared" si="3"/>
        <v>0</v>
      </c>
      <c r="V71" s="6"/>
      <c r="W71" s="32">
        <f t="shared" si="4"/>
        <v>0</v>
      </c>
      <c r="X71" s="6"/>
      <c r="Y71" s="6"/>
      <c r="Z71" s="6"/>
      <c r="AA71" s="6"/>
      <c r="AB71" s="6"/>
    </row>
    <row r="72" spans="1:28" ht="26.25" customHeight="1" thickBot="1" x14ac:dyDescent="0.4">
      <c r="A72" s="168"/>
      <c r="B72" s="6"/>
      <c r="C72" s="49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  <c r="P72" s="6"/>
      <c r="Q72" s="6"/>
      <c r="R72" s="6"/>
      <c r="S72" s="28">
        <v>2614</v>
      </c>
      <c r="T72" s="29" t="s">
        <v>405</v>
      </c>
      <c r="U72" s="30">
        <f t="shared" si="3"/>
        <v>0</v>
      </c>
      <c r="V72" s="6"/>
      <c r="W72" s="32">
        <f t="shared" si="4"/>
        <v>0</v>
      </c>
      <c r="X72" s="6"/>
      <c r="Y72" s="6"/>
      <c r="Z72" s="6"/>
      <c r="AA72" s="6"/>
      <c r="AB72" s="6"/>
    </row>
    <row r="73" spans="1:28" ht="26.25" customHeight="1" thickBot="1" x14ac:dyDescent="0.4">
      <c r="A73" s="168"/>
      <c r="B73" s="6"/>
      <c r="C73" s="49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  <c r="P73" s="6"/>
      <c r="Q73" s="6"/>
      <c r="R73" s="6"/>
      <c r="S73" s="28">
        <v>2654</v>
      </c>
      <c r="T73" s="29" t="s">
        <v>401</v>
      </c>
      <c r="U73" s="30">
        <f t="shared" si="3"/>
        <v>0</v>
      </c>
      <c r="V73" s="6"/>
      <c r="W73" s="32">
        <f t="shared" si="4"/>
        <v>0</v>
      </c>
      <c r="X73" s="6"/>
      <c r="Y73" s="6"/>
      <c r="Z73" s="6"/>
      <c r="AA73" s="6"/>
      <c r="AB73" s="6"/>
    </row>
    <row r="74" spans="1:28" ht="26.25" customHeight="1" thickBot="1" x14ac:dyDescent="0.4">
      <c r="A74" s="168"/>
      <c r="B74" s="6"/>
      <c r="C74" s="49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  <c r="P74" s="6"/>
      <c r="Q74" s="6"/>
      <c r="R74" s="6"/>
      <c r="S74" s="28">
        <v>2656</v>
      </c>
      <c r="T74" s="29" t="s">
        <v>507</v>
      </c>
      <c r="U74" s="30">
        <f t="shared" si="3"/>
        <v>0</v>
      </c>
      <c r="V74" s="6"/>
      <c r="W74" s="32">
        <f t="shared" si="4"/>
        <v>0</v>
      </c>
      <c r="X74" s="6"/>
      <c r="Y74" s="6"/>
      <c r="Z74" s="6"/>
      <c r="AA74" s="6"/>
      <c r="AB74" s="6"/>
    </row>
    <row r="75" spans="1:28" ht="26.25" customHeight="1" thickBot="1" x14ac:dyDescent="0.4">
      <c r="A75" s="168"/>
      <c r="B75" s="6"/>
      <c r="C75" s="49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  <c r="P75" s="6"/>
      <c r="Q75" s="6"/>
      <c r="R75" s="6"/>
      <c r="S75" s="28">
        <v>2658</v>
      </c>
      <c r="T75" s="29" t="s">
        <v>608</v>
      </c>
      <c r="U75" s="30">
        <f t="shared" si="3"/>
        <v>0</v>
      </c>
      <c r="V75" s="6"/>
      <c r="W75" s="32">
        <f t="shared" si="4"/>
        <v>0</v>
      </c>
      <c r="X75" s="6"/>
      <c r="Y75" s="6"/>
      <c r="Z75" s="6"/>
      <c r="AA75" s="6"/>
      <c r="AB75" s="6"/>
    </row>
    <row r="76" spans="1:28" ht="26.25" customHeight="1" thickBot="1" x14ac:dyDescent="0.4">
      <c r="A76" s="165"/>
      <c r="B76" s="6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  <c r="P76" s="6"/>
      <c r="Q76" s="6"/>
      <c r="R76" s="6"/>
      <c r="S76" s="28">
        <v>1115</v>
      </c>
      <c r="T76" s="29" t="s">
        <v>329</v>
      </c>
      <c r="U76" s="30">
        <f t="shared" si="3"/>
        <v>0</v>
      </c>
      <c r="V76" s="6"/>
      <c r="W76" s="32">
        <f t="shared" si="4"/>
        <v>0</v>
      </c>
      <c r="X76" s="6"/>
      <c r="Y76" s="6"/>
      <c r="Z76" s="6"/>
      <c r="AA76" s="6"/>
      <c r="AB76" s="6"/>
    </row>
    <row r="77" spans="1:28" ht="26.25" customHeight="1" thickBot="1" x14ac:dyDescent="0.4">
      <c r="S77" s="28"/>
      <c r="T77" s="29"/>
      <c r="U77" s="30">
        <f t="shared" si="3"/>
        <v>0</v>
      </c>
      <c r="V77" s="6"/>
      <c r="W77" s="32">
        <f>SUMIF($D$3:$D$76,S77,$N$3:$N$76)</f>
        <v>0</v>
      </c>
    </row>
    <row r="78" spans="1:28" ht="26.25" customHeight="1" thickBot="1" x14ac:dyDescent="0.4">
      <c r="S78" s="28"/>
      <c r="T78" s="29"/>
      <c r="U78" s="30">
        <f t="shared" si="3"/>
        <v>0</v>
      </c>
      <c r="V78" s="6"/>
      <c r="W78" s="32">
        <f>SUMIF($D$3:$D$76,S78,$N$3:$N$76)</f>
        <v>0</v>
      </c>
    </row>
    <row r="79" spans="1:28" ht="26.25" customHeight="1" thickBot="1" x14ac:dyDescent="0.4">
      <c r="S79" s="28"/>
      <c r="T79" s="29"/>
      <c r="U79" s="30">
        <f t="shared" si="3"/>
        <v>0</v>
      </c>
      <c r="V79" s="6"/>
      <c r="W79" s="32">
        <f>SUMIF($D$3:$D$76,S79,$N$3:$N$76)</f>
        <v>0</v>
      </c>
    </row>
    <row r="80" spans="1:28" ht="26.25" customHeight="1" thickBot="1" x14ac:dyDescent="0.4">
      <c r="S80" s="28"/>
      <c r="T80" s="29"/>
      <c r="U80" s="30">
        <f t="shared" si="3"/>
        <v>0</v>
      </c>
      <c r="V80" s="6"/>
      <c r="W80" s="32">
        <f>SUMIF($D$3:$D$76,S80,$N$3:$N$76)</f>
        <v>0</v>
      </c>
    </row>
    <row r="81" spans="19:23" ht="26.25" customHeight="1" thickBot="1" x14ac:dyDescent="0.4">
      <c r="S81" s="28"/>
      <c r="T81" s="29"/>
      <c r="U81" s="30">
        <f t="shared" si="3"/>
        <v>0</v>
      </c>
      <c r="V81" s="6"/>
      <c r="W81" s="32">
        <f>SUMIF($D$3:$D$76,S81,$N$3:$N$76)</f>
        <v>0</v>
      </c>
    </row>
    <row r="82" spans="19:23" ht="26.25" customHeight="1" thickBot="1" x14ac:dyDescent="0.4">
      <c r="S82" s="28"/>
      <c r="T82" s="29"/>
      <c r="U82" s="30">
        <f t="shared" si="3"/>
        <v>0</v>
      </c>
      <c r="V82" s="6"/>
      <c r="W82" s="32">
        <f>SUMIF($D$3:$D$76,S82,$N$3:$N$76)</f>
        <v>0</v>
      </c>
    </row>
    <row r="83" spans="19:23" ht="26.25" customHeight="1" thickBot="1" x14ac:dyDescent="0.4">
      <c r="S83" s="28"/>
      <c r="T83" s="29"/>
      <c r="U83" s="30">
        <f t="shared" si="3"/>
        <v>0</v>
      </c>
      <c r="V83" s="6"/>
      <c r="W83" s="32">
        <f>SUMIF($D$3:$D$76,S83,$N$3:$N$76)</f>
        <v>0</v>
      </c>
    </row>
    <row r="84" spans="19:23" ht="26.25" customHeight="1" thickBot="1" x14ac:dyDescent="0.4">
      <c r="S84" s="28"/>
      <c r="T84" s="29"/>
      <c r="U84" s="30">
        <f>SUM(U3:U83)</f>
        <v>80</v>
      </c>
      <c r="V84" s="6"/>
      <c r="W84" s="32">
        <f>SUM(W3:W83)</f>
        <v>80</v>
      </c>
    </row>
    <row r="85" spans="19:23" ht="26.25" customHeight="1" x14ac:dyDescent="0.2">
      <c r="S85" s="6"/>
      <c r="T85" s="6"/>
      <c r="U85" s="6"/>
      <c r="V85" s="6"/>
      <c r="W85" s="6"/>
    </row>
    <row r="86" spans="19:23" ht="26.25" customHeight="1" x14ac:dyDescent="0.2">
      <c r="S86" s="6"/>
      <c r="T86" s="6"/>
      <c r="U86" s="6"/>
      <c r="V86" s="6"/>
      <c r="W86" s="6"/>
    </row>
    <row r="87" spans="19:23" ht="26.25" customHeight="1" x14ac:dyDescent="0.2">
      <c r="S87" s="6"/>
      <c r="T87" s="6"/>
      <c r="U87" s="6"/>
      <c r="V87" s="6"/>
      <c r="W87" s="6"/>
    </row>
    <row r="88" spans="19:23" ht="18.600000000000001" customHeight="1" x14ac:dyDescent="0.2">
      <c r="S88" s="6"/>
      <c r="T88" s="6"/>
      <c r="U88" s="6"/>
      <c r="V88" s="6"/>
      <c r="W88" s="6"/>
    </row>
    <row r="89" spans="19:23" ht="18.600000000000001" customHeight="1" x14ac:dyDescent="0.2">
      <c r="S89" s="6"/>
      <c r="T89" s="6"/>
      <c r="U89" s="6"/>
      <c r="V89" s="6"/>
      <c r="W89" s="6"/>
    </row>
    <row r="90" spans="19:23" ht="18.600000000000001" customHeight="1" x14ac:dyDescent="0.2">
      <c r="S90" s="6"/>
      <c r="T90" s="6"/>
      <c r="U90" s="6"/>
      <c r="V90" s="6"/>
      <c r="W90" s="6"/>
    </row>
    <row r="91" spans="19:23" ht="18.600000000000001" customHeight="1" x14ac:dyDescent="0.2">
      <c r="S91" s="6"/>
      <c r="T91" s="6"/>
      <c r="U91" s="6"/>
      <c r="V91" s="6"/>
      <c r="W91" s="6"/>
    </row>
    <row r="92" spans="19:23" ht="18.600000000000001" customHeight="1" x14ac:dyDescent="0.2">
      <c r="S92" s="6"/>
      <c r="T92" s="6"/>
      <c r="U92" s="6"/>
      <c r="V92" s="6"/>
      <c r="W92" s="6"/>
    </row>
    <row r="93" spans="19:23" ht="18.600000000000001" customHeight="1" x14ac:dyDescent="0.2">
      <c r="S93" s="6"/>
      <c r="T93" s="6"/>
      <c r="U93" s="6"/>
      <c r="V93" s="6"/>
      <c r="W93" s="6"/>
    </row>
    <row r="94" spans="19:23" ht="18.600000000000001" customHeight="1" x14ac:dyDescent="0.2">
      <c r="S94" s="6"/>
      <c r="T94" s="6"/>
      <c r="U94" s="6"/>
      <c r="V94" s="6"/>
      <c r="W94" s="6"/>
    </row>
    <row r="95" spans="19:23" ht="18.600000000000001" customHeight="1" x14ac:dyDescent="0.2">
      <c r="S95" s="6"/>
      <c r="T95" s="6"/>
      <c r="U95" s="6"/>
      <c r="V95" s="6"/>
      <c r="W95" s="6"/>
    </row>
    <row r="96" spans="19:23" ht="18.600000000000001" customHeight="1" x14ac:dyDescent="0.2">
      <c r="S96" s="6"/>
      <c r="T96" s="6"/>
      <c r="U96" s="6"/>
      <c r="V96" s="6"/>
      <c r="W96" s="6"/>
    </row>
    <row r="97" spans="19:23" ht="18.600000000000001" customHeight="1" x14ac:dyDescent="0.2">
      <c r="S97" s="6"/>
      <c r="T97" s="6"/>
      <c r="U97" s="6"/>
      <c r="V97" s="6"/>
      <c r="W97" s="6"/>
    </row>
    <row r="98" spans="19:23" ht="18.600000000000001" customHeight="1" x14ac:dyDescent="0.2">
      <c r="S98" s="6"/>
      <c r="T98" s="6"/>
      <c r="U98" s="6"/>
      <c r="V98" s="6"/>
      <c r="W98" s="6"/>
    </row>
    <row r="99" spans="19:23" ht="18.600000000000001" customHeight="1" x14ac:dyDescent="0.2">
      <c r="S99" s="6"/>
      <c r="T99" s="6"/>
      <c r="U99" s="6"/>
      <c r="V99" s="6"/>
      <c r="W99" s="6"/>
    </row>
    <row r="100" spans="19:23" ht="18.600000000000001" customHeight="1" x14ac:dyDescent="0.2">
      <c r="S100" s="6"/>
      <c r="T100" s="6"/>
      <c r="U100" s="6"/>
      <c r="V100" s="6"/>
      <c r="W100" s="6"/>
    </row>
    <row r="101" spans="19:23" ht="18.600000000000001" customHeight="1" x14ac:dyDescent="0.2">
      <c r="S101" s="6"/>
      <c r="T101" s="6"/>
      <c r="U101" s="6"/>
      <c r="V101" s="6"/>
      <c r="W101" s="6"/>
    </row>
    <row r="102" spans="19:23" ht="18.600000000000001" customHeight="1" x14ac:dyDescent="0.2">
      <c r="S102" s="6"/>
      <c r="T102" s="6"/>
      <c r="U102" s="6"/>
      <c r="V102" s="6"/>
      <c r="W102" s="6"/>
    </row>
    <row r="103" spans="19:23" ht="18.600000000000001" customHeight="1" x14ac:dyDescent="0.2">
      <c r="S103" s="6"/>
      <c r="T103" s="6"/>
      <c r="U103" s="6"/>
      <c r="V103" s="6"/>
      <c r="W103" s="6"/>
    </row>
    <row r="104" spans="19:23" ht="18.600000000000001" customHeight="1" x14ac:dyDescent="0.2">
      <c r="S104" s="6"/>
      <c r="T104" s="6"/>
      <c r="U104" s="6"/>
      <c r="V104" s="6"/>
      <c r="W104" s="6"/>
    </row>
    <row r="105" spans="19:23" ht="18.600000000000001" customHeight="1" x14ac:dyDescent="0.2">
      <c r="S105" s="6"/>
      <c r="T105" s="6"/>
      <c r="U105" s="6"/>
      <c r="V105" s="6"/>
      <c r="W105" s="6"/>
    </row>
    <row r="106" spans="19:23" ht="18.600000000000001" customHeight="1" x14ac:dyDescent="0.2">
      <c r="S106" s="6"/>
      <c r="T106" s="6"/>
      <c r="U106" s="6"/>
      <c r="V106" s="6"/>
      <c r="W106" s="6"/>
    </row>
    <row r="107" spans="19:23" ht="18.600000000000001" customHeight="1" x14ac:dyDescent="0.2">
      <c r="S107" s="6"/>
      <c r="T107" s="6"/>
      <c r="U107" s="6"/>
      <c r="V107" s="6"/>
      <c r="W107" s="6"/>
    </row>
    <row r="108" spans="19:23" ht="18.600000000000001" customHeight="1" x14ac:dyDescent="0.2">
      <c r="S108" s="6"/>
      <c r="T108" s="6"/>
      <c r="U108" s="6"/>
      <c r="V108" s="6"/>
      <c r="W108" s="6"/>
    </row>
    <row r="109" spans="19:23" ht="18.600000000000001" customHeight="1" x14ac:dyDescent="0.2">
      <c r="S109" s="6"/>
      <c r="T109" s="6"/>
      <c r="U109" s="6"/>
      <c r="V109" s="6"/>
      <c r="W109" s="6"/>
    </row>
    <row r="110" spans="19:23" ht="18.600000000000001" customHeight="1" x14ac:dyDescent="0.2">
      <c r="S110" s="6"/>
      <c r="T110" s="6"/>
      <c r="U110" s="6"/>
      <c r="V110" s="6"/>
      <c r="W110" s="6"/>
    </row>
    <row r="111" spans="19:23" ht="18.600000000000001" customHeight="1" x14ac:dyDescent="0.2">
      <c r="S111" s="6"/>
      <c r="T111" s="6"/>
      <c r="U111" s="6"/>
      <c r="V111" s="6"/>
      <c r="W111" s="6"/>
    </row>
    <row r="112" spans="19:23" ht="18.600000000000001" customHeight="1" x14ac:dyDescent="0.2">
      <c r="S112" s="6"/>
      <c r="T112" s="6"/>
      <c r="U112" s="6"/>
      <c r="V112" s="6"/>
      <c r="W112" s="6"/>
    </row>
  </sheetData>
  <mergeCells count="1">
    <mergeCell ref="B1:G1"/>
  </mergeCells>
  <conditionalFormatting sqref="B3:B4 A5:B42">
    <cfRule type="containsText" dxfId="9" priority="1" stopIfTrue="1" operator="containsText" text="SI">
      <formula>NOT(ISERROR(SEARCH("SI",A3)))</formula>
    </cfRule>
    <cfRule type="containsText" dxfId="8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975A5-E253-40D7-AD7A-784A3E0E5C42}">
  <dimension ref="A1:IZ112"/>
  <sheetViews>
    <sheetView showGridLines="0" zoomScale="40" zoomScaleNormal="40" workbookViewId="0">
      <pane xSplit="5" ySplit="2" topLeftCell="G3" activePane="bottomRight" state="frozen"/>
      <selection pane="topRight" activeCell="E1" sqref="E1"/>
      <selection pane="bottomLeft" activeCell="A3" sqref="A3"/>
      <selection pane="bottomRight" activeCell="S1" sqref="S1:W104857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9.42578125" style="1" customWidth="1"/>
    <col min="6" max="7" width="23.42578125" style="1" customWidth="1"/>
    <col min="8" max="11" width="22.42578125" style="1" customWidth="1"/>
    <col min="12" max="13" width="23" style="1" customWidth="1"/>
    <col min="14" max="14" width="28.42578125" style="1" customWidth="1"/>
    <col min="15" max="15" width="24.2851562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75.85546875" style="1" bestFit="1" customWidth="1"/>
    <col min="21" max="21" width="16" style="1" customWidth="1"/>
    <col min="22" max="22" width="11.42578125" style="1" customWidth="1"/>
    <col min="23" max="23" width="31.285156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56.28515625" style="1" customWidth="1"/>
    <col min="29" max="260" width="11.42578125" style="1" customWidth="1"/>
  </cols>
  <sheetData>
    <row r="1" spans="1:28" ht="28.5" customHeight="1" thickBot="1" x14ac:dyDescent="0.45">
      <c r="A1"/>
      <c r="B1" s="251" t="s">
        <v>84</v>
      </c>
      <c r="C1" s="252"/>
      <c r="D1" s="252"/>
      <c r="E1" s="252"/>
      <c r="F1" s="252"/>
      <c r="G1" s="253"/>
      <c r="H1" s="77"/>
      <c r="I1" s="136"/>
      <c r="J1" s="136"/>
      <c r="K1" s="136"/>
      <c r="L1" s="56"/>
      <c r="M1" s="56"/>
      <c r="N1" s="104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46" t="s">
        <v>113</v>
      </c>
      <c r="B2" s="8" t="s">
        <v>69</v>
      </c>
      <c r="C2" s="146" t="s">
        <v>1</v>
      </c>
      <c r="D2" s="146" t="s">
        <v>70</v>
      </c>
      <c r="E2" s="146" t="s">
        <v>3</v>
      </c>
      <c r="F2" s="9" t="s">
        <v>134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/>
      <c r="M2" s="9"/>
      <c r="N2" s="9"/>
      <c r="O2" s="11" t="s">
        <v>4</v>
      </c>
      <c r="P2" s="12" t="s">
        <v>5</v>
      </c>
      <c r="Q2" s="12" t="s">
        <v>6</v>
      </c>
      <c r="R2" s="69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8.5" customHeight="1" thickBot="1" x14ac:dyDescent="0.4">
      <c r="A3" s="140">
        <v>124</v>
      </c>
      <c r="B3" s="214" t="s">
        <v>108</v>
      </c>
      <c r="C3" s="155" t="s">
        <v>288</v>
      </c>
      <c r="D3" s="155">
        <v>2403</v>
      </c>
      <c r="E3" s="155" t="s">
        <v>167</v>
      </c>
      <c r="F3" s="139">
        <v>45</v>
      </c>
      <c r="G3" s="148"/>
      <c r="H3" s="23"/>
      <c r="I3" s="23"/>
      <c r="J3" s="23"/>
      <c r="K3" s="23"/>
      <c r="L3" s="23"/>
      <c r="M3" s="23"/>
      <c r="N3" s="24"/>
      <c r="O3" s="248">
        <f>IF(P3=5,SUM(F3:M3)-SMALL(F3:M3,1)-SMALL(F3:M3,2),IF(P3=6,SUM(F3:M3)-SMALL(F3:M3,1),SUM(F3:M3)))+N3</f>
        <v>45</v>
      </c>
      <c r="P3" s="26">
        <f>COUNTA(F3:M3)</f>
        <v>1</v>
      </c>
      <c r="Q3" s="134">
        <f>SUM(F3:M3)+N3</f>
        <v>45</v>
      </c>
      <c r="R3" s="27"/>
      <c r="S3" s="28">
        <v>10</v>
      </c>
      <c r="T3" s="132" t="s">
        <v>140</v>
      </c>
      <c r="U3" s="30">
        <f>SUMIF($D$3:$D$76,S3,$Q$3:$Q$76)</f>
        <v>0</v>
      </c>
      <c r="V3" s="31"/>
      <c r="W3" s="32">
        <f>SUMIF($D$3:$D$76,S3,$O$3:$O$76)</f>
        <v>0</v>
      </c>
      <c r="X3" s="19"/>
      <c r="Y3" s="33"/>
      <c r="Z3" s="33"/>
      <c r="AA3" s="33"/>
      <c r="AB3" s="33"/>
    </row>
    <row r="4" spans="1:28" ht="29.1" customHeight="1" thickBot="1" x14ac:dyDescent="0.45">
      <c r="A4" s="166">
        <v>132084</v>
      </c>
      <c r="B4" s="214" t="s">
        <v>108</v>
      </c>
      <c r="C4" s="157" t="s">
        <v>595</v>
      </c>
      <c r="D4" s="157">
        <v>1172</v>
      </c>
      <c r="E4" s="157" t="s">
        <v>332</v>
      </c>
      <c r="F4" s="148"/>
      <c r="G4" s="148">
        <v>45</v>
      </c>
      <c r="H4" s="23"/>
      <c r="I4" s="151"/>
      <c r="J4" s="143"/>
      <c r="K4" s="23"/>
      <c r="L4" s="143"/>
      <c r="M4" s="143"/>
      <c r="N4" s="24"/>
      <c r="O4" s="25">
        <f>IF(P4=6,SUM(F4:M4)-SMALL(F4:M4,1)-SMALL(F4:M4,2),IF(P4=6,SUM(F4:M4)-SMALL(F4:M4,1),SUM(F4:M4)))</f>
        <v>45</v>
      </c>
      <c r="P4" s="26">
        <f>COUNTA(F4:M4)</f>
        <v>1</v>
      </c>
      <c r="Q4" s="134">
        <f>SUM(F4:M4)</f>
        <v>45</v>
      </c>
      <c r="R4" s="27"/>
      <c r="S4" s="28">
        <v>48</v>
      </c>
      <c r="T4" s="132" t="s">
        <v>141</v>
      </c>
      <c r="U4" s="30">
        <f t="shared" ref="U4:U67" si="0">SUMIF($D$3:$D$76,S4,$Q$3:$Q$76)</f>
        <v>0</v>
      </c>
      <c r="V4" s="31"/>
      <c r="W4" s="32">
        <f t="shared" ref="W4:W67" si="1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5">
      <c r="A5" s="187">
        <v>64580</v>
      </c>
      <c r="B5" s="214" t="s">
        <v>108</v>
      </c>
      <c r="C5" s="155" t="s">
        <v>289</v>
      </c>
      <c r="D5" s="155">
        <v>1317</v>
      </c>
      <c r="E5" s="155" t="s">
        <v>290</v>
      </c>
      <c r="F5" s="148">
        <v>35</v>
      </c>
      <c r="G5" s="148"/>
      <c r="H5" s="23"/>
      <c r="I5" s="151"/>
      <c r="J5" s="151"/>
      <c r="K5" s="23"/>
      <c r="L5" s="143"/>
      <c r="M5" s="143"/>
      <c r="N5" s="24"/>
      <c r="O5" s="25">
        <f>IF(P5=6,SUM(F5:M5)-SMALL(F5:M5,1)-SMALL(F5:M5,2),IF(P5=6,SUM(F5:M5)-SMALL(F5:M5,1),SUM(F5:M5)))</f>
        <v>35</v>
      </c>
      <c r="P5" s="26">
        <f>COUNTA(F5:M5)</f>
        <v>1</v>
      </c>
      <c r="Q5" s="134">
        <f>SUM(F5:M5)</f>
        <v>35</v>
      </c>
      <c r="R5" s="27"/>
      <c r="S5" s="28">
        <v>1132</v>
      </c>
      <c r="T5" s="132" t="s">
        <v>142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38">
        <v>61035</v>
      </c>
      <c r="B6" s="214" t="s">
        <v>108</v>
      </c>
      <c r="C6" s="155" t="s">
        <v>596</v>
      </c>
      <c r="D6" s="155">
        <v>2446</v>
      </c>
      <c r="E6" s="155" t="s">
        <v>338</v>
      </c>
      <c r="F6" s="139"/>
      <c r="G6" s="148">
        <v>35</v>
      </c>
      <c r="H6" s="23"/>
      <c r="I6" s="23"/>
      <c r="J6" s="23"/>
      <c r="K6" s="23"/>
      <c r="L6" s="23"/>
      <c r="M6" s="23"/>
      <c r="N6" s="24"/>
      <c r="O6" s="25">
        <f>IF(P6=6,SUM(F6:M6)-SMALL(F6:M6,1)-SMALL(F6:M6,2),IF(P6=6,SUM(F6:M6)-SMALL(F6:M6,1),SUM(F6:M6)))</f>
        <v>35</v>
      </c>
      <c r="P6" s="26">
        <f>COUNTA(F6:M6)</f>
        <v>1</v>
      </c>
      <c r="Q6" s="134">
        <f>SUM(F6:M6)</f>
        <v>35</v>
      </c>
      <c r="R6" s="27"/>
      <c r="S6" s="28">
        <v>1140</v>
      </c>
      <c r="T6" s="132" t="s">
        <v>143</v>
      </c>
      <c r="U6" s="30">
        <f t="shared" si="0"/>
        <v>0</v>
      </c>
      <c r="V6" s="31"/>
      <c r="W6" s="32">
        <f t="shared" si="1"/>
        <v>0</v>
      </c>
      <c r="X6" s="19"/>
      <c r="Y6" s="33"/>
      <c r="Z6" s="33"/>
      <c r="AA6" s="33"/>
      <c r="AB6" s="33"/>
    </row>
    <row r="7" spans="1:28" ht="29.1" customHeight="1" thickBot="1" x14ac:dyDescent="0.45">
      <c r="A7" s="138"/>
      <c r="B7" s="138" t="s">
        <v>110</v>
      </c>
      <c r="C7" s="155"/>
      <c r="D7" s="155"/>
      <c r="E7" s="155"/>
      <c r="F7" s="148"/>
      <c r="G7" s="148"/>
      <c r="H7" s="23"/>
      <c r="I7" s="151"/>
      <c r="J7" s="143"/>
      <c r="K7" s="23"/>
      <c r="L7" s="143"/>
      <c r="M7" s="143"/>
      <c r="N7" s="24"/>
      <c r="O7" s="25">
        <f>IF(P7=6,SUM(F7:M7)-SMALL(F7:M7,1)-SMALL(F7:M7,2),IF(P7=6,SUM(F7:M7)-SMALL(F7:M7,1),SUM(F7:M7)))</f>
        <v>0</v>
      </c>
      <c r="P7" s="26">
        <f>COUNTA(F7:M7)</f>
        <v>0</v>
      </c>
      <c r="Q7" s="134">
        <f>SUM(F7:M7)</f>
        <v>0</v>
      </c>
      <c r="R7" s="27"/>
      <c r="S7" s="28">
        <v>1172</v>
      </c>
      <c r="T7" s="132" t="s">
        <v>144</v>
      </c>
      <c r="U7" s="30">
        <f t="shared" si="0"/>
        <v>45</v>
      </c>
      <c r="V7" s="31"/>
      <c r="W7" s="32">
        <f t="shared" si="1"/>
        <v>45</v>
      </c>
      <c r="X7" s="19"/>
      <c r="Y7" s="33"/>
      <c r="Z7" s="33"/>
      <c r="AA7" s="33"/>
      <c r="AB7" s="33"/>
    </row>
    <row r="8" spans="1:28" ht="29.1" customHeight="1" thickBot="1" x14ac:dyDescent="0.4">
      <c r="A8" s="138"/>
      <c r="B8" s="138" t="s">
        <v>110</v>
      </c>
      <c r="C8" s="155"/>
      <c r="D8" s="155"/>
      <c r="E8" s="155"/>
      <c r="F8" s="139"/>
      <c r="G8" s="148"/>
      <c r="H8" s="23"/>
      <c r="I8" s="23"/>
      <c r="J8" s="23"/>
      <c r="K8" s="23"/>
      <c r="L8" s="23"/>
      <c r="M8" s="23"/>
      <c r="N8" s="24"/>
      <c r="O8" s="25">
        <f>IF(P8=6,SUM(F8:M8)-SMALL(F8:M8,1)-SMALL(F8:M8,2),IF(P8=6,SUM(F8:M8)-SMALL(F8:M8,1),SUM(F8:M8)))</f>
        <v>0</v>
      </c>
      <c r="P8" s="26">
        <f>COUNTA(F8:M8)</f>
        <v>0</v>
      </c>
      <c r="Q8" s="134">
        <f>SUM(F8:M8)</f>
        <v>0</v>
      </c>
      <c r="R8" s="27"/>
      <c r="S8" s="28">
        <v>1174</v>
      </c>
      <c r="T8" s="132" t="s">
        <v>145</v>
      </c>
      <c r="U8" s="30">
        <f t="shared" si="0"/>
        <v>0</v>
      </c>
      <c r="V8" s="31"/>
      <c r="W8" s="32">
        <f t="shared" si="1"/>
        <v>0</v>
      </c>
      <c r="X8" s="19"/>
      <c r="Y8" s="33"/>
      <c r="Z8" s="33"/>
      <c r="AA8" s="33"/>
      <c r="AB8" s="33"/>
    </row>
    <row r="9" spans="1:28" ht="29.1" customHeight="1" thickBot="1" x14ac:dyDescent="0.4">
      <c r="A9" s="138"/>
      <c r="B9" s="138" t="s">
        <v>110</v>
      </c>
      <c r="C9" s="155"/>
      <c r="D9" s="155"/>
      <c r="E9" s="155"/>
      <c r="F9" s="139"/>
      <c r="G9" s="148"/>
      <c r="H9" s="23"/>
      <c r="I9" s="23"/>
      <c r="J9" s="23"/>
      <c r="K9" s="23"/>
      <c r="L9" s="23"/>
      <c r="M9" s="23"/>
      <c r="N9" s="24"/>
      <c r="O9" s="25">
        <f>IF(P9=6,SUM(F9:M9)-SMALL(F9:M9,1)-SMALL(F9:M9,2),IF(P9=6,SUM(F9:M9)-SMALL(F9:M9,1),SUM(F9:M9)))</f>
        <v>0</v>
      </c>
      <c r="P9" s="26">
        <f>COUNTA(F9:M9)</f>
        <v>0</v>
      </c>
      <c r="Q9" s="134">
        <f>SUM(F9:M9)</f>
        <v>0</v>
      </c>
      <c r="R9" s="27"/>
      <c r="S9" s="28">
        <v>1180</v>
      </c>
      <c r="T9" s="132" t="s">
        <v>146</v>
      </c>
      <c r="U9" s="30">
        <f t="shared" si="0"/>
        <v>0</v>
      </c>
      <c r="V9" s="31"/>
      <c r="W9" s="32">
        <f t="shared" si="1"/>
        <v>0</v>
      </c>
      <c r="X9" s="19"/>
      <c r="Y9" s="33"/>
      <c r="Z9" s="33"/>
      <c r="AA9" s="33"/>
      <c r="AB9" s="33"/>
    </row>
    <row r="10" spans="1:28" ht="29.1" customHeight="1" thickBot="1" x14ac:dyDescent="0.4">
      <c r="A10" s="138"/>
      <c r="B10" s="138" t="s">
        <v>110</v>
      </c>
      <c r="C10" s="157"/>
      <c r="D10" s="157"/>
      <c r="E10" s="157"/>
      <c r="F10" s="139"/>
      <c r="G10" s="148"/>
      <c r="H10" s="23"/>
      <c r="I10" s="23"/>
      <c r="J10" s="23"/>
      <c r="K10" s="23"/>
      <c r="L10" s="23"/>
      <c r="M10" s="23"/>
      <c r="N10" s="24"/>
      <c r="O10" s="25">
        <f>IF(P10=6,SUM(F10:M10)-SMALL(F10:M10,1)-SMALL(F10:M10,2),IF(P10=6,SUM(F10:M10)-SMALL(F10:M10,1),SUM(F10:M10)))</f>
        <v>0</v>
      </c>
      <c r="P10" s="26">
        <f>COUNTA(F10:M10)</f>
        <v>0</v>
      </c>
      <c r="Q10" s="134">
        <f>SUM(F10:M10)</f>
        <v>0</v>
      </c>
      <c r="R10" s="27"/>
      <c r="S10" s="28">
        <v>1298</v>
      </c>
      <c r="T10" s="132" t="s">
        <v>147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87"/>
      <c r="B11" s="138" t="s">
        <v>110</v>
      </c>
      <c r="C11" s="199"/>
      <c r="D11" s="199"/>
      <c r="E11" s="199"/>
      <c r="F11" s="190"/>
      <c r="G11" s="198"/>
      <c r="H11" s="23"/>
      <c r="I11" s="190"/>
      <c r="J11" s="190"/>
      <c r="K11" s="23"/>
      <c r="L11" s="190"/>
      <c r="M11" s="190"/>
      <c r="N11" s="24"/>
      <c r="O11" s="25">
        <f>IF(P11=6,SUM(F11:M11)-SMALL(F11:M11,1)-SMALL(F11:M11,2),IF(P11=6,SUM(F11:M11)-SMALL(F11:M11,1),SUM(F11:M11)))</f>
        <v>0</v>
      </c>
      <c r="P11" s="26">
        <f>COUNTA(F11:M11)</f>
        <v>0</v>
      </c>
      <c r="Q11" s="134">
        <f>SUM(F11:M11)</f>
        <v>0</v>
      </c>
      <c r="R11" s="27"/>
      <c r="S11" s="28">
        <v>1317</v>
      </c>
      <c r="T11" s="132" t="s">
        <v>148</v>
      </c>
      <c r="U11" s="30">
        <f t="shared" si="0"/>
        <v>35</v>
      </c>
      <c r="V11" s="31"/>
      <c r="W11" s="32">
        <f t="shared" si="1"/>
        <v>35</v>
      </c>
      <c r="X11" s="19"/>
      <c r="Y11" s="33"/>
      <c r="Z11" s="33"/>
      <c r="AA11" s="33"/>
      <c r="AB11" s="33"/>
    </row>
    <row r="12" spans="1:28" ht="29.1" customHeight="1" thickBot="1" x14ac:dyDescent="0.4">
      <c r="A12" s="236"/>
      <c r="B12" s="138" t="s">
        <v>110</v>
      </c>
      <c r="C12" s="199"/>
      <c r="D12" s="199"/>
      <c r="E12" s="199"/>
      <c r="F12" s="190"/>
      <c r="G12" s="198"/>
      <c r="H12" s="23"/>
      <c r="I12" s="190"/>
      <c r="J12" s="190"/>
      <c r="K12" s="23"/>
      <c r="L12" s="190"/>
      <c r="M12" s="190"/>
      <c r="N12" s="24"/>
      <c r="O12" s="25">
        <f>IF(P12=6,SUM(F12:M12)-SMALL(F12:M12,1)-SMALL(F12:M12,2),IF(P12=6,SUM(F12:M12)-SMALL(F12:M12,1),SUM(F12:M12)))</f>
        <v>0</v>
      </c>
      <c r="P12" s="26">
        <f>COUNTA(F12:M12)</f>
        <v>0</v>
      </c>
      <c r="Q12" s="134">
        <v>0</v>
      </c>
      <c r="R12" s="27"/>
      <c r="S12" s="28">
        <v>1347</v>
      </c>
      <c r="T12" s="132" t="s">
        <v>45</v>
      </c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87"/>
      <c r="B13" s="138" t="s">
        <v>110</v>
      </c>
      <c r="C13" s="199"/>
      <c r="D13" s="199"/>
      <c r="E13" s="199"/>
      <c r="F13" s="190"/>
      <c r="G13" s="198"/>
      <c r="H13" s="23"/>
      <c r="I13" s="190"/>
      <c r="J13" s="190"/>
      <c r="K13" s="23"/>
      <c r="L13" s="190"/>
      <c r="M13" s="190"/>
      <c r="N13" s="24"/>
      <c r="O13" s="25">
        <f>IF(P13=6,SUM(F13:M13)-SMALL(F13:M13,1)-SMALL(F13:M13,2),IF(P13=6,SUM(F13:M13)-SMALL(F13:M13,1),SUM(F13:M13)))</f>
        <v>0</v>
      </c>
      <c r="P13" s="26">
        <f>COUNTA(F13:M13)</f>
        <v>0</v>
      </c>
      <c r="Q13" s="134">
        <v>0</v>
      </c>
      <c r="R13" s="27"/>
      <c r="S13" s="28">
        <v>1451</v>
      </c>
      <c r="T13" s="132" t="s">
        <v>149</v>
      </c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87"/>
      <c r="B14" s="138" t="s">
        <v>110</v>
      </c>
      <c r="C14" s="199"/>
      <c r="D14" s="199"/>
      <c r="E14" s="199"/>
      <c r="F14" s="190"/>
      <c r="G14" s="198"/>
      <c r="H14" s="23"/>
      <c r="I14" s="190"/>
      <c r="J14" s="190"/>
      <c r="K14" s="23"/>
      <c r="L14" s="190"/>
      <c r="M14" s="190"/>
      <c r="N14" s="24"/>
      <c r="O14" s="25">
        <f>IF(P14=6,SUM(F14:M14)-SMALL(F14:M14,1)-SMALL(F14:M14,2),IF(P14=6,SUM(F14:M14)-SMALL(F14:M14,1),SUM(F14:M14)))</f>
        <v>0</v>
      </c>
      <c r="P14" s="26">
        <f>COUNTA(F14:M14)</f>
        <v>0</v>
      </c>
      <c r="Q14" s="134">
        <v>0</v>
      </c>
      <c r="R14" s="27"/>
      <c r="S14" s="28">
        <v>1757</v>
      </c>
      <c r="T14" s="132" t="s">
        <v>150</v>
      </c>
      <c r="U14" s="30">
        <f t="shared" si="0"/>
        <v>0</v>
      </c>
      <c r="V14" s="31"/>
      <c r="W14" s="32">
        <f t="shared" si="1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87"/>
      <c r="B15" s="138" t="s">
        <v>110</v>
      </c>
      <c r="C15" s="199"/>
      <c r="D15" s="199"/>
      <c r="E15" s="199"/>
      <c r="F15" s="190"/>
      <c r="G15" s="198"/>
      <c r="H15" s="23"/>
      <c r="I15" s="190"/>
      <c r="J15" s="190"/>
      <c r="K15" s="23"/>
      <c r="L15" s="190"/>
      <c r="M15" s="190"/>
      <c r="N15" s="24"/>
      <c r="O15" s="25">
        <f>IF(P15=7,SUM(F15:M15)-SMALL(F15:M15,1)-SMALL(F15:M15,2),IF(P15=6,SUM(F15:M15)-SMALL(F15:M15,1),SUM(F15:M15)))</f>
        <v>0</v>
      </c>
      <c r="P15" s="26">
        <f>COUNTA(F15:M15)</f>
        <v>0</v>
      </c>
      <c r="Q15" s="134">
        <v>0</v>
      </c>
      <c r="R15" s="27"/>
      <c r="S15" s="28">
        <v>1773</v>
      </c>
      <c r="T15" s="132" t="s">
        <v>71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87"/>
      <c r="B16" s="187"/>
      <c r="C16" s="199"/>
      <c r="D16" s="199"/>
      <c r="E16" s="199"/>
      <c r="F16" s="190"/>
      <c r="G16" s="198"/>
      <c r="H16" s="190"/>
      <c r="I16" s="190"/>
      <c r="J16" s="190"/>
      <c r="K16" s="190"/>
      <c r="L16" s="190"/>
      <c r="M16" s="190"/>
      <c r="N16" s="24"/>
      <c r="O16" s="25"/>
      <c r="P16" s="26"/>
      <c r="Q16" s="134"/>
      <c r="R16" s="27"/>
      <c r="S16" s="28">
        <v>1843</v>
      </c>
      <c r="T16" s="132" t="s">
        <v>151</v>
      </c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87"/>
      <c r="B17" s="187"/>
      <c r="C17" s="199"/>
      <c r="D17" s="199"/>
      <c r="E17" s="199"/>
      <c r="F17" s="190"/>
      <c r="G17" s="198"/>
      <c r="H17" s="190"/>
      <c r="I17" s="190"/>
      <c r="J17" s="190"/>
      <c r="K17" s="190"/>
      <c r="L17" s="190"/>
      <c r="M17" s="190"/>
      <c r="N17" s="24"/>
      <c r="O17" s="25"/>
      <c r="P17" s="26"/>
      <c r="Q17" s="134"/>
      <c r="R17" s="27"/>
      <c r="S17" s="28">
        <v>1988</v>
      </c>
      <c r="T17" s="132" t="s">
        <v>152</v>
      </c>
      <c r="U17" s="30">
        <f t="shared" si="0"/>
        <v>0</v>
      </c>
      <c r="V17" s="31"/>
      <c r="W17" s="32">
        <f t="shared" si="1"/>
        <v>0</v>
      </c>
      <c r="X17" s="19"/>
      <c r="Y17" s="33"/>
      <c r="Z17" s="33"/>
      <c r="AA17" s="33"/>
      <c r="AB17" s="33"/>
    </row>
    <row r="18" spans="1:28" ht="29.1" customHeight="1" thickBot="1" x14ac:dyDescent="0.4">
      <c r="A18" s="187"/>
      <c r="B18" s="187"/>
      <c r="C18" s="199"/>
      <c r="D18" s="199"/>
      <c r="E18" s="199"/>
      <c r="F18" s="190"/>
      <c r="G18" s="198"/>
      <c r="H18" s="190"/>
      <c r="I18" s="190"/>
      <c r="J18" s="190"/>
      <c r="K18" s="190"/>
      <c r="L18" s="190"/>
      <c r="M18" s="190"/>
      <c r="N18" s="24"/>
      <c r="O18" s="25"/>
      <c r="P18" s="26"/>
      <c r="Q18" s="134"/>
      <c r="R18" s="27"/>
      <c r="S18" s="28">
        <v>2005</v>
      </c>
      <c r="T18" s="132" t="s">
        <v>153</v>
      </c>
      <c r="U18" s="30">
        <f t="shared" si="0"/>
        <v>0</v>
      </c>
      <c r="V18" s="31"/>
      <c r="W18" s="32">
        <f t="shared" si="1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87"/>
      <c r="B19" s="187"/>
      <c r="C19" s="199"/>
      <c r="D19" s="199"/>
      <c r="E19" s="199"/>
      <c r="F19" s="190"/>
      <c r="G19" s="198"/>
      <c r="H19" s="190"/>
      <c r="I19" s="190"/>
      <c r="J19" s="190"/>
      <c r="K19" s="190"/>
      <c r="L19" s="190"/>
      <c r="M19" s="190"/>
      <c r="N19" s="24"/>
      <c r="O19" s="25"/>
      <c r="P19" s="26"/>
      <c r="Q19" s="134"/>
      <c r="R19" s="27"/>
      <c r="S19" s="28">
        <v>2015</v>
      </c>
      <c r="T19" s="132" t="s">
        <v>154</v>
      </c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87"/>
      <c r="B20" s="187"/>
      <c r="C20" s="199"/>
      <c r="D20" s="199"/>
      <c r="E20" s="199"/>
      <c r="F20" s="190"/>
      <c r="G20" s="198"/>
      <c r="H20" s="190"/>
      <c r="I20" s="190"/>
      <c r="J20" s="190"/>
      <c r="K20" s="190"/>
      <c r="L20" s="190"/>
      <c r="M20" s="190"/>
      <c r="N20" s="24"/>
      <c r="O20" s="25"/>
      <c r="P20" s="26"/>
      <c r="Q20" s="134"/>
      <c r="R20" s="27"/>
      <c r="S20" s="28">
        <v>2041</v>
      </c>
      <c r="T20" s="132" t="s">
        <v>155</v>
      </c>
      <c r="U20" s="30">
        <f t="shared" si="0"/>
        <v>0</v>
      </c>
      <c r="V20" s="31"/>
      <c r="W20" s="32">
        <f t="shared" si="1"/>
        <v>0</v>
      </c>
      <c r="X20" s="19"/>
      <c r="Y20" s="6"/>
      <c r="Z20" s="6"/>
      <c r="AA20" s="6"/>
      <c r="AB20" s="6"/>
    </row>
    <row r="21" spans="1:28" ht="29.1" customHeight="1" thickBot="1" x14ac:dyDescent="0.4">
      <c r="A21" s="187"/>
      <c r="B21" s="187"/>
      <c r="C21" s="199"/>
      <c r="D21" s="199"/>
      <c r="E21" s="199"/>
      <c r="F21" s="190"/>
      <c r="G21" s="198"/>
      <c r="H21" s="190"/>
      <c r="I21" s="190"/>
      <c r="J21" s="190"/>
      <c r="K21" s="190"/>
      <c r="L21" s="190"/>
      <c r="M21" s="190"/>
      <c r="N21" s="24"/>
      <c r="O21" s="25"/>
      <c r="P21" s="26"/>
      <c r="Q21" s="134"/>
      <c r="R21" s="27"/>
      <c r="S21" s="28">
        <v>2055</v>
      </c>
      <c r="T21" s="132" t="s">
        <v>156</v>
      </c>
      <c r="U21" s="30">
        <f t="shared" si="0"/>
        <v>0</v>
      </c>
      <c r="V21" s="31"/>
      <c r="W21" s="32">
        <f t="shared" si="1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87"/>
      <c r="B22" s="187"/>
      <c r="C22" s="199"/>
      <c r="D22" s="199"/>
      <c r="E22" s="199"/>
      <c r="F22" s="190"/>
      <c r="G22" s="198"/>
      <c r="H22" s="190"/>
      <c r="I22" s="190"/>
      <c r="J22" s="190"/>
      <c r="K22" s="190"/>
      <c r="L22" s="190"/>
      <c r="M22" s="190"/>
      <c r="N22" s="24"/>
      <c r="O22" s="25"/>
      <c r="P22" s="26"/>
      <c r="Q22" s="134"/>
      <c r="R22" s="27"/>
      <c r="S22" s="28">
        <v>2057</v>
      </c>
      <c r="T22" s="132" t="s">
        <v>157</v>
      </c>
      <c r="U22" s="30">
        <f t="shared" si="0"/>
        <v>0</v>
      </c>
      <c r="V22" s="31"/>
      <c r="W22" s="32">
        <f t="shared" si="1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87"/>
      <c r="B23" s="187"/>
      <c r="C23" s="199"/>
      <c r="D23" s="199"/>
      <c r="E23" s="199"/>
      <c r="F23" s="190"/>
      <c r="G23" s="198"/>
      <c r="H23" s="190"/>
      <c r="I23" s="190"/>
      <c r="J23" s="190"/>
      <c r="K23" s="190"/>
      <c r="L23" s="190"/>
      <c r="M23" s="190"/>
      <c r="N23" s="24"/>
      <c r="O23" s="25"/>
      <c r="P23" s="26"/>
      <c r="Q23" s="134"/>
      <c r="R23" s="27"/>
      <c r="S23" s="28">
        <v>2112</v>
      </c>
      <c r="T23" s="132" t="s">
        <v>158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87"/>
      <c r="B24" s="187"/>
      <c r="C24" s="199"/>
      <c r="D24" s="199"/>
      <c r="E24" s="199"/>
      <c r="F24" s="190"/>
      <c r="G24" s="198"/>
      <c r="H24" s="190"/>
      <c r="I24" s="190"/>
      <c r="J24" s="190"/>
      <c r="K24" s="190"/>
      <c r="L24" s="190"/>
      <c r="M24" s="190"/>
      <c r="N24" s="24"/>
      <c r="O24" s="25"/>
      <c r="P24" s="26"/>
      <c r="Q24" s="134"/>
      <c r="R24" s="27"/>
      <c r="S24" s="28">
        <v>2140</v>
      </c>
      <c r="T24" s="132" t="s">
        <v>159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87"/>
      <c r="B25" s="187"/>
      <c r="C25" s="199"/>
      <c r="D25" s="199"/>
      <c r="E25" s="199"/>
      <c r="F25" s="190"/>
      <c r="G25" s="198"/>
      <c r="H25" s="190"/>
      <c r="I25" s="190"/>
      <c r="J25" s="190"/>
      <c r="K25" s="190"/>
      <c r="L25" s="190"/>
      <c r="M25" s="190"/>
      <c r="N25" s="24"/>
      <c r="O25" s="25"/>
      <c r="P25" s="26"/>
      <c r="Q25" s="134"/>
      <c r="R25" s="27"/>
      <c r="S25" s="28">
        <v>2142</v>
      </c>
      <c r="T25" s="132" t="s">
        <v>160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87"/>
      <c r="B26" s="187"/>
      <c r="C26" s="199"/>
      <c r="D26" s="199"/>
      <c r="E26" s="199"/>
      <c r="F26" s="190"/>
      <c r="G26" s="198"/>
      <c r="H26" s="190"/>
      <c r="I26" s="190"/>
      <c r="J26" s="190"/>
      <c r="K26" s="190"/>
      <c r="L26" s="190"/>
      <c r="M26" s="190"/>
      <c r="N26" s="24"/>
      <c r="O26" s="25"/>
      <c r="P26" s="26"/>
      <c r="Q26" s="134"/>
      <c r="R26" s="27"/>
      <c r="S26" s="28">
        <v>2144</v>
      </c>
      <c r="T26" s="132" t="s">
        <v>161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87"/>
      <c r="B27" s="187"/>
      <c r="C27" s="199"/>
      <c r="D27" s="199"/>
      <c r="E27" s="199"/>
      <c r="F27" s="190"/>
      <c r="G27" s="198"/>
      <c r="H27" s="190"/>
      <c r="I27" s="190"/>
      <c r="J27" s="190"/>
      <c r="K27" s="190"/>
      <c r="L27" s="190"/>
      <c r="M27" s="190"/>
      <c r="N27" s="24"/>
      <c r="O27" s="25"/>
      <c r="P27" s="26"/>
      <c r="Q27" s="134"/>
      <c r="R27" s="27"/>
      <c r="S27" s="28">
        <v>2186</v>
      </c>
      <c r="T27" s="132" t="s">
        <v>162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87"/>
      <c r="B28" s="187"/>
      <c r="C28" s="199"/>
      <c r="D28" s="199"/>
      <c r="E28" s="199"/>
      <c r="F28" s="190"/>
      <c r="G28" s="198"/>
      <c r="H28" s="190"/>
      <c r="I28" s="190"/>
      <c r="J28" s="190"/>
      <c r="K28" s="190"/>
      <c r="L28" s="190"/>
      <c r="M28" s="190"/>
      <c r="N28" s="24"/>
      <c r="O28" s="25"/>
      <c r="P28" s="26"/>
      <c r="Q28" s="134"/>
      <c r="R28" s="27"/>
      <c r="S28" s="28">
        <v>2236</v>
      </c>
      <c r="T28" s="132" t="s">
        <v>163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87"/>
      <c r="B29" s="187"/>
      <c r="C29" s="199"/>
      <c r="D29" s="199"/>
      <c r="E29" s="199"/>
      <c r="F29" s="190"/>
      <c r="G29" s="198"/>
      <c r="H29" s="190"/>
      <c r="I29" s="190"/>
      <c r="J29" s="190"/>
      <c r="K29" s="190"/>
      <c r="L29" s="190"/>
      <c r="M29" s="190"/>
      <c r="N29" s="24"/>
      <c r="O29" s="25"/>
      <c r="P29" s="26"/>
      <c r="Q29" s="134"/>
      <c r="R29" s="27"/>
      <c r="S29" s="28">
        <v>2272</v>
      </c>
      <c r="T29" s="132" t="s">
        <v>164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87"/>
      <c r="B30" s="187"/>
      <c r="C30" s="199"/>
      <c r="D30" s="199"/>
      <c r="E30" s="199"/>
      <c r="F30" s="190"/>
      <c r="G30" s="198"/>
      <c r="H30" s="190"/>
      <c r="I30" s="190"/>
      <c r="J30" s="190"/>
      <c r="K30" s="190"/>
      <c r="L30" s="190"/>
      <c r="M30" s="190"/>
      <c r="N30" s="24"/>
      <c r="O30" s="25"/>
      <c r="P30" s="26"/>
      <c r="Q30" s="134"/>
      <c r="R30" s="27"/>
      <c r="S30" s="28">
        <v>2362</v>
      </c>
      <c r="T30" s="132" t="s">
        <v>165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87"/>
      <c r="B31" s="187"/>
      <c r="C31" s="199"/>
      <c r="D31" s="199"/>
      <c r="E31" s="199"/>
      <c r="F31" s="190"/>
      <c r="G31" s="198"/>
      <c r="H31" s="190"/>
      <c r="I31" s="190"/>
      <c r="J31" s="190"/>
      <c r="K31" s="190"/>
      <c r="L31" s="190"/>
      <c r="M31" s="190"/>
      <c r="N31" s="24"/>
      <c r="O31" s="25"/>
      <c r="P31" s="26"/>
      <c r="Q31" s="134"/>
      <c r="R31" s="27"/>
      <c r="S31" s="28">
        <v>2397</v>
      </c>
      <c r="T31" s="132" t="s">
        <v>166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87"/>
      <c r="B32" s="187"/>
      <c r="C32" s="199"/>
      <c r="D32" s="199"/>
      <c r="E32" s="199"/>
      <c r="F32" s="190"/>
      <c r="G32" s="198"/>
      <c r="H32" s="190"/>
      <c r="I32" s="190"/>
      <c r="J32" s="190"/>
      <c r="K32" s="190"/>
      <c r="L32" s="190"/>
      <c r="M32" s="190"/>
      <c r="N32" s="24"/>
      <c r="O32" s="25"/>
      <c r="P32" s="26"/>
      <c r="Q32" s="134"/>
      <c r="R32" s="27"/>
      <c r="S32" s="28">
        <v>2403</v>
      </c>
      <c r="T32" s="132" t="s">
        <v>167</v>
      </c>
      <c r="U32" s="30">
        <f t="shared" si="0"/>
        <v>45</v>
      </c>
      <c r="V32" s="31"/>
      <c r="W32" s="32">
        <f t="shared" si="1"/>
        <v>45</v>
      </c>
      <c r="X32" s="19"/>
      <c r="Y32" s="6"/>
      <c r="Z32" s="6"/>
      <c r="AA32" s="6"/>
      <c r="AB32" s="6"/>
    </row>
    <row r="33" spans="1:28" ht="29.1" customHeight="1" thickBot="1" x14ac:dyDescent="0.4">
      <c r="A33" s="187"/>
      <c r="B33" s="187"/>
      <c r="C33" s="199"/>
      <c r="D33" s="199"/>
      <c r="E33" s="199"/>
      <c r="F33" s="190"/>
      <c r="G33" s="198"/>
      <c r="H33" s="190"/>
      <c r="I33" s="190"/>
      <c r="J33" s="190"/>
      <c r="K33" s="190"/>
      <c r="L33" s="190"/>
      <c r="M33" s="190"/>
      <c r="N33" s="24"/>
      <c r="O33" s="25"/>
      <c r="P33" s="26"/>
      <c r="Q33" s="134"/>
      <c r="R33" s="27"/>
      <c r="S33" s="28">
        <v>2415</v>
      </c>
      <c r="T33" s="132" t="s">
        <v>168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87"/>
      <c r="B34" s="187"/>
      <c r="C34" s="199"/>
      <c r="D34" s="199"/>
      <c r="E34" s="199"/>
      <c r="F34" s="190"/>
      <c r="G34" s="198"/>
      <c r="H34" s="190"/>
      <c r="I34" s="190"/>
      <c r="J34" s="190"/>
      <c r="K34" s="190"/>
      <c r="L34" s="190"/>
      <c r="M34" s="190"/>
      <c r="N34" s="24"/>
      <c r="O34" s="25"/>
      <c r="P34" s="26"/>
      <c r="Q34" s="134"/>
      <c r="R34" s="27"/>
      <c r="S34" s="28">
        <v>2446</v>
      </c>
      <c r="T34" s="132" t="s">
        <v>169</v>
      </c>
      <c r="U34" s="30">
        <f t="shared" si="0"/>
        <v>35</v>
      </c>
      <c r="V34" s="31"/>
      <c r="W34" s="32">
        <f t="shared" si="1"/>
        <v>35</v>
      </c>
      <c r="X34" s="19"/>
      <c r="Y34" s="6"/>
      <c r="Z34" s="6"/>
      <c r="AA34" s="6"/>
      <c r="AB34" s="6"/>
    </row>
    <row r="35" spans="1:28" ht="29.1" customHeight="1" thickBot="1" x14ac:dyDescent="0.4">
      <c r="A35" s="187"/>
      <c r="B35" s="187"/>
      <c r="C35" s="199"/>
      <c r="D35" s="199"/>
      <c r="E35" s="199"/>
      <c r="F35" s="190"/>
      <c r="G35" s="198"/>
      <c r="H35" s="190"/>
      <c r="I35" s="190"/>
      <c r="J35" s="190"/>
      <c r="K35" s="190"/>
      <c r="L35" s="190"/>
      <c r="M35" s="190"/>
      <c r="N35" s="24"/>
      <c r="O35" s="25"/>
      <c r="P35" s="26"/>
      <c r="Q35" s="134"/>
      <c r="R35" s="27"/>
      <c r="S35" s="28">
        <v>2455</v>
      </c>
      <c r="T35" s="132" t="s">
        <v>170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87"/>
      <c r="B36" s="187"/>
      <c r="C36" s="199"/>
      <c r="D36" s="199"/>
      <c r="E36" s="199"/>
      <c r="F36" s="190"/>
      <c r="G36" s="198"/>
      <c r="H36" s="190"/>
      <c r="I36" s="190"/>
      <c r="J36" s="190"/>
      <c r="K36" s="190"/>
      <c r="L36" s="190"/>
      <c r="M36" s="190"/>
      <c r="N36" s="24"/>
      <c r="O36" s="25"/>
      <c r="P36" s="26"/>
      <c r="Q36" s="134"/>
      <c r="R36" s="27"/>
      <c r="S36" s="28">
        <v>2513</v>
      </c>
      <c r="T36" s="132" t="s">
        <v>114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87"/>
      <c r="B37" s="187"/>
      <c r="C37" s="199"/>
      <c r="D37" s="199"/>
      <c r="E37" s="199"/>
      <c r="F37" s="190"/>
      <c r="G37" s="198"/>
      <c r="H37" s="190"/>
      <c r="I37" s="190"/>
      <c r="J37" s="190"/>
      <c r="K37" s="190"/>
      <c r="L37" s="190"/>
      <c r="M37" s="190"/>
      <c r="N37" s="24"/>
      <c r="O37" s="25"/>
      <c r="P37" s="26"/>
      <c r="Q37" s="134"/>
      <c r="R37" s="27"/>
      <c r="S37" s="28">
        <v>2521</v>
      </c>
      <c r="T37" s="132" t="s">
        <v>111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87"/>
      <c r="B38" s="187"/>
      <c r="C38" s="199"/>
      <c r="D38" s="199"/>
      <c r="E38" s="199"/>
      <c r="F38" s="190">
        <f t="shared" ref="F38:K38" si="2">COUNTA(F3:F35)</f>
        <v>2</v>
      </c>
      <c r="G38" s="190">
        <f t="shared" si="2"/>
        <v>2</v>
      </c>
      <c r="H38" s="190">
        <f t="shared" si="2"/>
        <v>0</v>
      </c>
      <c r="I38" s="190">
        <f t="shared" si="2"/>
        <v>0</v>
      </c>
      <c r="J38" s="190">
        <f t="shared" si="2"/>
        <v>0</v>
      </c>
      <c r="K38" s="190">
        <f t="shared" si="2"/>
        <v>0</v>
      </c>
      <c r="L38" s="190"/>
      <c r="M38" s="190"/>
      <c r="N38" s="24"/>
      <c r="O38" s="248">
        <f>SUM(O3:O37)</f>
        <v>160</v>
      </c>
      <c r="P38" s="26"/>
      <c r="Q38" s="134">
        <f>SUM(Q3:Q37)</f>
        <v>160</v>
      </c>
      <c r="R38" s="27"/>
      <c r="S38" s="28">
        <v>2526</v>
      </c>
      <c r="T38" s="132" t="s">
        <v>171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87"/>
      <c r="B39" s="187"/>
      <c r="C39" s="199"/>
      <c r="D39" s="199"/>
      <c r="E39" s="199"/>
      <c r="F39" s="190"/>
      <c r="G39" s="198"/>
      <c r="H39" s="190"/>
      <c r="I39" s="190"/>
      <c r="J39" s="190"/>
      <c r="K39" s="190"/>
      <c r="L39" s="190"/>
      <c r="M39" s="190"/>
      <c r="N39" s="24"/>
      <c r="O39" s="25"/>
      <c r="P39" s="26"/>
      <c r="Q39" s="134"/>
      <c r="R39" s="27"/>
      <c r="S39" s="28">
        <v>2609</v>
      </c>
      <c r="T39" s="132" t="s">
        <v>172</v>
      </c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87"/>
      <c r="B40" s="187"/>
      <c r="C40" s="199"/>
      <c r="D40" s="199"/>
      <c r="E40" s="199"/>
      <c r="F40" s="190"/>
      <c r="G40" s="198"/>
      <c r="H40" s="190"/>
      <c r="I40" s="190"/>
      <c r="J40" s="190"/>
      <c r="K40" s="190"/>
      <c r="L40" s="190"/>
      <c r="M40" s="190"/>
      <c r="N40" s="243"/>
      <c r="O40" s="25"/>
      <c r="P40" s="26"/>
      <c r="Q40" s="134"/>
      <c r="R40" s="27"/>
      <c r="S40" s="28">
        <v>2612</v>
      </c>
      <c r="T40" s="132" t="s">
        <v>173</v>
      </c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87"/>
      <c r="B41" s="187"/>
      <c r="C41" s="199"/>
      <c r="D41" s="199"/>
      <c r="E41" s="199"/>
      <c r="F41" s="190"/>
      <c r="G41" s="198"/>
      <c r="H41" s="190"/>
      <c r="I41" s="190"/>
      <c r="J41" s="190"/>
      <c r="K41" s="190"/>
      <c r="L41" s="190"/>
      <c r="M41" s="190"/>
      <c r="N41" s="243"/>
      <c r="O41" s="25"/>
      <c r="P41" s="26"/>
      <c r="Q41" s="134"/>
      <c r="R41" s="27"/>
      <c r="S41" s="28">
        <v>2638</v>
      </c>
      <c r="T41" s="132" t="s">
        <v>174</v>
      </c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87"/>
      <c r="B42" s="187"/>
      <c r="C42" s="199"/>
      <c r="D42" s="199"/>
      <c r="E42" s="199"/>
      <c r="F42" s="190"/>
      <c r="G42" s="198"/>
      <c r="H42" s="190"/>
      <c r="I42" s="190"/>
      <c r="J42" s="190"/>
      <c r="K42" s="190"/>
      <c r="L42" s="190"/>
      <c r="M42" s="190"/>
      <c r="N42" s="243"/>
      <c r="O42" s="25"/>
      <c r="P42" s="26"/>
      <c r="Q42" s="134"/>
      <c r="R42" s="27"/>
      <c r="S42" s="28">
        <v>1665</v>
      </c>
      <c r="T42" s="132" t="s">
        <v>604</v>
      </c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6"/>
      <c r="B43" s="6"/>
      <c r="C43" s="6"/>
      <c r="D43" s="80"/>
      <c r="E43" s="6"/>
      <c r="F43" s="6"/>
      <c r="G43" s="6"/>
      <c r="H43" s="6"/>
      <c r="I43" s="6"/>
      <c r="J43" s="6"/>
      <c r="K43" s="6"/>
      <c r="L43" s="6"/>
      <c r="M43" s="6"/>
      <c r="N43" s="65"/>
      <c r="O43" s="65"/>
      <c r="P43" s="6"/>
      <c r="Q43" s="65"/>
      <c r="R43" s="81"/>
      <c r="S43" s="28">
        <v>1771</v>
      </c>
      <c r="T43" s="29" t="s">
        <v>456</v>
      </c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6"/>
      <c r="B44" s="6"/>
      <c r="C44" s="6"/>
      <c r="D44" s="80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81"/>
      <c r="S44" s="28">
        <v>1862</v>
      </c>
      <c r="T44" s="132" t="s">
        <v>324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6"/>
      <c r="B45" s="6"/>
      <c r="C45" s="6"/>
      <c r="D45" s="80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81"/>
      <c r="S45" s="28">
        <v>1868</v>
      </c>
      <c r="T45" s="29" t="s">
        <v>310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8.5" customHeight="1" thickBot="1" x14ac:dyDescent="0.4">
      <c r="A46" s="6"/>
      <c r="B46" s="6"/>
      <c r="C46" s="6"/>
      <c r="D46" s="80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39"/>
      <c r="S46" s="28">
        <v>1937</v>
      </c>
      <c r="T46" s="29" t="s">
        <v>363</v>
      </c>
      <c r="U46" s="30">
        <f t="shared" si="0"/>
        <v>0</v>
      </c>
      <c r="V46" s="36"/>
      <c r="W46" s="32">
        <f t="shared" si="1"/>
        <v>0</v>
      </c>
      <c r="X46" s="19"/>
      <c r="Y46" s="6"/>
      <c r="Z46" s="6"/>
      <c r="AA46" s="6"/>
      <c r="AB46" s="6"/>
    </row>
    <row r="47" spans="1:28" ht="27.95" customHeight="1" thickBot="1" x14ac:dyDescent="0.4">
      <c r="A47" s="6"/>
      <c r="B47" s="6"/>
      <c r="C47" s="6"/>
      <c r="D47" s="80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39"/>
      <c r="S47" s="28">
        <v>1970</v>
      </c>
      <c r="T47" s="29" t="s">
        <v>327</v>
      </c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6"/>
      <c r="B48" s="6"/>
      <c r="C48" s="6"/>
      <c r="D48" s="80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28">
        <v>2029</v>
      </c>
      <c r="T48" s="29" t="s">
        <v>349</v>
      </c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:28" ht="27.95" customHeight="1" thickBot="1" x14ac:dyDescent="0.4">
      <c r="A49" s="6"/>
      <c r="B49" s="6"/>
      <c r="C49" s="6"/>
      <c r="D49" s="80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39"/>
      <c r="S49" s="28">
        <v>2042</v>
      </c>
      <c r="T49" s="29" t="s">
        <v>434</v>
      </c>
      <c r="U49" s="30">
        <f t="shared" si="0"/>
        <v>0</v>
      </c>
      <c r="V49" s="39"/>
      <c r="W49" s="32">
        <f t="shared" si="1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6"/>
      <c r="B50" s="6"/>
      <c r="C50" s="6"/>
      <c r="D50" s="80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39"/>
      <c r="S50" s="28">
        <v>2046</v>
      </c>
      <c r="T50" s="29" t="s">
        <v>467</v>
      </c>
      <c r="U50" s="30">
        <f t="shared" si="0"/>
        <v>0</v>
      </c>
      <c r="V50" s="6"/>
      <c r="W50" s="32">
        <f t="shared" si="1"/>
        <v>0</v>
      </c>
      <c r="X50" s="6"/>
      <c r="Y50" s="6"/>
      <c r="Z50" s="6"/>
      <c r="AA50" s="6"/>
      <c r="AB50" s="6"/>
    </row>
    <row r="51" spans="1:28" ht="27.95" customHeight="1" thickBot="1" x14ac:dyDescent="0.4">
      <c r="A51" s="6"/>
      <c r="B51" s="6"/>
      <c r="C51" s="6"/>
      <c r="D51" s="80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39"/>
      <c r="S51" s="28">
        <v>2178</v>
      </c>
      <c r="T51" s="29" t="s">
        <v>605</v>
      </c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"/>
      <c r="B52" s="6"/>
      <c r="C52" s="6"/>
      <c r="D52" s="80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39"/>
      <c r="S52" s="28">
        <v>2205</v>
      </c>
      <c r="T52" s="29" t="s">
        <v>574</v>
      </c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80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2251</v>
      </c>
      <c r="T53" s="29" t="s">
        <v>304</v>
      </c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80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2253</v>
      </c>
      <c r="T54" s="29" t="s">
        <v>606</v>
      </c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80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>
        <v>2277</v>
      </c>
      <c r="T55" s="29" t="s">
        <v>320</v>
      </c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80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>
        <v>2310</v>
      </c>
      <c r="T56" s="29" t="s">
        <v>453</v>
      </c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80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2316</v>
      </c>
      <c r="T57" s="29" t="s">
        <v>293</v>
      </c>
      <c r="U57" s="30">
        <f t="shared" si="0"/>
        <v>0</v>
      </c>
      <c r="V57" s="6"/>
      <c r="W57" s="32">
        <f t="shared" si="1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80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2334</v>
      </c>
      <c r="T58" s="29" t="s">
        <v>427</v>
      </c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:28" ht="27.2" customHeight="1" thickBot="1" x14ac:dyDescent="0.4">
      <c r="A59" s="6"/>
      <c r="B59" s="6"/>
      <c r="C59" s="6"/>
      <c r="D59" s="80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2438</v>
      </c>
      <c r="T59" s="132" t="s">
        <v>500</v>
      </c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80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2453</v>
      </c>
      <c r="T60" s="29" t="s">
        <v>415</v>
      </c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80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2461</v>
      </c>
      <c r="T61" s="29" t="s">
        <v>577</v>
      </c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80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2465</v>
      </c>
      <c r="T62" s="29" t="s">
        <v>344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80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2478</v>
      </c>
      <c r="T63" s="132" t="s">
        <v>322</v>
      </c>
      <c r="U63" s="30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6.25" customHeight="1" thickBot="1" x14ac:dyDescent="0.4">
      <c r="A64" s="164"/>
      <c r="B64" s="6"/>
      <c r="C64" s="46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8"/>
      <c r="P64" s="6"/>
      <c r="Q64" s="6"/>
      <c r="R64" s="6"/>
      <c r="S64" s="28">
        <v>2480</v>
      </c>
      <c r="T64" s="29" t="s">
        <v>516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6.25" customHeight="1" thickBot="1" x14ac:dyDescent="0.4">
      <c r="A65" s="168"/>
      <c r="B65" s="6"/>
      <c r="C65" s="49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  <c r="P65" s="6"/>
      <c r="Q65" s="6"/>
      <c r="R65" s="6"/>
      <c r="S65" s="28">
        <v>2487</v>
      </c>
      <c r="T65" s="29" t="s">
        <v>459</v>
      </c>
      <c r="U65" s="30">
        <f t="shared" si="0"/>
        <v>0</v>
      </c>
      <c r="V65" s="36"/>
      <c r="W65" s="32">
        <f t="shared" si="1"/>
        <v>0</v>
      </c>
      <c r="X65" s="6"/>
      <c r="Y65" s="6"/>
      <c r="Z65" s="6"/>
      <c r="AA65" s="6"/>
      <c r="AB65" s="6"/>
    </row>
    <row r="66" spans="1:28" ht="26.25" customHeight="1" thickBot="1" x14ac:dyDescent="0.4">
      <c r="A66" s="168"/>
      <c r="B66" s="6"/>
      <c r="C66" s="49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  <c r="P66" s="6"/>
      <c r="Q66" s="6"/>
      <c r="R66" s="6"/>
      <c r="S66" s="28">
        <v>2488</v>
      </c>
      <c r="T66" s="29" t="s">
        <v>352</v>
      </c>
      <c r="U66" s="30">
        <f t="shared" si="0"/>
        <v>0</v>
      </c>
      <c r="V66" s="37"/>
      <c r="W66" s="32">
        <f t="shared" si="1"/>
        <v>0</v>
      </c>
      <c r="X66" s="6"/>
      <c r="Y66" s="6"/>
      <c r="Z66" s="6"/>
      <c r="AA66" s="6"/>
      <c r="AB66" s="6"/>
    </row>
    <row r="67" spans="1:28" ht="26.25" customHeight="1" thickBot="1" x14ac:dyDescent="0.4">
      <c r="A67" s="168"/>
      <c r="B67" s="6"/>
      <c r="C67" s="49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  <c r="P67" s="6"/>
      <c r="Q67" s="6"/>
      <c r="R67" s="6"/>
      <c r="S67" s="28">
        <v>2496</v>
      </c>
      <c r="T67" s="29" t="s">
        <v>423</v>
      </c>
      <c r="U67" s="30">
        <f t="shared" si="0"/>
        <v>0</v>
      </c>
      <c r="V67" s="6"/>
      <c r="W67" s="32">
        <f t="shared" si="1"/>
        <v>0</v>
      </c>
      <c r="X67" s="6"/>
      <c r="Y67" s="6"/>
      <c r="Z67" s="6"/>
      <c r="AA67" s="6"/>
      <c r="AB67" s="6"/>
    </row>
    <row r="68" spans="1:28" ht="26.25" customHeight="1" thickBot="1" x14ac:dyDescent="0.4">
      <c r="A68" s="168"/>
      <c r="B68" s="6"/>
      <c r="C68" s="49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  <c r="P68" s="6"/>
      <c r="Q68" s="6"/>
      <c r="R68" s="6"/>
      <c r="S68" s="28">
        <v>2549</v>
      </c>
      <c r="T68" s="29" t="s">
        <v>447</v>
      </c>
      <c r="U68" s="30">
        <f t="shared" ref="U68:U83" si="3">SUMIF($D$3:$D$76,S68,$Q$3:$Q$76)</f>
        <v>0</v>
      </c>
      <c r="V68" s="6"/>
      <c r="W68" s="32">
        <f t="shared" ref="W68:W76" si="4">SUMIF($D$3:$D$76,S68,$O$3:$O$76)</f>
        <v>0</v>
      </c>
      <c r="X68" s="6"/>
      <c r="Y68" s="6"/>
      <c r="Z68" s="6"/>
      <c r="AA68" s="6"/>
      <c r="AB68" s="6"/>
    </row>
    <row r="69" spans="1:28" ht="26.25" customHeight="1" thickBot="1" x14ac:dyDescent="0.4">
      <c r="A69" s="168"/>
      <c r="B69" s="6"/>
      <c r="C69" s="49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  <c r="P69" s="6"/>
      <c r="Q69" s="6"/>
      <c r="R69" s="6"/>
      <c r="S69" s="28">
        <v>2584</v>
      </c>
      <c r="T69" s="29" t="s">
        <v>404</v>
      </c>
      <c r="U69" s="30">
        <f t="shared" si="3"/>
        <v>0</v>
      </c>
      <c r="V69" s="6"/>
      <c r="W69" s="32">
        <f t="shared" si="4"/>
        <v>0</v>
      </c>
      <c r="X69" s="6"/>
      <c r="Y69" s="6"/>
      <c r="Z69" s="6"/>
      <c r="AA69" s="6"/>
      <c r="AB69" s="6"/>
    </row>
    <row r="70" spans="1:28" ht="26.25" customHeight="1" thickBot="1" x14ac:dyDescent="0.4">
      <c r="A70" s="168"/>
      <c r="B70" s="6"/>
      <c r="C70" s="49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  <c r="P70" s="6"/>
      <c r="Q70" s="6"/>
      <c r="R70" s="6"/>
      <c r="S70" s="28">
        <v>2599</v>
      </c>
      <c r="T70" s="29" t="s">
        <v>366</v>
      </c>
      <c r="U70" s="30">
        <f t="shared" si="3"/>
        <v>0</v>
      </c>
      <c r="V70" s="6"/>
      <c r="W70" s="32">
        <f t="shared" si="4"/>
        <v>0</v>
      </c>
      <c r="X70" s="6"/>
      <c r="Y70" s="6"/>
      <c r="Z70" s="6"/>
      <c r="AA70" s="6"/>
      <c r="AB70" s="6"/>
    </row>
    <row r="71" spans="1:28" ht="26.25" customHeight="1" thickBot="1" x14ac:dyDescent="0.4">
      <c r="A71" s="168"/>
      <c r="B71" s="6"/>
      <c r="C71" s="49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  <c r="P71" s="6"/>
      <c r="Q71" s="6"/>
      <c r="R71" s="6"/>
      <c r="S71" s="28">
        <v>2601</v>
      </c>
      <c r="T71" s="29" t="s">
        <v>607</v>
      </c>
      <c r="U71" s="30">
        <f t="shared" si="3"/>
        <v>0</v>
      </c>
      <c r="V71" s="6"/>
      <c r="W71" s="32">
        <f t="shared" si="4"/>
        <v>0</v>
      </c>
      <c r="X71" s="6"/>
      <c r="Y71" s="6"/>
      <c r="Z71" s="6"/>
      <c r="AA71" s="6"/>
      <c r="AB71" s="6"/>
    </row>
    <row r="72" spans="1:28" ht="26.25" customHeight="1" thickBot="1" x14ac:dyDescent="0.4">
      <c r="A72" s="168"/>
      <c r="B72" s="6"/>
      <c r="C72" s="49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  <c r="P72" s="6"/>
      <c r="Q72" s="6"/>
      <c r="R72" s="6"/>
      <c r="S72" s="28">
        <v>2614</v>
      </c>
      <c r="T72" s="29" t="s">
        <v>405</v>
      </c>
      <c r="U72" s="30">
        <f t="shared" si="3"/>
        <v>0</v>
      </c>
      <c r="V72" s="6"/>
      <c r="W72" s="32">
        <f t="shared" si="4"/>
        <v>0</v>
      </c>
      <c r="X72" s="6"/>
      <c r="Y72" s="6"/>
      <c r="Z72" s="6"/>
      <c r="AA72" s="6"/>
      <c r="AB72" s="6"/>
    </row>
    <row r="73" spans="1:28" ht="26.25" customHeight="1" thickBot="1" x14ac:dyDescent="0.4">
      <c r="A73" s="168"/>
      <c r="B73" s="6"/>
      <c r="C73" s="49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  <c r="P73" s="6"/>
      <c r="Q73" s="6"/>
      <c r="R73" s="6"/>
      <c r="S73" s="28">
        <v>2654</v>
      </c>
      <c r="T73" s="29" t="s">
        <v>401</v>
      </c>
      <c r="U73" s="30">
        <f t="shared" si="3"/>
        <v>0</v>
      </c>
      <c r="V73" s="6"/>
      <c r="W73" s="32">
        <f t="shared" si="4"/>
        <v>0</v>
      </c>
      <c r="X73" s="6"/>
      <c r="Y73" s="6"/>
      <c r="Z73" s="6"/>
      <c r="AA73" s="6"/>
      <c r="AB73" s="6"/>
    </row>
    <row r="74" spans="1:28" ht="26.25" customHeight="1" thickBot="1" x14ac:dyDescent="0.4">
      <c r="A74" s="168"/>
      <c r="B74" s="6"/>
      <c r="C74" s="49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  <c r="P74" s="6"/>
      <c r="Q74" s="6"/>
      <c r="R74" s="6"/>
      <c r="S74" s="28">
        <v>2656</v>
      </c>
      <c r="T74" s="29" t="s">
        <v>507</v>
      </c>
      <c r="U74" s="30">
        <f t="shared" si="3"/>
        <v>0</v>
      </c>
      <c r="V74" s="6"/>
      <c r="W74" s="32">
        <f t="shared" si="4"/>
        <v>0</v>
      </c>
      <c r="X74" s="6"/>
      <c r="Y74" s="6"/>
      <c r="Z74" s="6"/>
      <c r="AA74" s="6"/>
      <c r="AB74" s="6"/>
    </row>
    <row r="75" spans="1:28" ht="26.25" customHeight="1" thickBot="1" x14ac:dyDescent="0.4">
      <c r="A75" s="168"/>
      <c r="B75" s="6"/>
      <c r="C75" s="49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  <c r="P75" s="6"/>
      <c r="Q75" s="6"/>
      <c r="R75" s="6"/>
      <c r="S75" s="28">
        <v>2658</v>
      </c>
      <c r="T75" s="29" t="s">
        <v>608</v>
      </c>
      <c r="U75" s="30">
        <f t="shared" si="3"/>
        <v>0</v>
      </c>
      <c r="V75" s="6"/>
      <c r="W75" s="32">
        <f t="shared" si="4"/>
        <v>0</v>
      </c>
      <c r="X75" s="6"/>
      <c r="Y75" s="6"/>
      <c r="Z75" s="6"/>
      <c r="AA75" s="6"/>
      <c r="AB75" s="6"/>
    </row>
    <row r="76" spans="1:28" ht="26.25" customHeight="1" thickBot="1" x14ac:dyDescent="0.4">
      <c r="A76" s="165"/>
      <c r="B76" s="6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  <c r="P76" s="6"/>
      <c r="Q76" s="6"/>
      <c r="R76" s="6"/>
      <c r="S76" s="28">
        <v>1115</v>
      </c>
      <c r="T76" s="29" t="s">
        <v>329</v>
      </c>
      <c r="U76" s="30">
        <f t="shared" si="3"/>
        <v>0</v>
      </c>
      <c r="V76" s="6"/>
      <c r="W76" s="32">
        <f t="shared" si="4"/>
        <v>0</v>
      </c>
      <c r="X76" s="6"/>
      <c r="Y76" s="6"/>
      <c r="Z76" s="6"/>
      <c r="AA76" s="6"/>
      <c r="AB76" s="6"/>
    </row>
    <row r="77" spans="1:28" ht="26.25" customHeight="1" thickBot="1" x14ac:dyDescent="0.4">
      <c r="S77" s="28"/>
      <c r="T77" s="29"/>
      <c r="U77" s="30">
        <f t="shared" si="3"/>
        <v>0</v>
      </c>
      <c r="V77" s="6"/>
      <c r="W77" s="32">
        <f>SUMIF($D$3:$D$76,S77,$N$3:$N$76)</f>
        <v>0</v>
      </c>
    </row>
    <row r="78" spans="1:28" ht="26.25" customHeight="1" thickBot="1" x14ac:dyDescent="0.4">
      <c r="S78" s="28"/>
      <c r="T78" s="29"/>
      <c r="U78" s="30">
        <f t="shared" si="3"/>
        <v>0</v>
      </c>
      <c r="V78" s="6"/>
      <c r="W78" s="32">
        <f>SUMIF($D$3:$D$76,S78,$N$3:$N$76)</f>
        <v>0</v>
      </c>
    </row>
    <row r="79" spans="1:28" ht="26.25" customHeight="1" thickBot="1" x14ac:dyDescent="0.4">
      <c r="S79" s="28"/>
      <c r="T79" s="29"/>
      <c r="U79" s="30">
        <f t="shared" si="3"/>
        <v>0</v>
      </c>
      <c r="V79" s="6"/>
      <c r="W79" s="32">
        <f>SUMIF($D$3:$D$76,S79,$N$3:$N$76)</f>
        <v>0</v>
      </c>
    </row>
    <row r="80" spans="1:28" ht="26.25" customHeight="1" thickBot="1" x14ac:dyDescent="0.4">
      <c r="S80" s="28"/>
      <c r="T80" s="29"/>
      <c r="U80" s="30">
        <f t="shared" si="3"/>
        <v>0</v>
      </c>
      <c r="V80" s="6"/>
      <c r="W80" s="32">
        <f>SUMIF($D$3:$D$76,S80,$N$3:$N$76)</f>
        <v>0</v>
      </c>
    </row>
    <row r="81" spans="19:23" ht="26.25" customHeight="1" thickBot="1" x14ac:dyDescent="0.4">
      <c r="S81" s="28"/>
      <c r="T81" s="29"/>
      <c r="U81" s="30">
        <f t="shared" si="3"/>
        <v>0</v>
      </c>
      <c r="V81" s="6"/>
      <c r="W81" s="32">
        <f>SUMIF($D$3:$D$76,S81,$N$3:$N$76)</f>
        <v>0</v>
      </c>
    </row>
    <row r="82" spans="19:23" ht="26.25" customHeight="1" thickBot="1" x14ac:dyDescent="0.4">
      <c r="S82" s="28"/>
      <c r="T82" s="29"/>
      <c r="U82" s="30">
        <f t="shared" si="3"/>
        <v>0</v>
      </c>
      <c r="V82" s="6"/>
      <c r="W82" s="32">
        <f>SUMIF($D$3:$D$76,S82,$N$3:$N$76)</f>
        <v>0</v>
      </c>
    </row>
    <row r="83" spans="19:23" ht="26.25" customHeight="1" thickBot="1" x14ac:dyDescent="0.4">
      <c r="S83" s="28"/>
      <c r="T83" s="29"/>
      <c r="U83" s="30">
        <f t="shared" si="3"/>
        <v>0</v>
      </c>
      <c r="V83" s="6"/>
      <c r="W83" s="32">
        <f>SUMIF($D$3:$D$76,S83,$N$3:$N$76)</f>
        <v>0</v>
      </c>
    </row>
    <row r="84" spans="19:23" ht="26.25" customHeight="1" thickBot="1" x14ac:dyDescent="0.4">
      <c r="S84" s="28"/>
      <c r="T84" s="29"/>
      <c r="U84" s="30">
        <f>SUM(U3:U83)</f>
        <v>160</v>
      </c>
      <c r="V84" s="6"/>
      <c r="W84" s="32">
        <f>SUM(W3:W83)</f>
        <v>160</v>
      </c>
    </row>
    <row r="85" spans="19:23" ht="26.25" customHeight="1" x14ac:dyDescent="0.2">
      <c r="S85" s="6"/>
      <c r="T85" s="6"/>
      <c r="U85" s="6"/>
      <c r="V85" s="6"/>
      <c r="W85" s="6"/>
    </row>
    <row r="86" spans="19:23" ht="26.25" customHeight="1" x14ac:dyDescent="0.2">
      <c r="S86" s="6"/>
      <c r="T86" s="6"/>
      <c r="U86" s="6"/>
      <c r="V86" s="6"/>
      <c r="W86" s="6"/>
    </row>
    <row r="87" spans="19:23" ht="26.25" customHeight="1" x14ac:dyDescent="0.2">
      <c r="S87" s="6"/>
      <c r="T87" s="6"/>
      <c r="U87" s="6"/>
      <c r="V87" s="6"/>
      <c r="W87" s="6"/>
    </row>
    <row r="88" spans="19:23" ht="26.25" customHeight="1" x14ac:dyDescent="0.2">
      <c r="S88" s="6"/>
      <c r="T88" s="6"/>
      <c r="U88" s="6"/>
      <c r="V88" s="6"/>
      <c r="W88" s="6"/>
    </row>
    <row r="89" spans="19:23" ht="18.600000000000001" customHeight="1" x14ac:dyDescent="0.2">
      <c r="S89" s="6"/>
      <c r="T89" s="6"/>
      <c r="U89" s="6"/>
      <c r="V89" s="6"/>
      <c r="W89" s="6"/>
    </row>
    <row r="90" spans="19:23" ht="18.600000000000001" customHeight="1" x14ac:dyDescent="0.2">
      <c r="S90" s="6"/>
      <c r="T90" s="6"/>
      <c r="U90" s="6"/>
      <c r="V90" s="6"/>
      <c r="W90" s="6"/>
    </row>
    <row r="91" spans="19:23" ht="18.600000000000001" customHeight="1" x14ac:dyDescent="0.2">
      <c r="S91" s="6"/>
      <c r="T91" s="6"/>
      <c r="U91" s="6"/>
      <c r="V91" s="6"/>
      <c r="W91" s="6"/>
    </row>
    <row r="92" spans="19:23" ht="18.600000000000001" customHeight="1" x14ac:dyDescent="0.2">
      <c r="S92" s="6"/>
      <c r="T92" s="6"/>
      <c r="U92" s="6"/>
      <c r="V92" s="6"/>
      <c r="W92" s="6"/>
    </row>
    <row r="93" spans="19:23" ht="18.600000000000001" customHeight="1" x14ac:dyDescent="0.2">
      <c r="S93" s="6"/>
      <c r="T93" s="6"/>
      <c r="U93" s="6"/>
      <c r="V93" s="6"/>
      <c r="W93" s="6"/>
    </row>
    <row r="94" spans="19:23" ht="18.600000000000001" customHeight="1" x14ac:dyDescent="0.2">
      <c r="S94" s="6"/>
      <c r="T94" s="6"/>
      <c r="U94" s="6"/>
      <c r="V94" s="6"/>
      <c r="W94" s="6"/>
    </row>
    <row r="95" spans="19:23" ht="18.600000000000001" customHeight="1" x14ac:dyDescent="0.2">
      <c r="S95" s="6"/>
      <c r="T95" s="6"/>
      <c r="U95" s="6"/>
      <c r="V95" s="6"/>
      <c r="W95" s="6"/>
    </row>
    <row r="96" spans="19:23" ht="18.600000000000001" customHeight="1" x14ac:dyDescent="0.2">
      <c r="S96" s="6"/>
      <c r="T96" s="6"/>
      <c r="U96" s="6"/>
      <c r="V96" s="6"/>
      <c r="W96" s="6"/>
    </row>
    <row r="97" spans="19:23" ht="18.600000000000001" customHeight="1" x14ac:dyDescent="0.2">
      <c r="S97" s="6"/>
      <c r="T97" s="6"/>
      <c r="U97" s="6"/>
      <c r="V97" s="6"/>
      <c r="W97" s="6"/>
    </row>
    <row r="98" spans="19:23" ht="18.600000000000001" customHeight="1" x14ac:dyDescent="0.2">
      <c r="S98" s="6"/>
      <c r="T98" s="6"/>
      <c r="U98" s="6"/>
      <c r="V98" s="6"/>
      <c r="W98" s="6"/>
    </row>
    <row r="99" spans="19:23" ht="18.600000000000001" customHeight="1" x14ac:dyDescent="0.2">
      <c r="S99" s="6"/>
      <c r="T99" s="6"/>
      <c r="U99" s="6"/>
      <c r="V99" s="6"/>
      <c r="W99" s="6"/>
    </row>
    <row r="100" spans="19:23" ht="18.600000000000001" customHeight="1" x14ac:dyDescent="0.2">
      <c r="S100" s="6"/>
      <c r="T100" s="6"/>
      <c r="U100" s="6"/>
      <c r="V100" s="6"/>
      <c r="W100" s="6"/>
    </row>
    <row r="101" spans="19:23" ht="18.600000000000001" customHeight="1" x14ac:dyDescent="0.2">
      <c r="S101" s="6"/>
      <c r="T101" s="6"/>
      <c r="U101" s="6"/>
      <c r="V101" s="6"/>
      <c r="W101" s="6"/>
    </row>
    <row r="102" spans="19:23" ht="18.600000000000001" customHeight="1" x14ac:dyDescent="0.2">
      <c r="S102" s="6"/>
      <c r="T102" s="6"/>
      <c r="U102" s="6"/>
      <c r="V102" s="6"/>
      <c r="W102" s="6"/>
    </row>
    <row r="103" spans="19:23" ht="18.600000000000001" customHeight="1" x14ac:dyDescent="0.2">
      <c r="S103" s="6"/>
      <c r="T103" s="6"/>
      <c r="U103" s="6"/>
      <c r="V103" s="6"/>
      <c r="W103" s="6"/>
    </row>
    <row r="104" spans="19:23" ht="18.600000000000001" customHeight="1" x14ac:dyDescent="0.2">
      <c r="S104" s="6"/>
      <c r="T104" s="6"/>
      <c r="U104" s="6"/>
      <c r="V104" s="6"/>
      <c r="W104" s="6"/>
    </row>
    <row r="105" spans="19:23" ht="18.600000000000001" customHeight="1" x14ac:dyDescent="0.2">
      <c r="S105" s="6"/>
      <c r="T105" s="6"/>
      <c r="U105" s="6"/>
      <c r="V105" s="6"/>
      <c r="W105" s="6"/>
    </row>
    <row r="106" spans="19:23" ht="18.600000000000001" customHeight="1" x14ac:dyDescent="0.2">
      <c r="S106" s="6"/>
      <c r="T106" s="6"/>
      <c r="U106" s="6"/>
      <c r="V106" s="6"/>
      <c r="W106" s="6"/>
    </row>
    <row r="107" spans="19:23" ht="18.600000000000001" customHeight="1" x14ac:dyDescent="0.2">
      <c r="S107" s="6"/>
      <c r="T107" s="6"/>
      <c r="U107" s="6"/>
      <c r="V107" s="6"/>
      <c r="W107" s="6"/>
    </row>
    <row r="108" spans="19:23" ht="18.600000000000001" customHeight="1" x14ac:dyDescent="0.2">
      <c r="S108" s="6"/>
      <c r="T108" s="6"/>
      <c r="U108" s="6"/>
      <c r="V108" s="6"/>
      <c r="W108" s="6"/>
    </row>
    <row r="109" spans="19:23" ht="18.600000000000001" customHeight="1" x14ac:dyDescent="0.2">
      <c r="S109" s="6"/>
      <c r="T109" s="6"/>
      <c r="U109" s="6"/>
      <c r="V109" s="6"/>
      <c r="W109" s="6"/>
    </row>
    <row r="110" spans="19:23" ht="18.600000000000001" customHeight="1" x14ac:dyDescent="0.2">
      <c r="S110" s="6"/>
      <c r="T110" s="6"/>
      <c r="U110" s="6"/>
      <c r="V110" s="6"/>
      <c r="W110" s="6"/>
    </row>
    <row r="111" spans="19:23" ht="18.600000000000001" customHeight="1" x14ac:dyDescent="0.2">
      <c r="S111" s="6"/>
      <c r="T111" s="6"/>
      <c r="U111" s="6"/>
      <c r="V111" s="6"/>
      <c r="W111" s="6"/>
    </row>
    <row r="112" spans="19:23" ht="18.600000000000001" customHeight="1" x14ac:dyDescent="0.2">
      <c r="S112" s="6"/>
      <c r="T112" s="6"/>
      <c r="U112" s="6"/>
      <c r="V112" s="6"/>
      <c r="W112" s="6"/>
    </row>
  </sheetData>
  <sortState xmlns:xlrd2="http://schemas.microsoft.com/office/spreadsheetml/2017/richdata2" ref="A3:Q6">
    <sortCondition descending="1" ref="O3:O6"/>
  </sortState>
  <mergeCells count="1">
    <mergeCell ref="B1:G1"/>
  </mergeCells>
  <conditionalFormatting sqref="B3:B4 A5:B42">
    <cfRule type="containsText" dxfId="7" priority="1" stopIfTrue="1" operator="containsText" text="SI">
      <formula>NOT(ISERROR(SEARCH("SI",A3)))</formula>
    </cfRule>
    <cfRule type="containsText" dxfId="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Z112"/>
  <sheetViews>
    <sheetView showGridLines="0" zoomScale="40" zoomScaleNormal="40" workbookViewId="0">
      <pane xSplit="5" ySplit="2" topLeftCell="F42" activePane="bottomRight" state="frozen"/>
      <selection pane="topRight" activeCell="F1" sqref="F1"/>
      <selection pane="bottomLeft" activeCell="A3" sqref="A3"/>
      <selection pane="bottomRight" activeCell="S76" sqref="S76:T7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0.42578125" style="1" customWidth="1"/>
    <col min="4" max="4" width="12.42578125" style="231" customWidth="1"/>
    <col min="5" max="5" width="72.28515625" style="1" bestFit="1" customWidth="1"/>
    <col min="6" max="6" width="24.85546875" style="1" customWidth="1"/>
    <col min="7" max="7" width="23" style="1" customWidth="1"/>
    <col min="8" max="8" width="23.140625" style="1" customWidth="1"/>
    <col min="9" max="9" width="23" style="1" customWidth="1"/>
    <col min="10" max="10" width="23.140625" style="1" customWidth="1"/>
    <col min="11" max="11" width="25" style="1" customWidth="1"/>
    <col min="12" max="14" width="23.140625" style="1" customWidth="1"/>
    <col min="15" max="15" width="15" style="1" customWidth="1"/>
    <col min="16" max="16" width="14.28515625" style="1" customWidth="1"/>
    <col min="17" max="17" width="29.85546875" style="1" customWidth="1"/>
    <col min="18" max="19" width="11.42578125" style="1" customWidth="1"/>
    <col min="20" max="20" width="75.85546875" style="1" bestFit="1" customWidth="1"/>
    <col min="21" max="21" width="16" style="1" customWidth="1"/>
    <col min="22" max="22" width="11.42578125" style="1" customWidth="1"/>
    <col min="23" max="23" width="31.28515625" style="1" customWidth="1"/>
    <col min="24" max="25" width="11.42578125" style="1" customWidth="1"/>
    <col min="26" max="26" width="34.85546875" style="1" customWidth="1"/>
    <col min="27" max="27" width="11.42578125" style="1" customWidth="1"/>
    <col min="28" max="28" width="53.42578125" style="1" customWidth="1"/>
    <col min="29" max="260" width="11.42578125" style="1" customWidth="1"/>
  </cols>
  <sheetData>
    <row r="1" spans="1:28" ht="28.5" customHeight="1" thickBot="1" x14ac:dyDescent="0.45">
      <c r="A1"/>
      <c r="B1" s="251" t="s">
        <v>68</v>
      </c>
      <c r="C1" s="252"/>
      <c r="D1" s="252"/>
      <c r="E1" s="252"/>
      <c r="F1" s="252"/>
      <c r="G1" s="253"/>
      <c r="H1" s="55"/>
      <c r="I1" s="56"/>
      <c r="J1" s="56"/>
      <c r="K1" s="56"/>
      <c r="L1" s="56"/>
      <c r="M1" s="56"/>
      <c r="N1" s="56"/>
      <c r="O1" s="5"/>
      <c r="P1" s="5"/>
      <c r="Q1" s="57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67.5" customHeight="1" thickBot="1" x14ac:dyDescent="0.4">
      <c r="A2" s="146" t="s">
        <v>113</v>
      </c>
      <c r="B2" s="8" t="s">
        <v>69</v>
      </c>
      <c r="C2" s="146" t="s">
        <v>1</v>
      </c>
      <c r="D2" s="222" t="s">
        <v>70</v>
      </c>
      <c r="E2" s="146" t="s">
        <v>3</v>
      </c>
      <c r="F2" s="9" t="s">
        <v>134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/>
      <c r="M2" s="9"/>
      <c r="N2" s="10"/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138">
        <v>93205</v>
      </c>
      <c r="B3" s="138" t="s">
        <v>108</v>
      </c>
      <c r="C3" s="157" t="s">
        <v>116</v>
      </c>
      <c r="D3" s="221">
        <v>1298</v>
      </c>
      <c r="E3" s="157" t="s">
        <v>147</v>
      </c>
      <c r="F3" s="139">
        <v>45</v>
      </c>
      <c r="G3" s="23"/>
      <c r="H3" s="154"/>
      <c r="I3" s="23"/>
      <c r="J3" s="23"/>
      <c r="K3" s="131"/>
      <c r="L3" s="177"/>
      <c r="M3" s="131"/>
      <c r="N3" s="178"/>
      <c r="O3" s="25">
        <f>IF(P3=9,SUM(F3:N3)-SMALL(F3:N3,1)-SMALL(F3:N3,2),IF(P3=8,SUM(F3:N3)-SMALL(F3:N3,1),SUM(F3:N3)))</f>
        <v>45</v>
      </c>
      <c r="P3" s="26">
        <f>COUNTA(F3:N3)</f>
        <v>1</v>
      </c>
      <c r="Q3" s="134">
        <f>SUM(F3:N3)</f>
        <v>45</v>
      </c>
      <c r="R3" s="27"/>
      <c r="S3" s="28">
        <v>10</v>
      </c>
      <c r="T3" s="132" t="s">
        <v>140</v>
      </c>
      <c r="U3" s="30">
        <f>SUMIF($D$3:$D$76,S3,$Q$3:$Q$76)</f>
        <v>0</v>
      </c>
      <c r="V3" s="31"/>
      <c r="W3" s="32">
        <f>SUMIF($D$3:$D$76,S3,$O$3:$O$76)</f>
        <v>0</v>
      </c>
      <c r="X3" s="19"/>
      <c r="Y3" s="33"/>
      <c r="Z3" s="33"/>
      <c r="AA3" s="33"/>
      <c r="AB3" s="33"/>
    </row>
    <row r="4" spans="1:28" ht="29.1" customHeight="1" thickBot="1" x14ac:dyDescent="0.4">
      <c r="A4" s="258" t="s">
        <v>294</v>
      </c>
      <c r="B4" s="138" t="s">
        <v>108</v>
      </c>
      <c r="C4" s="157" t="s">
        <v>292</v>
      </c>
      <c r="D4" s="221">
        <v>2316</v>
      </c>
      <c r="E4" s="157" t="s">
        <v>293</v>
      </c>
      <c r="F4" s="139"/>
      <c r="G4" s="23">
        <v>45</v>
      </c>
      <c r="H4" s="154"/>
      <c r="I4" s="23"/>
      <c r="J4" s="23"/>
      <c r="K4" s="131"/>
      <c r="L4" s="177"/>
      <c r="M4" s="131"/>
      <c r="N4" s="178"/>
      <c r="O4" s="25">
        <f>IF(P4=9,SUM(F4:N4)-SMALL(F4:N4,1)-SMALL(F4:N4,2),IF(P4=8,SUM(F4:N4)-SMALL(F4:N4,1),SUM(F4:N4)))</f>
        <v>45</v>
      </c>
      <c r="P4" s="26">
        <f>COUNTA(F4:N4)</f>
        <v>1</v>
      </c>
      <c r="Q4" s="134">
        <f>SUM(F4:N4)</f>
        <v>45</v>
      </c>
      <c r="R4" s="27"/>
      <c r="S4" s="28">
        <v>48</v>
      </c>
      <c r="T4" s="132" t="s">
        <v>141</v>
      </c>
      <c r="U4" s="30">
        <f t="shared" ref="U4:U83" si="0">SUMIF($D$3:$D$76,S4,$Q$3:$Q$76)</f>
        <v>0</v>
      </c>
      <c r="V4" s="31"/>
      <c r="W4" s="32">
        <f t="shared" ref="W4:W83" si="1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38">
        <v>121541</v>
      </c>
      <c r="B5" s="138" t="s">
        <v>108</v>
      </c>
      <c r="C5" s="157" t="s">
        <v>183</v>
      </c>
      <c r="D5" s="221">
        <v>2057</v>
      </c>
      <c r="E5" s="157" t="s">
        <v>157</v>
      </c>
      <c r="F5" s="139">
        <v>35</v>
      </c>
      <c r="G5" s="23"/>
      <c r="H5" s="154"/>
      <c r="I5" s="23"/>
      <c r="J5" s="23"/>
      <c r="K5" s="131"/>
      <c r="L5" s="177"/>
      <c r="M5" s="131"/>
      <c r="N5" s="178"/>
      <c r="O5" s="25">
        <f>IF(P5=9,SUM(F5:N5)-SMALL(F5:N5,1)-SMALL(F5:N5,2),IF(P5=8,SUM(F5:N5)-SMALL(F5:N5,1),SUM(F5:N5)))</f>
        <v>35</v>
      </c>
      <c r="P5" s="26">
        <f>COUNTA(F5:N5)</f>
        <v>1</v>
      </c>
      <c r="Q5" s="134">
        <f>SUM(F5:N5)</f>
        <v>35</v>
      </c>
      <c r="R5" s="27"/>
      <c r="S5" s="28">
        <v>1132</v>
      </c>
      <c r="T5" s="132" t="s">
        <v>142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38">
        <v>118612</v>
      </c>
      <c r="B6" s="138" t="s">
        <v>108</v>
      </c>
      <c r="C6" s="157" t="s">
        <v>184</v>
      </c>
      <c r="D6" s="221">
        <v>1451</v>
      </c>
      <c r="E6" s="157" t="s">
        <v>149</v>
      </c>
      <c r="F6" s="139">
        <v>25</v>
      </c>
      <c r="G6" s="23"/>
      <c r="H6" s="154"/>
      <c r="I6" s="23"/>
      <c r="J6" s="23"/>
      <c r="K6" s="131"/>
      <c r="L6" s="177"/>
      <c r="M6" s="131"/>
      <c r="N6" s="24"/>
      <c r="O6" s="25">
        <f>IF(P6=9,SUM(F6:N6)-SMALL(F6:N6,1)-SMALL(F6:N6,2),IF(P6=8,SUM(F6:N6)-SMALL(F6:N6,1),SUM(F6:N6)))</f>
        <v>25</v>
      </c>
      <c r="P6" s="26">
        <f>COUNTA(F6:N6)</f>
        <v>1</v>
      </c>
      <c r="Q6" s="134">
        <f>SUM(F6:N6)</f>
        <v>25</v>
      </c>
      <c r="R6" s="27"/>
      <c r="S6" s="28">
        <v>1140</v>
      </c>
      <c r="T6" s="132" t="s">
        <v>143</v>
      </c>
      <c r="U6" s="30">
        <f t="shared" si="0"/>
        <v>0</v>
      </c>
      <c r="V6" s="31"/>
      <c r="W6" s="32">
        <f t="shared" si="1"/>
        <v>0</v>
      </c>
      <c r="X6" s="19"/>
      <c r="Y6" s="33"/>
      <c r="Z6" s="33"/>
      <c r="AA6" s="33"/>
      <c r="AB6" s="33"/>
    </row>
    <row r="7" spans="1:28" ht="29.1" customHeight="1" thickBot="1" x14ac:dyDescent="0.4">
      <c r="A7" s="138"/>
      <c r="B7" s="138" t="str">
        <f t="shared" ref="B6:B11" si="2">IF(P7&lt;2,"NO","SI")</f>
        <v>NO</v>
      </c>
      <c r="C7" s="157"/>
      <c r="D7" s="221"/>
      <c r="E7" s="157"/>
      <c r="F7" s="139"/>
      <c r="G7" s="23"/>
      <c r="H7" s="154"/>
      <c r="I7" s="23"/>
      <c r="J7" s="23"/>
      <c r="K7" s="131"/>
      <c r="L7" s="177"/>
      <c r="M7" s="131"/>
      <c r="N7" s="24"/>
      <c r="O7" s="25">
        <f t="shared" ref="O3:O11" si="3">IF(P7=9,SUM(F7:N7)-SMALL(F7:N7,1)-SMALL(F7:N7,2),IF(P7=8,SUM(F7:N7)-SMALL(F7:N7,1),SUM(F7:N7)))</f>
        <v>0</v>
      </c>
      <c r="P7" s="26">
        <f t="shared" ref="P3:P11" si="4">COUNTA(F7:N7)</f>
        <v>0</v>
      </c>
      <c r="Q7" s="134">
        <f t="shared" ref="Q3:Q9" si="5">SUM(F7:N7)</f>
        <v>0</v>
      </c>
      <c r="R7" s="27"/>
      <c r="S7" s="28">
        <v>1172</v>
      </c>
      <c r="T7" s="132" t="s">
        <v>144</v>
      </c>
      <c r="U7" s="30">
        <f t="shared" si="0"/>
        <v>0</v>
      </c>
      <c r="V7" s="31"/>
      <c r="W7" s="32">
        <f t="shared" si="1"/>
        <v>0</v>
      </c>
      <c r="X7" s="19"/>
      <c r="Y7" s="6"/>
      <c r="Z7" s="6"/>
      <c r="AA7" s="6"/>
      <c r="AB7" s="6"/>
    </row>
    <row r="8" spans="1:28" ht="29.1" customHeight="1" thickBot="1" x14ac:dyDescent="0.4">
      <c r="A8" s="138"/>
      <c r="B8" s="138" t="str">
        <f t="shared" si="2"/>
        <v>NO</v>
      </c>
      <c r="C8" s="157"/>
      <c r="D8" s="221"/>
      <c r="E8" s="157"/>
      <c r="F8" s="139"/>
      <c r="G8" s="23"/>
      <c r="H8" s="154"/>
      <c r="I8" s="23"/>
      <c r="J8" s="23"/>
      <c r="K8" s="131"/>
      <c r="L8" s="177"/>
      <c r="M8" s="131"/>
      <c r="N8" s="24"/>
      <c r="O8" s="25">
        <f t="shared" si="3"/>
        <v>0</v>
      </c>
      <c r="P8" s="26">
        <f t="shared" si="4"/>
        <v>0</v>
      </c>
      <c r="Q8" s="134">
        <f t="shared" si="5"/>
        <v>0</v>
      </c>
      <c r="R8" s="27"/>
      <c r="S8" s="28">
        <v>1174</v>
      </c>
      <c r="T8" s="132" t="s">
        <v>145</v>
      </c>
      <c r="U8" s="30">
        <f t="shared" si="0"/>
        <v>0</v>
      </c>
      <c r="V8" s="31"/>
      <c r="W8" s="32">
        <f t="shared" si="1"/>
        <v>0</v>
      </c>
      <c r="X8" s="19"/>
      <c r="Y8" s="6"/>
      <c r="Z8" s="6"/>
      <c r="AA8" s="6"/>
      <c r="AB8" s="6"/>
    </row>
    <row r="9" spans="1:28" ht="29.1" customHeight="1" thickBot="1" x14ac:dyDescent="0.4">
      <c r="A9" s="138"/>
      <c r="B9" s="138" t="str">
        <f t="shared" si="2"/>
        <v>NO</v>
      </c>
      <c r="C9" s="157"/>
      <c r="D9" s="221"/>
      <c r="E9" s="157"/>
      <c r="F9" s="139"/>
      <c r="G9" s="23"/>
      <c r="H9" s="154"/>
      <c r="I9" s="23"/>
      <c r="J9" s="23"/>
      <c r="K9" s="131"/>
      <c r="L9" s="177"/>
      <c r="M9" s="131"/>
      <c r="N9" s="24"/>
      <c r="O9" s="25">
        <f t="shared" si="3"/>
        <v>0</v>
      </c>
      <c r="P9" s="26">
        <f t="shared" si="4"/>
        <v>0</v>
      </c>
      <c r="Q9" s="134">
        <f t="shared" si="5"/>
        <v>0</v>
      </c>
      <c r="R9" s="27"/>
      <c r="S9" s="28">
        <v>1180</v>
      </c>
      <c r="T9" s="132" t="s">
        <v>146</v>
      </c>
      <c r="U9" s="30">
        <f t="shared" si="0"/>
        <v>0</v>
      </c>
      <c r="V9" s="31"/>
      <c r="W9" s="32">
        <f t="shared" si="1"/>
        <v>0</v>
      </c>
      <c r="X9" s="19"/>
      <c r="Y9" s="6"/>
      <c r="Z9" s="6"/>
      <c r="AA9" s="6"/>
      <c r="AB9" s="6"/>
    </row>
    <row r="10" spans="1:28" ht="29.1" customHeight="1" thickBot="1" x14ac:dyDescent="0.4">
      <c r="A10" s="138"/>
      <c r="B10" s="138" t="str">
        <f t="shared" si="2"/>
        <v>NO</v>
      </c>
      <c r="C10" s="157"/>
      <c r="D10" s="221"/>
      <c r="E10" s="157"/>
      <c r="F10" s="139"/>
      <c r="G10" s="23"/>
      <c r="H10" s="154"/>
      <c r="I10" s="23"/>
      <c r="J10" s="23"/>
      <c r="K10" s="131"/>
      <c r="L10" s="177"/>
      <c r="M10" s="131"/>
      <c r="N10" s="24"/>
      <c r="O10" s="25">
        <f t="shared" si="3"/>
        <v>0</v>
      </c>
      <c r="P10" s="26">
        <f t="shared" si="4"/>
        <v>0</v>
      </c>
      <c r="Q10" s="134">
        <v>0</v>
      </c>
      <c r="R10" s="27"/>
      <c r="S10" s="28">
        <v>1298</v>
      </c>
      <c r="T10" s="132" t="s">
        <v>147</v>
      </c>
      <c r="U10" s="30">
        <f t="shared" si="0"/>
        <v>45</v>
      </c>
      <c r="V10" s="31"/>
      <c r="W10" s="32">
        <f t="shared" si="1"/>
        <v>45</v>
      </c>
      <c r="X10" s="19"/>
      <c r="Y10" s="6"/>
      <c r="Z10" s="6"/>
      <c r="AA10" s="6"/>
      <c r="AB10" s="6"/>
    </row>
    <row r="11" spans="1:28" ht="29.1" customHeight="1" thickBot="1" x14ac:dyDescent="0.4">
      <c r="A11" s="138"/>
      <c r="B11" s="138" t="str">
        <f t="shared" si="2"/>
        <v>NO</v>
      </c>
      <c r="C11" s="157"/>
      <c r="D11" s="218"/>
      <c r="E11" s="157"/>
      <c r="F11" s="23"/>
      <c r="G11" s="23"/>
      <c r="H11" s="23"/>
      <c r="I11" s="23"/>
      <c r="J11" s="23"/>
      <c r="K11" s="131"/>
      <c r="L11" s="131"/>
      <c r="M11" s="131"/>
      <c r="N11" s="24"/>
      <c r="O11" s="25">
        <f t="shared" si="3"/>
        <v>0</v>
      </c>
      <c r="P11" s="26">
        <f t="shared" si="4"/>
        <v>0</v>
      </c>
      <c r="Q11" s="134">
        <v>0</v>
      </c>
      <c r="R11" s="27"/>
      <c r="S11" s="28">
        <v>1317</v>
      </c>
      <c r="T11" s="132" t="s">
        <v>148</v>
      </c>
      <c r="U11" s="30">
        <f t="shared" si="0"/>
        <v>0</v>
      </c>
      <c r="V11" s="31"/>
      <c r="W11" s="32">
        <f t="shared" si="1"/>
        <v>0</v>
      </c>
      <c r="X11" s="19"/>
      <c r="Y11" s="6"/>
      <c r="Z11" s="6"/>
      <c r="AA11" s="6"/>
      <c r="AB11" s="6"/>
    </row>
    <row r="12" spans="1:28" ht="29.1" customHeight="1" thickBot="1" x14ac:dyDescent="0.4">
      <c r="A12" s="138"/>
      <c r="B12" s="138" t="str">
        <f t="shared" ref="B12:B13" si="6">IF(P12&lt;2,"NO","SI")</f>
        <v>NO</v>
      </c>
      <c r="C12" s="147"/>
      <c r="D12" s="235"/>
      <c r="E12" s="147"/>
      <c r="F12" s="23"/>
      <c r="G12" s="23"/>
      <c r="H12" s="23"/>
      <c r="I12" s="23"/>
      <c r="J12" s="23"/>
      <c r="K12" s="131"/>
      <c r="L12" s="131"/>
      <c r="M12" s="131"/>
      <c r="N12" s="24"/>
      <c r="O12" s="25">
        <f t="shared" ref="O12:O13" si="7">IF(P12=9,SUM(F12:N12)-SMALL(F12:N12,1)-SMALL(F12:N12,2),IF(P12=8,SUM(F12:N12)-SMALL(F12:N12,1),SUM(F12:N12)))</f>
        <v>0</v>
      </c>
      <c r="P12" s="26">
        <f t="shared" ref="P12:P13" si="8">COUNTA(F12:N12)</f>
        <v>0</v>
      </c>
      <c r="Q12" s="134">
        <f t="shared" ref="Q12:Q13" si="9">SUM(F12:N12)</f>
        <v>0</v>
      </c>
      <c r="R12" s="27"/>
      <c r="S12" s="28">
        <v>1347</v>
      </c>
      <c r="T12" s="132" t="s">
        <v>45</v>
      </c>
      <c r="U12" s="30">
        <f t="shared" si="0"/>
        <v>0</v>
      </c>
      <c r="V12" s="31"/>
      <c r="W12" s="32">
        <f t="shared" si="1"/>
        <v>0</v>
      </c>
      <c r="X12" s="19"/>
      <c r="Y12" s="6"/>
      <c r="Z12" s="6"/>
      <c r="AA12" s="6"/>
      <c r="AB12" s="6"/>
    </row>
    <row r="13" spans="1:28" ht="29.1" customHeight="1" thickBot="1" x14ac:dyDescent="0.4">
      <c r="A13" s="138"/>
      <c r="B13" s="138" t="str">
        <f t="shared" si="6"/>
        <v>NO</v>
      </c>
      <c r="C13" s="147"/>
      <c r="D13" s="235"/>
      <c r="E13" s="147"/>
      <c r="F13" s="23"/>
      <c r="G13" s="23"/>
      <c r="H13" s="23"/>
      <c r="I13" s="23"/>
      <c r="J13" s="23"/>
      <c r="K13" s="131"/>
      <c r="L13" s="131"/>
      <c r="M13" s="131"/>
      <c r="N13" s="24"/>
      <c r="O13" s="25">
        <f t="shared" si="7"/>
        <v>0</v>
      </c>
      <c r="P13" s="26">
        <f t="shared" si="8"/>
        <v>0</v>
      </c>
      <c r="Q13" s="134">
        <f t="shared" si="9"/>
        <v>0</v>
      </c>
      <c r="R13" s="27"/>
      <c r="S13" s="28">
        <v>1451</v>
      </c>
      <c r="T13" s="132" t="s">
        <v>149</v>
      </c>
      <c r="U13" s="30">
        <f t="shared" si="0"/>
        <v>25</v>
      </c>
      <c r="V13" s="31"/>
      <c r="W13" s="32">
        <f t="shared" si="1"/>
        <v>25</v>
      </c>
      <c r="X13" s="19"/>
      <c r="Y13" s="6"/>
      <c r="Z13" s="6"/>
      <c r="AA13" s="6"/>
      <c r="AB13" s="6"/>
    </row>
    <row r="14" spans="1:28" ht="29.1" customHeight="1" thickBot="1" x14ac:dyDescent="0.4">
      <c r="A14" s="138"/>
      <c r="B14" s="138" t="str">
        <f t="shared" ref="B14" si="10">IF(P14&lt;2,"NO","SI")</f>
        <v>NO</v>
      </c>
      <c r="C14" s="147"/>
      <c r="D14" s="235"/>
      <c r="E14" s="147"/>
      <c r="F14" s="23"/>
      <c r="G14" s="23"/>
      <c r="H14" s="23"/>
      <c r="I14" s="23"/>
      <c r="J14" s="23"/>
      <c r="K14" s="131"/>
      <c r="L14" s="131"/>
      <c r="M14" s="131"/>
      <c r="N14" s="24"/>
      <c r="O14" s="25">
        <f t="shared" ref="O14" si="11">IF(P14=9,SUM(F14:N14)-SMALL(F14:N14,1)-SMALL(F14:N14,2),IF(P14=8,SUM(F14:N14)-SMALL(F14:N14,1),SUM(F14:N14)))</f>
        <v>0</v>
      </c>
      <c r="P14" s="26">
        <f t="shared" ref="P14" si="12">COUNTA(F14:N14)</f>
        <v>0</v>
      </c>
      <c r="Q14" s="134">
        <f t="shared" ref="Q14" si="13">SUM(F14:N14)</f>
        <v>0</v>
      </c>
      <c r="R14" s="27"/>
      <c r="S14" s="28">
        <v>1757</v>
      </c>
      <c r="T14" s="132" t="s">
        <v>150</v>
      </c>
      <c r="U14" s="30">
        <f t="shared" si="0"/>
        <v>0</v>
      </c>
      <c r="V14" s="31"/>
      <c r="W14" s="32">
        <f t="shared" si="1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38"/>
      <c r="B15" s="138" t="str">
        <f t="shared" ref="B15:B50" si="14">IF(P15&lt;2,"NO","SI")</f>
        <v>NO</v>
      </c>
      <c r="C15" s="147"/>
      <c r="D15" s="235"/>
      <c r="E15" s="147"/>
      <c r="F15" s="23"/>
      <c r="G15" s="23"/>
      <c r="H15" s="23"/>
      <c r="I15" s="23"/>
      <c r="J15" s="23"/>
      <c r="K15" s="131"/>
      <c r="L15" s="131"/>
      <c r="M15" s="131"/>
      <c r="N15" s="24"/>
      <c r="O15" s="25">
        <f t="shared" ref="O15:O50" si="15">IF(P15=9,SUM(F15:N15)-SMALL(F15:N15,1)-SMALL(F15:N15,2),IF(P15=8,SUM(F15:N15)-SMALL(F15:N15,1),SUM(F15:N15)))</f>
        <v>0</v>
      </c>
      <c r="P15" s="26">
        <f t="shared" ref="P15:P50" si="16">COUNTA(F15:N15)</f>
        <v>0</v>
      </c>
      <c r="Q15" s="134">
        <f t="shared" ref="Q15:Q50" si="17">SUM(F15:N15)</f>
        <v>0</v>
      </c>
      <c r="R15" s="27"/>
      <c r="S15" s="28">
        <v>1773</v>
      </c>
      <c r="T15" s="132" t="s">
        <v>71</v>
      </c>
      <c r="U15" s="30">
        <f t="shared" si="0"/>
        <v>0</v>
      </c>
      <c r="V15" s="31"/>
      <c r="W15" s="32">
        <f t="shared" si="1"/>
        <v>0</v>
      </c>
      <c r="X15" s="19"/>
      <c r="Y15" s="6"/>
      <c r="Z15" s="6"/>
      <c r="AA15" s="6"/>
      <c r="AB15" s="6"/>
    </row>
    <row r="16" spans="1:28" ht="29.1" customHeight="1" thickBot="1" x14ac:dyDescent="0.4">
      <c r="A16" s="138"/>
      <c r="B16" s="138" t="str">
        <f t="shared" si="14"/>
        <v>NO</v>
      </c>
      <c r="C16" s="147"/>
      <c r="D16" s="235"/>
      <c r="E16" s="147"/>
      <c r="F16" s="23"/>
      <c r="G16" s="23"/>
      <c r="H16" s="23"/>
      <c r="I16" s="23"/>
      <c r="J16" s="23"/>
      <c r="K16" s="131"/>
      <c r="L16" s="131"/>
      <c r="M16" s="131"/>
      <c r="N16" s="24"/>
      <c r="O16" s="25">
        <f t="shared" si="15"/>
        <v>0</v>
      </c>
      <c r="P16" s="26">
        <f t="shared" si="16"/>
        <v>0</v>
      </c>
      <c r="Q16" s="134">
        <f t="shared" si="17"/>
        <v>0</v>
      </c>
      <c r="R16" s="27"/>
      <c r="S16" s="28">
        <v>1843</v>
      </c>
      <c r="T16" s="132" t="s">
        <v>151</v>
      </c>
      <c r="U16" s="30">
        <f t="shared" si="0"/>
        <v>0</v>
      </c>
      <c r="V16" s="31"/>
      <c r="W16" s="32">
        <f t="shared" si="1"/>
        <v>0</v>
      </c>
      <c r="X16" s="19"/>
      <c r="Y16" s="6"/>
      <c r="Z16" s="6"/>
      <c r="AA16" s="6"/>
      <c r="AB16" s="6"/>
    </row>
    <row r="17" spans="1:28" ht="29.1" customHeight="1" thickBot="1" x14ac:dyDescent="0.4">
      <c r="A17" s="138"/>
      <c r="B17" s="138" t="str">
        <f t="shared" si="14"/>
        <v>NO</v>
      </c>
      <c r="C17" s="147"/>
      <c r="D17" s="235"/>
      <c r="E17" s="147"/>
      <c r="F17" s="23"/>
      <c r="G17" s="23"/>
      <c r="H17" s="23"/>
      <c r="I17" s="23"/>
      <c r="J17" s="23"/>
      <c r="K17" s="131"/>
      <c r="L17" s="131"/>
      <c r="M17" s="131"/>
      <c r="N17" s="24"/>
      <c r="O17" s="25">
        <f t="shared" si="15"/>
        <v>0</v>
      </c>
      <c r="P17" s="26">
        <f t="shared" si="16"/>
        <v>0</v>
      </c>
      <c r="Q17" s="134">
        <f t="shared" si="17"/>
        <v>0</v>
      </c>
      <c r="R17" s="27"/>
      <c r="S17" s="28">
        <v>1988</v>
      </c>
      <c r="T17" s="132" t="s">
        <v>152</v>
      </c>
      <c r="U17" s="30">
        <f t="shared" si="0"/>
        <v>0</v>
      </c>
      <c r="V17" s="31"/>
      <c r="W17" s="32">
        <f t="shared" si="1"/>
        <v>0</v>
      </c>
      <c r="X17" s="19"/>
      <c r="Y17" s="6"/>
      <c r="Z17" s="6"/>
      <c r="AA17" s="6"/>
      <c r="AB17" s="6"/>
    </row>
    <row r="18" spans="1:28" ht="29.1" customHeight="1" thickBot="1" x14ac:dyDescent="0.4">
      <c r="A18" s="138"/>
      <c r="B18" s="138" t="str">
        <f t="shared" si="14"/>
        <v>NO</v>
      </c>
      <c r="C18" s="147"/>
      <c r="D18" s="235"/>
      <c r="E18" s="147"/>
      <c r="F18" s="23"/>
      <c r="G18" s="23"/>
      <c r="H18" s="23"/>
      <c r="I18" s="23"/>
      <c r="J18" s="23"/>
      <c r="K18" s="131"/>
      <c r="L18" s="131"/>
      <c r="M18" s="131"/>
      <c r="N18" s="24"/>
      <c r="O18" s="25">
        <f t="shared" si="15"/>
        <v>0</v>
      </c>
      <c r="P18" s="26">
        <f t="shared" si="16"/>
        <v>0</v>
      </c>
      <c r="Q18" s="134">
        <f t="shared" si="17"/>
        <v>0</v>
      </c>
      <c r="R18" s="27"/>
      <c r="S18" s="28">
        <v>2005</v>
      </c>
      <c r="T18" s="132" t="s">
        <v>153</v>
      </c>
      <c r="U18" s="30">
        <f t="shared" si="0"/>
        <v>0</v>
      </c>
      <c r="V18" s="31"/>
      <c r="W18" s="32">
        <f t="shared" si="1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38"/>
      <c r="B19" s="138" t="str">
        <f t="shared" si="14"/>
        <v>NO</v>
      </c>
      <c r="C19" s="147"/>
      <c r="D19" s="235"/>
      <c r="E19" s="147"/>
      <c r="F19" s="23"/>
      <c r="G19" s="23"/>
      <c r="H19" s="23"/>
      <c r="I19" s="23"/>
      <c r="J19" s="23"/>
      <c r="K19" s="131"/>
      <c r="L19" s="131"/>
      <c r="M19" s="131"/>
      <c r="N19" s="24"/>
      <c r="O19" s="25">
        <f t="shared" si="15"/>
        <v>0</v>
      </c>
      <c r="P19" s="26">
        <f t="shared" si="16"/>
        <v>0</v>
      </c>
      <c r="Q19" s="134">
        <f t="shared" si="17"/>
        <v>0</v>
      </c>
      <c r="R19" s="27"/>
      <c r="S19" s="28">
        <v>2015</v>
      </c>
      <c r="T19" s="132" t="s">
        <v>154</v>
      </c>
      <c r="U19" s="30">
        <f t="shared" si="0"/>
        <v>0</v>
      </c>
      <c r="V19" s="31"/>
      <c r="W19" s="32">
        <f t="shared" si="1"/>
        <v>0</v>
      </c>
      <c r="X19" s="19"/>
      <c r="Y19" s="6"/>
      <c r="Z19" s="6"/>
      <c r="AA19" s="6"/>
      <c r="AB19" s="6"/>
    </row>
    <row r="20" spans="1:28" ht="29.1" customHeight="1" thickBot="1" x14ac:dyDescent="0.4">
      <c r="A20" s="138"/>
      <c r="B20" s="138" t="str">
        <f t="shared" si="14"/>
        <v>NO</v>
      </c>
      <c r="C20" s="147"/>
      <c r="D20" s="235"/>
      <c r="E20" s="147"/>
      <c r="F20" s="23"/>
      <c r="G20" s="23"/>
      <c r="H20" s="23"/>
      <c r="I20" s="23"/>
      <c r="J20" s="23"/>
      <c r="K20" s="131"/>
      <c r="L20" s="131"/>
      <c r="M20" s="131"/>
      <c r="N20" s="24"/>
      <c r="O20" s="25">
        <f t="shared" si="15"/>
        <v>0</v>
      </c>
      <c r="P20" s="26">
        <f t="shared" si="16"/>
        <v>0</v>
      </c>
      <c r="Q20" s="134">
        <f t="shared" si="17"/>
        <v>0</v>
      </c>
      <c r="R20" s="27"/>
      <c r="S20" s="28">
        <v>2041</v>
      </c>
      <c r="T20" s="132" t="s">
        <v>155</v>
      </c>
      <c r="U20" s="30">
        <f t="shared" si="0"/>
        <v>0</v>
      </c>
      <c r="V20" s="31"/>
      <c r="W20" s="32">
        <f t="shared" si="1"/>
        <v>0</v>
      </c>
      <c r="X20" s="19"/>
      <c r="Y20" s="6"/>
      <c r="Z20" s="6"/>
      <c r="AA20" s="6"/>
      <c r="AB20" s="6"/>
    </row>
    <row r="21" spans="1:28" ht="29.1" customHeight="1" thickBot="1" x14ac:dyDescent="0.4">
      <c r="A21" s="138"/>
      <c r="B21" s="138" t="str">
        <f t="shared" si="14"/>
        <v>NO</v>
      </c>
      <c r="C21" s="147"/>
      <c r="D21" s="235"/>
      <c r="E21" s="147"/>
      <c r="F21" s="23"/>
      <c r="G21" s="23"/>
      <c r="H21" s="23"/>
      <c r="I21" s="23"/>
      <c r="J21" s="23"/>
      <c r="K21" s="131"/>
      <c r="L21" s="131"/>
      <c r="M21" s="131"/>
      <c r="N21" s="24"/>
      <c r="O21" s="25">
        <f t="shared" si="15"/>
        <v>0</v>
      </c>
      <c r="P21" s="26">
        <f t="shared" si="16"/>
        <v>0</v>
      </c>
      <c r="Q21" s="134">
        <f t="shared" si="17"/>
        <v>0</v>
      </c>
      <c r="R21" s="27"/>
      <c r="S21" s="28">
        <v>2055</v>
      </c>
      <c r="T21" s="132" t="s">
        <v>156</v>
      </c>
      <c r="U21" s="30">
        <f t="shared" si="0"/>
        <v>0</v>
      </c>
      <c r="V21" s="31"/>
      <c r="W21" s="32">
        <f t="shared" si="1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38"/>
      <c r="B22" s="138" t="str">
        <f t="shared" si="14"/>
        <v>NO</v>
      </c>
      <c r="C22" s="147"/>
      <c r="D22" s="235"/>
      <c r="E22" s="147"/>
      <c r="F22" s="23"/>
      <c r="G22" s="23"/>
      <c r="H22" s="23"/>
      <c r="I22" s="23"/>
      <c r="J22" s="23"/>
      <c r="K22" s="131"/>
      <c r="L22" s="131"/>
      <c r="M22" s="131"/>
      <c r="N22" s="24"/>
      <c r="O22" s="25">
        <f t="shared" si="15"/>
        <v>0</v>
      </c>
      <c r="P22" s="26">
        <f t="shared" si="16"/>
        <v>0</v>
      </c>
      <c r="Q22" s="134">
        <f t="shared" si="17"/>
        <v>0</v>
      </c>
      <c r="R22" s="27"/>
      <c r="S22" s="28">
        <v>2057</v>
      </c>
      <c r="T22" s="132" t="s">
        <v>157</v>
      </c>
      <c r="U22" s="30">
        <f t="shared" si="0"/>
        <v>35</v>
      </c>
      <c r="V22" s="31"/>
      <c r="W22" s="32">
        <f t="shared" si="1"/>
        <v>35</v>
      </c>
      <c r="X22" s="19"/>
      <c r="Y22" s="6"/>
      <c r="Z22" s="6"/>
      <c r="AA22" s="6"/>
      <c r="AB22" s="6"/>
    </row>
    <row r="23" spans="1:28" ht="29.1" customHeight="1" thickBot="1" x14ac:dyDescent="0.4">
      <c r="A23" s="138"/>
      <c r="B23" s="138" t="str">
        <f t="shared" si="14"/>
        <v>NO</v>
      </c>
      <c r="C23" s="21"/>
      <c r="D23" s="224"/>
      <c r="E23" s="21"/>
      <c r="F23" s="23"/>
      <c r="G23" s="23"/>
      <c r="H23" s="23"/>
      <c r="I23" s="23"/>
      <c r="J23" s="23"/>
      <c r="K23" s="131"/>
      <c r="L23" s="131"/>
      <c r="M23" s="131"/>
      <c r="N23" s="24"/>
      <c r="O23" s="25">
        <f t="shared" si="15"/>
        <v>0</v>
      </c>
      <c r="P23" s="26">
        <f t="shared" si="16"/>
        <v>0</v>
      </c>
      <c r="Q23" s="134">
        <f t="shared" si="17"/>
        <v>0</v>
      </c>
      <c r="R23" s="27"/>
      <c r="S23" s="28">
        <v>2112</v>
      </c>
      <c r="T23" s="132" t="s">
        <v>158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38"/>
      <c r="B24" s="138" t="str">
        <f t="shared" si="14"/>
        <v>NO</v>
      </c>
      <c r="C24" s="21"/>
      <c r="D24" s="224"/>
      <c r="E24" s="21"/>
      <c r="F24" s="23"/>
      <c r="G24" s="23"/>
      <c r="H24" s="23"/>
      <c r="I24" s="23"/>
      <c r="J24" s="23"/>
      <c r="K24" s="131"/>
      <c r="L24" s="131"/>
      <c r="M24" s="131"/>
      <c r="N24" s="24"/>
      <c r="O24" s="25">
        <f t="shared" si="15"/>
        <v>0</v>
      </c>
      <c r="P24" s="26">
        <f t="shared" si="16"/>
        <v>0</v>
      </c>
      <c r="Q24" s="134">
        <f t="shared" si="17"/>
        <v>0</v>
      </c>
      <c r="R24" s="27"/>
      <c r="S24" s="28">
        <v>2140</v>
      </c>
      <c r="T24" s="132" t="s">
        <v>159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38"/>
      <c r="B25" s="138" t="str">
        <f t="shared" si="14"/>
        <v>NO</v>
      </c>
      <c r="C25" s="21"/>
      <c r="D25" s="224"/>
      <c r="E25" s="21"/>
      <c r="F25" s="23"/>
      <c r="G25" s="23"/>
      <c r="H25" s="23"/>
      <c r="I25" s="23"/>
      <c r="J25" s="127"/>
      <c r="K25" s="133"/>
      <c r="L25" s="133"/>
      <c r="M25" s="133"/>
      <c r="N25" s="128"/>
      <c r="O25" s="25">
        <f t="shared" si="15"/>
        <v>0</v>
      </c>
      <c r="P25" s="26">
        <f t="shared" si="16"/>
        <v>0</v>
      </c>
      <c r="Q25" s="134">
        <f t="shared" si="17"/>
        <v>0</v>
      </c>
      <c r="R25" s="27"/>
      <c r="S25" s="28">
        <v>2142</v>
      </c>
      <c r="T25" s="132" t="s">
        <v>160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38"/>
      <c r="B26" s="138" t="str">
        <f t="shared" si="14"/>
        <v>NO</v>
      </c>
      <c r="C26" s="21"/>
      <c r="D26" s="224"/>
      <c r="E26" s="34"/>
      <c r="F26" s="23"/>
      <c r="G26" s="23"/>
      <c r="H26" s="23"/>
      <c r="I26" s="23"/>
      <c r="J26" s="23"/>
      <c r="K26" s="131"/>
      <c r="L26" s="131"/>
      <c r="M26" s="131"/>
      <c r="N26" s="24"/>
      <c r="O26" s="25">
        <f t="shared" si="15"/>
        <v>0</v>
      </c>
      <c r="P26" s="26">
        <f t="shared" si="16"/>
        <v>0</v>
      </c>
      <c r="Q26" s="134">
        <f t="shared" si="17"/>
        <v>0</v>
      </c>
      <c r="R26" s="27"/>
      <c r="S26" s="28">
        <v>2144</v>
      </c>
      <c r="T26" s="132" t="s">
        <v>161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38"/>
      <c r="B27" s="138" t="str">
        <f t="shared" si="14"/>
        <v>NO</v>
      </c>
      <c r="C27" s="21"/>
      <c r="D27" s="224"/>
      <c r="E27" s="34"/>
      <c r="F27" s="23"/>
      <c r="G27" s="23"/>
      <c r="H27" s="23"/>
      <c r="I27" s="23"/>
      <c r="J27" s="23"/>
      <c r="K27" s="131"/>
      <c r="L27" s="131"/>
      <c r="M27" s="131"/>
      <c r="N27" s="24"/>
      <c r="O27" s="25">
        <f t="shared" si="15"/>
        <v>0</v>
      </c>
      <c r="P27" s="26">
        <f t="shared" si="16"/>
        <v>0</v>
      </c>
      <c r="Q27" s="134">
        <f t="shared" si="17"/>
        <v>0</v>
      </c>
      <c r="R27" s="27"/>
      <c r="S27" s="28">
        <v>2186</v>
      </c>
      <c r="T27" s="132" t="s">
        <v>162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38"/>
      <c r="B28" s="138" t="str">
        <f t="shared" si="14"/>
        <v>NO</v>
      </c>
      <c r="C28" s="21"/>
      <c r="D28" s="224"/>
      <c r="E28" s="34"/>
      <c r="F28" s="23"/>
      <c r="G28" s="23"/>
      <c r="H28" s="23"/>
      <c r="I28" s="23"/>
      <c r="J28" s="23"/>
      <c r="K28" s="131"/>
      <c r="L28" s="131"/>
      <c r="M28" s="131"/>
      <c r="N28" s="24"/>
      <c r="O28" s="25">
        <f t="shared" si="15"/>
        <v>0</v>
      </c>
      <c r="P28" s="26">
        <f t="shared" si="16"/>
        <v>0</v>
      </c>
      <c r="Q28" s="134">
        <f t="shared" si="17"/>
        <v>0</v>
      </c>
      <c r="R28" s="27"/>
      <c r="S28" s="28">
        <v>2236</v>
      </c>
      <c r="T28" s="132" t="s">
        <v>163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38"/>
      <c r="B29" s="138" t="str">
        <f t="shared" si="14"/>
        <v>NO</v>
      </c>
      <c r="C29" s="21"/>
      <c r="D29" s="224"/>
      <c r="E29" s="34"/>
      <c r="F29" s="23"/>
      <c r="G29" s="23"/>
      <c r="H29" s="23"/>
      <c r="I29" s="23"/>
      <c r="J29" s="23"/>
      <c r="K29" s="131"/>
      <c r="L29" s="131"/>
      <c r="M29" s="131"/>
      <c r="N29" s="24"/>
      <c r="O29" s="25">
        <f t="shared" si="15"/>
        <v>0</v>
      </c>
      <c r="P29" s="26">
        <f t="shared" si="16"/>
        <v>0</v>
      </c>
      <c r="Q29" s="134">
        <f t="shared" si="17"/>
        <v>0</v>
      </c>
      <c r="R29" s="27"/>
      <c r="S29" s="28">
        <v>2272</v>
      </c>
      <c r="T29" s="132" t="s">
        <v>164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38"/>
      <c r="B30" s="138" t="str">
        <f t="shared" si="14"/>
        <v>NO</v>
      </c>
      <c r="C30" s="21"/>
      <c r="D30" s="224"/>
      <c r="E30" s="34"/>
      <c r="F30" s="23"/>
      <c r="G30" s="23"/>
      <c r="H30" s="23"/>
      <c r="I30" s="23"/>
      <c r="J30" s="23"/>
      <c r="K30" s="131"/>
      <c r="L30" s="131"/>
      <c r="M30" s="131"/>
      <c r="N30" s="24"/>
      <c r="O30" s="25">
        <f t="shared" si="15"/>
        <v>0</v>
      </c>
      <c r="P30" s="26">
        <f t="shared" si="16"/>
        <v>0</v>
      </c>
      <c r="Q30" s="134">
        <f t="shared" si="17"/>
        <v>0</v>
      </c>
      <c r="R30" s="27"/>
      <c r="S30" s="28">
        <v>2362</v>
      </c>
      <c r="T30" s="132" t="s">
        <v>165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38"/>
      <c r="B31" s="138" t="str">
        <f t="shared" si="14"/>
        <v>NO</v>
      </c>
      <c r="C31" s="21"/>
      <c r="D31" s="224"/>
      <c r="E31" s="21"/>
      <c r="F31" s="23"/>
      <c r="G31" s="23"/>
      <c r="H31" s="23"/>
      <c r="I31" s="23"/>
      <c r="J31" s="23"/>
      <c r="K31" s="131"/>
      <c r="L31" s="131"/>
      <c r="M31" s="131"/>
      <c r="N31" s="24"/>
      <c r="O31" s="25">
        <f t="shared" si="15"/>
        <v>0</v>
      </c>
      <c r="P31" s="26">
        <f t="shared" si="16"/>
        <v>0</v>
      </c>
      <c r="Q31" s="134">
        <f t="shared" si="17"/>
        <v>0</v>
      </c>
      <c r="R31" s="27"/>
      <c r="S31" s="28">
        <v>2397</v>
      </c>
      <c r="T31" s="132" t="s">
        <v>166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38"/>
      <c r="B32" s="138" t="str">
        <f t="shared" si="14"/>
        <v>NO</v>
      </c>
      <c r="C32" s="21"/>
      <c r="D32" s="224"/>
      <c r="E32" s="21"/>
      <c r="F32" s="23"/>
      <c r="G32" s="23"/>
      <c r="H32" s="23"/>
      <c r="I32" s="23"/>
      <c r="J32" s="23"/>
      <c r="K32" s="131"/>
      <c r="L32" s="131"/>
      <c r="M32" s="131"/>
      <c r="N32" s="24"/>
      <c r="O32" s="25">
        <f t="shared" si="15"/>
        <v>0</v>
      </c>
      <c r="P32" s="26">
        <f t="shared" si="16"/>
        <v>0</v>
      </c>
      <c r="Q32" s="134">
        <f t="shared" si="17"/>
        <v>0</v>
      </c>
      <c r="R32" s="27"/>
      <c r="S32" s="28">
        <v>2403</v>
      </c>
      <c r="T32" s="132" t="s">
        <v>167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38"/>
      <c r="B33" s="138" t="str">
        <f t="shared" si="14"/>
        <v>NO</v>
      </c>
      <c r="C33" s="21"/>
      <c r="D33" s="224"/>
      <c r="E33" s="21"/>
      <c r="F33" s="23"/>
      <c r="G33" s="23"/>
      <c r="H33" s="23"/>
      <c r="I33" s="23"/>
      <c r="J33" s="23"/>
      <c r="K33" s="131"/>
      <c r="L33" s="131"/>
      <c r="M33" s="131"/>
      <c r="N33" s="24"/>
      <c r="O33" s="25">
        <f t="shared" si="15"/>
        <v>0</v>
      </c>
      <c r="P33" s="26">
        <f t="shared" si="16"/>
        <v>0</v>
      </c>
      <c r="Q33" s="134">
        <f t="shared" si="17"/>
        <v>0</v>
      </c>
      <c r="R33" s="27"/>
      <c r="S33" s="28">
        <v>2415</v>
      </c>
      <c r="T33" s="132" t="s">
        <v>168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38"/>
      <c r="B34" s="138" t="str">
        <f t="shared" si="14"/>
        <v>NO</v>
      </c>
      <c r="C34" s="21"/>
      <c r="D34" s="224"/>
      <c r="E34" s="21"/>
      <c r="F34" s="23"/>
      <c r="G34" s="23"/>
      <c r="H34" s="23"/>
      <c r="I34" s="23"/>
      <c r="J34" s="23"/>
      <c r="K34" s="131"/>
      <c r="L34" s="131"/>
      <c r="M34" s="131"/>
      <c r="N34" s="24"/>
      <c r="O34" s="25">
        <f t="shared" si="15"/>
        <v>0</v>
      </c>
      <c r="P34" s="26">
        <f t="shared" si="16"/>
        <v>0</v>
      </c>
      <c r="Q34" s="134">
        <f t="shared" si="17"/>
        <v>0</v>
      </c>
      <c r="R34" s="27"/>
      <c r="S34" s="28">
        <v>2446</v>
      </c>
      <c r="T34" s="132" t="s">
        <v>169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38"/>
      <c r="B35" s="138" t="str">
        <f t="shared" si="14"/>
        <v>NO</v>
      </c>
      <c r="C35" s="21"/>
      <c r="D35" s="224"/>
      <c r="E35" s="21"/>
      <c r="F35" s="23"/>
      <c r="G35" s="23"/>
      <c r="H35" s="23"/>
      <c r="I35" s="23"/>
      <c r="J35" s="23"/>
      <c r="K35" s="131"/>
      <c r="L35" s="131"/>
      <c r="M35" s="131"/>
      <c r="N35" s="24"/>
      <c r="O35" s="25">
        <f t="shared" si="15"/>
        <v>0</v>
      </c>
      <c r="P35" s="26">
        <f t="shared" si="16"/>
        <v>0</v>
      </c>
      <c r="Q35" s="134">
        <f t="shared" si="17"/>
        <v>0</v>
      </c>
      <c r="R35" s="27"/>
      <c r="S35" s="28">
        <v>2455</v>
      </c>
      <c r="T35" s="132" t="s">
        <v>170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38"/>
      <c r="B36" s="138" t="str">
        <f t="shared" si="14"/>
        <v>NO</v>
      </c>
      <c r="C36" s="21"/>
      <c r="D36" s="224"/>
      <c r="E36" s="21"/>
      <c r="F36" s="23"/>
      <c r="G36" s="23"/>
      <c r="H36" s="23"/>
      <c r="I36" s="23"/>
      <c r="J36" s="23"/>
      <c r="K36" s="131"/>
      <c r="L36" s="131"/>
      <c r="M36" s="131"/>
      <c r="N36" s="24"/>
      <c r="O36" s="25">
        <f t="shared" si="15"/>
        <v>0</v>
      </c>
      <c r="P36" s="26">
        <f t="shared" si="16"/>
        <v>0</v>
      </c>
      <c r="Q36" s="134">
        <f t="shared" si="17"/>
        <v>0</v>
      </c>
      <c r="R36" s="27"/>
      <c r="S36" s="28">
        <v>2513</v>
      </c>
      <c r="T36" s="132" t="s">
        <v>114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38"/>
      <c r="B37" s="138" t="str">
        <f t="shared" si="14"/>
        <v>NO</v>
      </c>
      <c r="C37" s="21"/>
      <c r="D37" s="224"/>
      <c r="E37" s="21"/>
      <c r="F37" s="23"/>
      <c r="G37" s="23"/>
      <c r="H37" s="23"/>
      <c r="I37" s="23"/>
      <c r="J37" s="23"/>
      <c r="K37" s="131"/>
      <c r="L37" s="131"/>
      <c r="M37" s="131"/>
      <c r="N37" s="24"/>
      <c r="O37" s="25">
        <f t="shared" si="15"/>
        <v>0</v>
      </c>
      <c r="P37" s="26">
        <f t="shared" si="16"/>
        <v>0</v>
      </c>
      <c r="Q37" s="134">
        <f t="shared" si="17"/>
        <v>0</v>
      </c>
      <c r="R37" s="27"/>
      <c r="S37" s="28">
        <v>2521</v>
      </c>
      <c r="T37" s="132" t="s">
        <v>111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38"/>
      <c r="B38" s="138" t="str">
        <f t="shared" si="14"/>
        <v>NO</v>
      </c>
      <c r="C38" s="21"/>
      <c r="D38" s="224"/>
      <c r="E38" s="21"/>
      <c r="F38" s="23"/>
      <c r="G38" s="23"/>
      <c r="H38" s="23"/>
      <c r="I38" s="23"/>
      <c r="J38" s="23"/>
      <c r="K38" s="131"/>
      <c r="L38" s="131"/>
      <c r="M38" s="131"/>
      <c r="N38" s="24"/>
      <c r="O38" s="25">
        <f t="shared" si="15"/>
        <v>0</v>
      </c>
      <c r="P38" s="26">
        <f t="shared" si="16"/>
        <v>0</v>
      </c>
      <c r="Q38" s="134">
        <f t="shared" si="17"/>
        <v>0</v>
      </c>
      <c r="R38" s="27"/>
      <c r="S38" s="28">
        <v>2526</v>
      </c>
      <c r="T38" s="132" t="s">
        <v>171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38"/>
      <c r="B39" s="138" t="str">
        <f t="shared" si="14"/>
        <v>NO</v>
      </c>
      <c r="C39" s="21"/>
      <c r="D39" s="224"/>
      <c r="E39" s="21"/>
      <c r="F39" s="23"/>
      <c r="G39" s="23"/>
      <c r="H39" s="23"/>
      <c r="I39" s="23"/>
      <c r="J39" s="23"/>
      <c r="K39" s="131"/>
      <c r="L39" s="131"/>
      <c r="M39" s="131"/>
      <c r="N39" s="24"/>
      <c r="O39" s="25">
        <f t="shared" si="15"/>
        <v>0</v>
      </c>
      <c r="P39" s="26">
        <f t="shared" si="16"/>
        <v>0</v>
      </c>
      <c r="Q39" s="134">
        <f t="shared" si="17"/>
        <v>0</v>
      </c>
      <c r="R39" s="27"/>
      <c r="S39" s="28">
        <v>2609</v>
      </c>
      <c r="T39" s="132" t="s">
        <v>172</v>
      </c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38"/>
      <c r="B40" s="138" t="str">
        <f t="shared" si="14"/>
        <v>NO</v>
      </c>
      <c r="C40" s="21"/>
      <c r="D40" s="224"/>
      <c r="E40" s="21"/>
      <c r="F40" s="23"/>
      <c r="G40" s="23"/>
      <c r="H40" s="23"/>
      <c r="I40" s="23"/>
      <c r="J40" s="23"/>
      <c r="K40" s="131"/>
      <c r="L40" s="131"/>
      <c r="M40" s="131"/>
      <c r="N40" s="24"/>
      <c r="O40" s="25">
        <f t="shared" si="15"/>
        <v>0</v>
      </c>
      <c r="P40" s="26">
        <f t="shared" si="16"/>
        <v>0</v>
      </c>
      <c r="Q40" s="134">
        <f t="shared" si="17"/>
        <v>0</v>
      </c>
      <c r="R40" s="27"/>
      <c r="S40" s="28">
        <v>2612</v>
      </c>
      <c r="T40" s="132" t="s">
        <v>173</v>
      </c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38"/>
      <c r="B41" s="138" t="str">
        <f t="shared" si="14"/>
        <v>NO</v>
      </c>
      <c r="C41" s="21"/>
      <c r="D41" s="224"/>
      <c r="E41" s="21"/>
      <c r="F41" s="23"/>
      <c r="G41" s="23"/>
      <c r="H41" s="23"/>
      <c r="I41" s="23"/>
      <c r="J41" s="23"/>
      <c r="K41" s="131"/>
      <c r="L41" s="131"/>
      <c r="M41" s="131"/>
      <c r="N41" s="24"/>
      <c r="O41" s="25">
        <f t="shared" si="15"/>
        <v>0</v>
      </c>
      <c r="P41" s="26">
        <f t="shared" si="16"/>
        <v>0</v>
      </c>
      <c r="Q41" s="134">
        <f t="shared" si="17"/>
        <v>0</v>
      </c>
      <c r="R41" s="27"/>
      <c r="S41" s="28">
        <v>2638</v>
      </c>
      <c r="T41" s="132" t="s">
        <v>174</v>
      </c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38"/>
      <c r="B42" s="138" t="str">
        <f t="shared" si="14"/>
        <v>NO</v>
      </c>
      <c r="C42" s="21"/>
      <c r="D42" s="224"/>
      <c r="E42" s="21"/>
      <c r="F42" s="23"/>
      <c r="G42" s="23"/>
      <c r="H42" s="23"/>
      <c r="I42" s="23"/>
      <c r="J42" s="23"/>
      <c r="K42" s="131"/>
      <c r="L42" s="131"/>
      <c r="M42" s="131"/>
      <c r="N42" s="24"/>
      <c r="O42" s="25">
        <f t="shared" si="15"/>
        <v>0</v>
      </c>
      <c r="P42" s="26">
        <f t="shared" si="16"/>
        <v>0</v>
      </c>
      <c r="Q42" s="134">
        <f t="shared" si="17"/>
        <v>0</v>
      </c>
      <c r="R42" s="27"/>
      <c r="S42" s="28">
        <v>1665</v>
      </c>
      <c r="T42" s="132" t="s">
        <v>604</v>
      </c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38"/>
      <c r="B43" s="138" t="str">
        <f t="shared" si="14"/>
        <v>NO</v>
      </c>
      <c r="C43" s="21"/>
      <c r="D43" s="224"/>
      <c r="E43" s="21"/>
      <c r="F43" s="23"/>
      <c r="G43" s="23"/>
      <c r="H43" s="23"/>
      <c r="I43" s="23"/>
      <c r="J43" s="23"/>
      <c r="K43" s="131"/>
      <c r="L43" s="131"/>
      <c r="M43" s="131"/>
      <c r="N43" s="24"/>
      <c r="O43" s="25">
        <f t="shared" si="15"/>
        <v>0</v>
      </c>
      <c r="P43" s="26">
        <f t="shared" si="16"/>
        <v>0</v>
      </c>
      <c r="Q43" s="134">
        <f t="shared" si="17"/>
        <v>0</v>
      </c>
      <c r="R43" s="27"/>
      <c r="S43" s="28">
        <v>1771</v>
      </c>
      <c r="T43" s="29" t="s">
        <v>456</v>
      </c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38"/>
      <c r="B44" s="138" t="str">
        <f t="shared" si="14"/>
        <v>NO</v>
      </c>
      <c r="C44" s="21"/>
      <c r="D44" s="224"/>
      <c r="E44" s="21"/>
      <c r="F44" s="23"/>
      <c r="G44" s="23"/>
      <c r="H44" s="23"/>
      <c r="I44" s="23"/>
      <c r="J44" s="23"/>
      <c r="K44" s="131"/>
      <c r="L44" s="131"/>
      <c r="M44" s="131"/>
      <c r="N44" s="24"/>
      <c r="O44" s="25">
        <f t="shared" si="15"/>
        <v>0</v>
      </c>
      <c r="P44" s="26">
        <f t="shared" si="16"/>
        <v>0</v>
      </c>
      <c r="Q44" s="134">
        <f t="shared" si="17"/>
        <v>0</v>
      </c>
      <c r="R44" s="27"/>
      <c r="S44" s="28">
        <v>1862</v>
      </c>
      <c r="T44" s="132" t="s">
        <v>324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38"/>
      <c r="B45" s="138" t="str">
        <f t="shared" si="14"/>
        <v>NO</v>
      </c>
      <c r="C45" s="21"/>
      <c r="D45" s="224"/>
      <c r="E45" s="21"/>
      <c r="F45" s="23"/>
      <c r="G45" s="23"/>
      <c r="H45" s="23"/>
      <c r="I45" s="23"/>
      <c r="J45" s="23"/>
      <c r="K45" s="131"/>
      <c r="L45" s="131"/>
      <c r="M45" s="131"/>
      <c r="N45" s="24"/>
      <c r="O45" s="25">
        <f t="shared" si="15"/>
        <v>0</v>
      </c>
      <c r="P45" s="26">
        <f t="shared" si="16"/>
        <v>0</v>
      </c>
      <c r="Q45" s="134">
        <f t="shared" si="17"/>
        <v>0</v>
      </c>
      <c r="R45" s="27"/>
      <c r="S45" s="28">
        <v>1868</v>
      </c>
      <c r="T45" s="29" t="s">
        <v>310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38"/>
      <c r="B46" s="138" t="str">
        <f t="shared" si="14"/>
        <v>NO</v>
      </c>
      <c r="C46" s="21"/>
      <c r="D46" s="224"/>
      <c r="E46" s="21"/>
      <c r="F46" s="23"/>
      <c r="G46" s="23"/>
      <c r="H46" s="23"/>
      <c r="I46" s="23"/>
      <c r="J46" s="23"/>
      <c r="K46" s="131"/>
      <c r="L46" s="131"/>
      <c r="M46" s="131"/>
      <c r="N46" s="24"/>
      <c r="O46" s="25">
        <f t="shared" si="15"/>
        <v>0</v>
      </c>
      <c r="P46" s="26">
        <f t="shared" si="16"/>
        <v>0</v>
      </c>
      <c r="Q46" s="134">
        <f t="shared" si="17"/>
        <v>0</v>
      </c>
      <c r="R46" s="35"/>
      <c r="S46" s="28">
        <v>1937</v>
      </c>
      <c r="T46" s="29" t="s">
        <v>363</v>
      </c>
      <c r="U46" s="30">
        <f t="shared" si="0"/>
        <v>0</v>
      </c>
      <c r="V46" s="36"/>
      <c r="W46" s="32">
        <f t="shared" si="1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38"/>
      <c r="B47" s="138" t="str">
        <f t="shared" si="14"/>
        <v>NO</v>
      </c>
      <c r="C47" s="21"/>
      <c r="D47" s="224"/>
      <c r="E47" s="21"/>
      <c r="F47" s="23"/>
      <c r="G47" s="23"/>
      <c r="H47" s="23"/>
      <c r="I47" s="23"/>
      <c r="J47" s="23"/>
      <c r="K47" s="131"/>
      <c r="L47" s="131"/>
      <c r="M47" s="131"/>
      <c r="N47" s="24"/>
      <c r="O47" s="25">
        <f t="shared" si="15"/>
        <v>0</v>
      </c>
      <c r="P47" s="26">
        <f t="shared" si="16"/>
        <v>0</v>
      </c>
      <c r="Q47" s="134">
        <f t="shared" si="17"/>
        <v>0</v>
      </c>
      <c r="R47" s="35"/>
      <c r="S47" s="28">
        <v>1970</v>
      </c>
      <c r="T47" s="29" t="s">
        <v>327</v>
      </c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38"/>
      <c r="B48" s="138" t="str">
        <f t="shared" si="14"/>
        <v>NO</v>
      </c>
      <c r="C48" s="21"/>
      <c r="D48" s="224"/>
      <c r="E48" s="21"/>
      <c r="F48" s="23"/>
      <c r="G48" s="23"/>
      <c r="H48" s="23"/>
      <c r="I48" s="23"/>
      <c r="J48" s="23"/>
      <c r="K48" s="131"/>
      <c r="L48" s="131"/>
      <c r="M48" s="131"/>
      <c r="N48" s="24"/>
      <c r="O48" s="25">
        <f t="shared" si="15"/>
        <v>0</v>
      </c>
      <c r="P48" s="26">
        <f t="shared" si="16"/>
        <v>0</v>
      </c>
      <c r="Q48" s="134">
        <f t="shared" si="17"/>
        <v>0</v>
      </c>
      <c r="R48" s="19"/>
      <c r="S48" s="28">
        <v>2029</v>
      </c>
      <c r="T48" s="29" t="s">
        <v>349</v>
      </c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38"/>
      <c r="B49" s="138" t="str">
        <f t="shared" si="14"/>
        <v>NO</v>
      </c>
      <c r="C49" s="21"/>
      <c r="D49" s="224"/>
      <c r="E49" s="21"/>
      <c r="F49" s="23"/>
      <c r="G49" s="23"/>
      <c r="H49" s="23"/>
      <c r="I49" s="23"/>
      <c r="J49" s="23"/>
      <c r="K49" s="131"/>
      <c r="L49" s="131"/>
      <c r="M49" s="131"/>
      <c r="N49" s="24"/>
      <c r="O49" s="25">
        <f t="shared" si="15"/>
        <v>0</v>
      </c>
      <c r="P49" s="26">
        <f t="shared" si="16"/>
        <v>0</v>
      </c>
      <c r="Q49" s="134">
        <f t="shared" si="17"/>
        <v>0</v>
      </c>
      <c r="R49" s="19"/>
      <c r="S49" s="28">
        <v>2042</v>
      </c>
      <c r="T49" s="29" t="s">
        <v>434</v>
      </c>
      <c r="U49" s="30">
        <f t="shared" si="0"/>
        <v>0</v>
      </c>
      <c r="V49" s="39"/>
      <c r="W49" s="32">
        <f t="shared" si="1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38"/>
      <c r="B50" s="138" t="str">
        <f t="shared" si="14"/>
        <v>NO</v>
      </c>
      <c r="C50" s="21"/>
      <c r="D50" s="224"/>
      <c r="E50" s="21"/>
      <c r="F50" s="23"/>
      <c r="G50" s="23"/>
      <c r="H50" s="23"/>
      <c r="I50" s="23"/>
      <c r="J50" s="23"/>
      <c r="K50" s="131"/>
      <c r="L50" s="131"/>
      <c r="M50" s="131"/>
      <c r="N50" s="24"/>
      <c r="O50" s="25">
        <f t="shared" si="15"/>
        <v>0</v>
      </c>
      <c r="P50" s="26">
        <f t="shared" si="16"/>
        <v>0</v>
      </c>
      <c r="Q50" s="134">
        <f t="shared" si="17"/>
        <v>0</v>
      </c>
      <c r="R50" s="19"/>
      <c r="S50" s="28">
        <v>2046</v>
      </c>
      <c r="T50" s="29" t="s">
        <v>467</v>
      </c>
      <c r="U50" s="30">
        <f t="shared" si="0"/>
        <v>0</v>
      </c>
      <c r="V50" s="6"/>
      <c r="W50" s="32">
        <f t="shared" si="1"/>
        <v>0</v>
      </c>
      <c r="X50" s="6"/>
      <c r="Y50" s="6"/>
      <c r="Z50" s="6"/>
      <c r="AA50" s="6"/>
      <c r="AB50" s="6"/>
    </row>
    <row r="51" spans="1:28" ht="28.5" customHeight="1" thickBot="1" x14ac:dyDescent="0.4">
      <c r="A51" s="40"/>
      <c r="B51" s="40">
        <f>COUNTIF(B3:B50,"SI")</f>
        <v>4</v>
      </c>
      <c r="C51" s="40">
        <f>COUNTA(C3:C50)</f>
        <v>4</v>
      </c>
      <c r="D51" s="225"/>
      <c r="E51" s="40"/>
      <c r="F51" s="40">
        <f t="shared" ref="F51:N51" si="18">COUNTA(F3:F50)</f>
        <v>3</v>
      </c>
      <c r="G51" s="40">
        <f t="shared" si="18"/>
        <v>1</v>
      </c>
      <c r="H51" s="40">
        <f t="shared" si="18"/>
        <v>0</v>
      </c>
      <c r="I51" s="40">
        <f t="shared" si="18"/>
        <v>0</v>
      </c>
      <c r="J51" s="40">
        <f t="shared" si="18"/>
        <v>0</v>
      </c>
      <c r="K51" s="40">
        <f t="shared" si="18"/>
        <v>0</v>
      </c>
      <c r="L51" s="40">
        <f t="shared" si="18"/>
        <v>0</v>
      </c>
      <c r="M51" s="40">
        <f t="shared" si="18"/>
        <v>0</v>
      </c>
      <c r="N51" s="40">
        <f t="shared" si="18"/>
        <v>0</v>
      </c>
      <c r="O51" s="60">
        <f>SUM(O3:O50)</f>
        <v>150</v>
      </c>
      <c r="P51" s="44"/>
      <c r="Q51" s="61">
        <f>SUM(Q3:Q50)</f>
        <v>150</v>
      </c>
      <c r="R51" s="19"/>
      <c r="S51" s="28">
        <v>2178</v>
      </c>
      <c r="T51" s="29" t="s">
        <v>605</v>
      </c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2"/>
      <c r="B52" s="62"/>
      <c r="C52" s="62"/>
      <c r="D52" s="226"/>
      <c r="E52" s="62"/>
      <c r="F52" s="63"/>
      <c r="G52" s="63"/>
      <c r="H52" s="62"/>
      <c r="I52" s="62"/>
      <c r="J52" s="62"/>
      <c r="K52" s="62"/>
      <c r="L52" s="62"/>
      <c r="M52" s="62"/>
      <c r="N52" s="62"/>
      <c r="O52" s="64"/>
      <c r="P52" s="6"/>
      <c r="Q52" s="65"/>
      <c r="R52" s="6"/>
      <c r="S52" s="28">
        <v>2205</v>
      </c>
      <c r="T52" s="29" t="s">
        <v>574</v>
      </c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227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2251</v>
      </c>
      <c r="T53" s="29" t="s">
        <v>304</v>
      </c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227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2253</v>
      </c>
      <c r="T54" s="29" t="s">
        <v>606</v>
      </c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227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>
        <v>2277</v>
      </c>
      <c r="T55" s="29" t="s">
        <v>320</v>
      </c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227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>
        <v>2310</v>
      </c>
      <c r="T56" s="29" t="s">
        <v>453</v>
      </c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227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2316</v>
      </c>
      <c r="T57" s="29" t="s">
        <v>293</v>
      </c>
      <c r="U57" s="30">
        <f t="shared" si="0"/>
        <v>45</v>
      </c>
      <c r="V57" s="6"/>
      <c r="W57" s="32">
        <f t="shared" si="1"/>
        <v>45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227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2334</v>
      </c>
      <c r="T58" s="29" t="s">
        <v>427</v>
      </c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:28" ht="27.4" customHeight="1" thickBot="1" x14ac:dyDescent="0.4">
      <c r="A59" s="6"/>
      <c r="B59" s="6"/>
      <c r="C59" s="6"/>
      <c r="D59" s="227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2438</v>
      </c>
      <c r="T59" s="132" t="s">
        <v>500</v>
      </c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227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2453</v>
      </c>
      <c r="T60" s="29" t="s">
        <v>415</v>
      </c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227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2461</v>
      </c>
      <c r="T61" s="29" t="s">
        <v>577</v>
      </c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227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2465</v>
      </c>
      <c r="T62" s="29" t="s">
        <v>344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227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2478</v>
      </c>
      <c r="T63" s="132" t="s">
        <v>322</v>
      </c>
      <c r="U63" s="30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227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>
        <v>2480</v>
      </c>
      <c r="T64" s="29" t="s">
        <v>516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6.25" customHeight="1" thickBot="1" x14ac:dyDescent="0.4">
      <c r="A65" s="164"/>
      <c r="B65" s="6"/>
      <c r="C65" s="46"/>
      <c r="D65" s="228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8"/>
      <c r="P65" s="6"/>
      <c r="Q65" s="6"/>
      <c r="R65" s="6"/>
      <c r="S65" s="28">
        <v>2487</v>
      </c>
      <c r="T65" s="29" t="s">
        <v>459</v>
      </c>
      <c r="U65" s="30">
        <f t="shared" si="0"/>
        <v>0</v>
      </c>
      <c r="V65" s="36"/>
      <c r="W65" s="32">
        <f t="shared" si="1"/>
        <v>0</v>
      </c>
      <c r="X65" s="6"/>
      <c r="Y65" s="6"/>
      <c r="Z65" s="6"/>
      <c r="AA65" s="6"/>
      <c r="AB65" s="6"/>
    </row>
    <row r="66" spans="1:28" ht="26.25" customHeight="1" thickBot="1" x14ac:dyDescent="0.4">
      <c r="A66" s="168"/>
      <c r="B66" s="6"/>
      <c r="C66" s="49"/>
      <c r="D66" s="229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  <c r="P66" s="6"/>
      <c r="Q66" s="6"/>
      <c r="R66" s="6"/>
      <c r="S66" s="28">
        <v>2488</v>
      </c>
      <c r="T66" s="29" t="s">
        <v>352</v>
      </c>
      <c r="U66" s="30">
        <f t="shared" si="0"/>
        <v>0</v>
      </c>
      <c r="V66" s="37"/>
      <c r="W66" s="32">
        <f t="shared" si="1"/>
        <v>0</v>
      </c>
      <c r="X66" s="6"/>
      <c r="Y66" s="6"/>
      <c r="Z66" s="6"/>
      <c r="AA66" s="6"/>
      <c r="AB66" s="6"/>
    </row>
    <row r="67" spans="1:28" ht="26.25" customHeight="1" thickBot="1" x14ac:dyDescent="0.4">
      <c r="A67" s="168"/>
      <c r="B67" s="6"/>
      <c r="C67" s="49"/>
      <c r="D67" s="229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  <c r="P67" s="6"/>
      <c r="Q67" s="6"/>
      <c r="R67" s="6"/>
      <c r="S67" s="28">
        <v>2496</v>
      </c>
      <c r="T67" s="29" t="s">
        <v>423</v>
      </c>
      <c r="U67" s="30">
        <f t="shared" si="0"/>
        <v>0</v>
      </c>
      <c r="V67" s="6"/>
      <c r="W67" s="32">
        <f t="shared" si="1"/>
        <v>0</v>
      </c>
      <c r="X67" s="6"/>
      <c r="Y67" s="6"/>
      <c r="Z67" s="6"/>
      <c r="AA67" s="6"/>
      <c r="AB67" s="6"/>
    </row>
    <row r="68" spans="1:28" ht="26.25" customHeight="1" thickBot="1" x14ac:dyDescent="0.4">
      <c r="A68" s="168"/>
      <c r="B68" s="6"/>
      <c r="C68" s="49"/>
      <c r="D68" s="229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  <c r="P68" s="6"/>
      <c r="Q68" s="6"/>
      <c r="R68" s="6"/>
      <c r="S68" s="28">
        <v>2549</v>
      </c>
      <c r="T68" s="29" t="s">
        <v>447</v>
      </c>
      <c r="U68" s="30">
        <f t="shared" si="0"/>
        <v>0</v>
      </c>
      <c r="V68" s="6"/>
      <c r="W68" s="32">
        <f t="shared" si="1"/>
        <v>0</v>
      </c>
      <c r="X68" s="6"/>
      <c r="Y68" s="6"/>
      <c r="Z68" s="6"/>
      <c r="AA68" s="6"/>
      <c r="AB68" s="6"/>
    </row>
    <row r="69" spans="1:28" ht="26.25" customHeight="1" thickBot="1" x14ac:dyDescent="0.4">
      <c r="A69" s="168"/>
      <c r="B69" s="6"/>
      <c r="C69" s="49"/>
      <c r="D69" s="229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  <c r="P69" s="6"/>
      <c r="Q69" s="6"/>
      <c r="R69" s="6"/>
      <c r="S69" s="28">
        <v>2584</v>
      </c>
      <c r="T69" s="29" t="s">
        <v>404</v>
      </c>
      <c r="U69" s="30">
        <f t="shared" si="0"/>
        <v>0</v>
      </c>
      <c r="V69" s="6"/>
      <c r="W69" s="32">
        <f t="shared" si="1"/>
        <v>0</v>
      </c>
      <c r="X69" s="6"/>
      <c r="Y69" s="6"/>
      <c r="Z69" s="6"/>
      <c r="AA69" s="6"/>
      <c r="AB69" s="6"/>
    </row>
    <row r="70" spans="1:28" ht="26.25" customHeight="1" thickBot="1" x14ac:dyDescent="0.4">
      <c r="A70" s="168"/>
      <c r="B70" s="6"/>
      <c r="C70" s="49"/>
      <c r="D70" s="229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  <c r="P70" s="6"/>
      <c r="Q70" s="6"/>
      <c r="R70" s="6"/>
      <c r="S70" s="28">
        <v>2599</v>
      </c>
      <c r="T70" s="29" t="s">
        <v>366</v>
      </c>
      <c r="U70" s="30">
        <f t="shared" si="0"/>
        <v>0</v>
      </c>
      <c r="V70" s="6"/>
      <c r="W70" s="32">
        <f t="shared" si="1"/>
        <v>0</v>
      </c>
      <c r="X70" s="6"/>
      <c r="Y70" s="6"/>
      <c r="Z70" s="6"/>
      <c r="AA70" s="6"/>
      <c r="AB70" s="6"/>
    </row>
    <row r="71" spans="1:28" ht="26.25" customHeight="1" thickBot="1" x14ac:dyDescent="0.4">
      <c r="A71" s="168"/>
      <c r="B71" s="6"/>
      <c r="C71" s="49"/>
      <c r="D71" s="229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  <c r="P71" s="6"/>
      <c r="Q71" s="6"/>
      <c r="R71" s="6"/>
      <c r="S71" s="28">
        <v>2601</v>
      </c>
      <c r="T71" s="29" t="s">
        <v>607</v>
      </c>
      <c r="U71" s="30">
        <f t="shared" si="0"/>
        <v>0</v>
      </c>
      <c r="V71" s="6"/>
      <c r="W71" s="32">
        <f t="shared" si="1"/>
        <v>0</v>
      </c>
      <c r="X71" s="6"/>
      <c r="Y71" s="6"/>
      <c r="Z71" s="6"/>
      <c r="AA71" s="6"/>
      <c r="AB71" s="6"/>
    </row>
    <row r="72" spans="1:28" ht="26.25" customHeight="1" thickBot="1" x14ac:dyDescent="0.4">
      <c r="A72" s="168"/>
      <c r="B72" s="6"/>
      <c r="C72" s="49"/>
      <c r="D72" s="229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  <c r="P72" s="6"/>
      <c r="Q72" s="6"/>
      <c r="R72" s="6"/>
      <c r="S72" s="28">
        <v>2614</v>
      </c>
      <c r="T72" s="29" t="s">
        <v>405</v>
      </c>
      <c r="U72" s="30">
        <f t="shared" si="0"/>
        <v>0</v>
      </c>
      <c r="V72" s="6"/>
      <c r="W72" s="32">
        <f t="shared" si="1"/>
        <v>0</v>
      </c>
      <c r="X72" s="6"/>
      <c r="Y72" s="6"/>
      <c r="Z72" s="6"/>
      <c r="AA72" s="6"/>
      <c r="AB72" s="6"/>
    </row>
    <row r="73" spans="1:28" ht="26.25" customHeight="1" thickBot="1" x14ac:dyDescent="0.4">
      <c r="A73" s="168"/>
      <c r="B73" s="6"/>
      <c r="C73" s="49"/>
      <c r="D73" s="229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  <c r="P73" s="6"/>
      <c r="Q73" s="6"/>
      <c r="R73" s="6"/>
      <c r="S73" s="28">
        <v>2654</v>
      </c>
      <c r="T73" s="29" t="s">
        <v>401</v>
      </c>
      <c r="U73" s="30">
        <f t="shared" si="0"/>
        <v>0</v>
      </c>
      <c r="V73" s="6"/>
      <c r="W73" s="32">
        <f t="shared" si="1"/>
        <v>0</v>
      </c>
      <c r="X73" s="6"/>
      <c r="Y73" s="6"/>
      <c r="Z73" s="6"/>
      <c r="AA73" s="6"/>
      <c r="AB73" s="6"/>
    </row>
    <row r="74" spans="1:28" ht="26.25" customHeight="1" thickBot="1" x14ac:dyDescent="0.4">
      <c r="A74" s="168"/>
      <c r="B74" s="6"/>
      <c r="C74" s="49"/>
      <c r="D74" s="229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  <c r="P74" s="6"/>
      <c r="Q74" s="6"/>
      <c r="R74" s="6"/>
      <c r="S74" s="28">
        <v>2656</v>
      </c>
      <c r="T74" s="29" t="s">
        <v>507</v>
      </c>
      <c r="U74" s="30">
        <f t="shared" si="0"/>
        <v>0</v>
      </c>
      <c r="V74" s="6"/>
      <c r="W74" s="32">
        <f t="shared" si="1"/>
        <v>0</v>
      </c>
      <c r="X74" s="6"/>
      <c r="Y74" s="6"/>
      <c r="Z74" s="6"/>
      <c r="AA74" s="6"/>
      <c r="AB74" s="6"/>
    </row>
    <row r="75" spans="1:28" ht="26.25" customHeight="1" thickBot="1" x14ac:dyDescent="0.4">
      <c r="A75" s="168"/>
      <c r="B75" s="6"/>
      <c r="C75" s="49"/>
      <c r="D75" s="229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  <c r="P75" s="6"/>
      <c r="Q75" s="6"/>
      <c r="R75" s="6"/>
      <c r="S75" s="28">
        <v>2658</v>
      </c>
      <c r="T75" s="29" t="s">
        <v>608</v>
      </c>
      <c r="U75" s="30">
        <f t="shared" si="0"/>
        <v>0</v>
      </c>
      <c r="V75" s="6"/>
      <c r="W75" s="32">
        <f t="shared" si="1"/>
        <v>0</v>
      </c>
      <c r="X75" s="6"/>
      <c r="Y75" s="6"/>
      <c r="Z75" s="6"/>
      <c r="AA75" s="6"/>
      <c r="AB75" s="6"/>
    </row>
    <row r="76" spans="1:28" ht="26.25" customHeight="1" thickBot="1" x14ac:dyDescent="0.4">
      <c r="A76" s="168"/>
      <c r="B76" s="6"/>
      <c r="C76" s="49"/>
      <c r="D76" s="229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  <c r="P76" s="6"/>
      <c r="Q76" s="6"/>
      <c r="R76" s="6"/>
      <c r="S76" s="28">
        <v>1115</v>
      </c>
      <c r="T76" s="29" t="s">
        <v>329</v>
      </c>
      <c r="U76" s="30">
        <f t="shared" si="0"/>
        <v>0</v>
      </c>
      <c r="V76" s="6"/>
      <c r="W76" s="32">
        <f t="shared" si="1"/>
        <v>0</v>
      </c>
      <c r="X76" s="6"/>
      <c r="Y76" s="6"/>
      <c r="Z76" s="6"/>
      <c r="AA76" s="6"/>
      <c r="AB76" s="6"/>
    </row>
    <row r="77" spans="1:28" ht="26.25" customHeight="1" thickBot="1" x14ac:dyDescent="0.4">
      <c r="A77" s="168"/>
      <c r="B77" s="6"/>
      <c r="C77" s="49"/>
      <c r="D77" s="229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  <c r="P77" s="6"/>
      <c r="Q77" s="6"/>
      <c r="R77" s="6"/>
      <c r="S77" s="28"/>
      <c r="T77" s="29"/>
      <c r="U77" s="30">
        <f t="shared" si="0"/>
        <v>0</v>
      </c>
      <c r="V77" s="6"/>
      <c r="W77" s="32">
        <f t="shared" si="1"/>
        <v>0</v>
      </c>
      <c r="X77" s="6"/>
      <c r="Y77" s="6"/>
      <c r="Z77" s="6"/>
      <c r="AA77" s="6"/>
      <c r="AB77" s="6"/>
    </row>
    <row r="78" spans="1:28" ht="26.25" customHeight="1" thickBot="1" x14ac:dyDescent="0.4">
      <c r="A78" s="168"/>
      <c r="B78" s="6"/>
      <c r="C78" s="49"/>
      <c r="D78" s="229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  <c r="P78" s="6"/>
      <c r="Q78" s="6"/>
      <c r="R78" s="6"/>
      <c r="S78" s="28"/>
      <c r="T78" s="29"/>
      <c r="U78" s="30">
        <f t="shared" si="0"/>
        <v>0</v>
      </c>
      <c r="V78" s="6"/>
      <c r="W78" s="32">
        <f t="shared" si="1"/>
        <v>0</v>
      </c>
      <c r="X78" s="6"/>
      <c r="Y78" s="6"/>
      <c r="Z78" s="6"/>
      <c r="AA78" s="6"/>
      <c r="AB78" s="6"/>
    </row>
    <row r="79" spans="1:28" ht="26.25" customHeight="1" thickBot="1" x14ac:dyDescent="0.4">
      <c r="A79" s="165"/>
      <c r="B79" s="6"/>
      <c r="C79" s="52"/>
      <c r="D79" s="230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  <c r="P79" s="6"/>
      <c r="Q79" s="6"/>
      <c r="R79" s="6"/>
      <c r="S79" s="28"/>
      <c r="T79" s="29"/>
      <c r="U79" s="30">
        <f t="shared" si="0"/>
        <v>0</v>
      </c>
      <c r="V79" s="6"/>
      <c r="W79" s="32">
        <f t="shared" si="1"/>
        <v>0</v>
      </c>
      <c r="X79" s="6"/>
      <c r="Y79" s="6"/>
      <c r="Z79" s="6"/>
      <c r="AA79" s="6"/>
      <c r="AB79" s="6"/>
    </row>
    <row r="80" spans="1:28" ht="26.25" customHeight="1" thickBot="1" x14ac:dyDescent="0.4">
      <c r="S80" s="28"/>
      <c r="T80" s="29"/>
      <c r="U80" s="30">
        <f t="shared" si="0"/>
        <v>0</v>
      </c>
      <c r="V80" s="6"/>
      <c r="W80" s="32">
        <f t="shared" si="1"/>
        <v>0</v>
      </c>
    </row>
    <row r="81" spans="19:23" ht="26.25" customHeight="1" thickBot="1" x14ac:dyDescent="0.4">
      <c r="S81" s="28"/>
      <c r="T81" s="29"/>
      <c r="U81" s="30">
        <f t="shared" si="0"/>
        <v>0</v>
      </c>
      <c r="V81" s="6"/>
      <c r="W81" s="32">
        <f t="shared" si="1"/>
        <v>0</v>
      </c>
    </row>
    <row r="82" spans="19:23" ht="26.25" customHeight="1" thickBot="1" x14ac:dyDescent="0.4">
      <c r="S82" s="28"/>
      <c r="T82" s="29"/>
      <c r="U82" s="30">
        <f t="shared" si="0"/>
        <v>0</v>
      </c>
      <c r="V82" s="6"/>
      <c r="W82" s="32">
        <f t="shared" si="1"/>
        <v>0</v>
      </c>
    </row>
    <row r="83" spans="19:23" ht="26.25" customHeight="1" thickBot="1" x14ac:dyDescent="0.4">
      <c r="S83" s="28"/>
      <c r="T83" s="29"/>
      <c r="U83" s="30">
        <f t="shared" si="0"/>
        <v>0</v>
      </c>
      <c r="V83" s="6"/>
      <c r="W83" s="32">
        <f t="shared" si="1"/>
        <v>0</v>
      </c>
    </row>
    <row r="84" spans="19:23" ht="26.25" customHeight="1" thickBot="1" x14ac:dyDescent="0.4">
      <c r="S84" s="28"/>
      <c r="T84" s="29"/>
      <c r="U84" s="30">
        <f>SUM(U3:U83)</f>
        <v>150</v>
      </c>
      <c r="V84" s="6"/>
      <c r="W84" s="32">
        <f>SUM(W3:W83)</f>
        <v>150</v>
      </c>
    </row>
    <row r="85" spans="19:23" ht="26.25" customHeight="1" x14ac:dyDescent="0.2">
      <c r="S85" s="6"/>
      <c r="T85" s="6"/>
      <c r="U85" s="6"/>
      <c r="V85" s="6"/>
      <c r="W85" s="6"/>
    </row>
    <row r="86" spans="19:23" ht="18.600000000000001" customHeight="1" x14ac:dyDescent="0.2">
      <c r="S86" s="6"/>
      <c r="T86" s="6"/>
      <c r="U86" s="6"/>
      <c r="V86" s="6"/>
      <c r="W86" s="6"/>
    </row>
    <row r="87" spans="19:23" ht="18.600000000000001" customHeight="1" x14ac:dyDescent="0.2">
      <c r="S87" s="6"/>
      <c r="T87" s="6"/>
      <c r="U87" s="6"/>
      <c r="V87" s="6"/>
      <c r="W87" s="6"/>
    </row>
    <row r="88" spans="19:23" ht="18.600000000000001" customHeight="1" x14ac:dyDescent="0.2">
      <c r="S88" s="6"/>
      <c r="T88" s="6"/>
      <c r="U88" s="6"/>
      <c r="V88" s="6"/>
      <c r="W88" s="6"/>
    </row>
    <row r="89" spans="19:23" ht="18.600000000000001" customHeight="1" x14ac:dyDescent="0.2">
      <c r="S89" s="6"/>
      <c r="T89" s="6"/>
      <c r="U89" s="6"/>
      <c r="V89" s="6"/>
      <c r="W89" s="6"/>
    </row>
    <row r="90" spans="19:23" ht="18.600000000000001" customHeight="1" x14ac:dyDescent="0.2">
      <c r="S90" s="6"/>
      <c r="T90" s="6"/>
      <c r="U90" s="6"/>
      <c r="V90" s="6"/>
      <c r="W90" s="6"/>
    </row>
    <row r="91" spans="19:23" ht="18.600000000000001" customHeight="1" x14ac:dyDescent="0.2">
      <c r="S91" s="6"/>
      <c r="T91" s="6"/>
      <c r="U91" s="6"/>
      <c r="V91" s="6"/>
      <c r="W91" s="6"/>
    </row>
    <row r="92" spans="19:23" ht="18.600000000000001" customHeight="1" x14ac:dyDescent="0.2">
      <c r="S92" s="6"/>
      <c r="T92" s="6"/>
      <c r="U92" s="6"/>
      <c r="V92" s="6"/>
      <c r="W92" s="6"/>
    </row>
    <row r="93" spans="19:23" ht="18.600000000000001" customHeight="1" x14ac:dyDescent="0.2">
      <c r="S93" s="6"/>
      <c r="T93" s="6"/>
      <c r="U93" s="6"/>
      <c r="V93" s="6"/>
      <c r="W93" s="6"/>
    </row>
    <row r="94" spans="19:23" ht="18.600000000000001" customHeight="1" x14ac:dyDescent="0.2">
      <c r="S94" s="6"/>
      <c r="T94" s="6"/>
      <c r="U94" s="6"/>
      <c r="V94" s="6"/>
      <c r="W94" s="6"/>
    </row>
    <row r="95" spans="19:23" ht="18.600000000000001" customHeight="1" x14ac:dyDescent="0.2">
      <c r="S95" s="6"/>
      <c r="T95" s="6"/>
      <c r="U95" s="6"/>
      <c r="V95" s="6"/>
      <c r="W95" s="6"/>
    </row>
    <row r="96" spans="19:23" ht="18.600000000000001" customHeight="1" x14ac:dyDescent="0.2">
      <c r="S96" s="6"/>
      <c r="T96" s="6"/>
      <c r="U96" s="6"/>
      <c r="V96" s="6"/>
      <c r="W96" s="6"/>
    </row>
    <row r="97" spans="19:23" ht="18.600000000000001" customHeight="1" x14ac:dyDescent="0.2">
      <c r="S97" s="6"/>
      <c r="T97" s="6"/>
      <c r="U97" s="6"/>
      <c r="V97" s="6"/>
      <c r="W97" s="6"/>
    </row>
    <row r="98" spans="19:23" ht="18.600000000000001" customHeight="1" x14ac:dyDescent="0.2">
      <c r="S98" s="6"/>
      <c r="T98" s="6"/>
      <c r="U98" s="6"/>
      <c r="V98" s="6"/>
      <c r="W98" s="6"/>
    </row>
    <row r="99" spans="19:23" ht="18.600000000000001" customHeight="1" x14ac:dyDescent="0.2">
      <c r="S99" s="6"/>
      <c r="T99" s="6"/>
      <c r="U99" s="6"/>
      <c r="V99" s="6"/>
      <c r="W99" s="6"/>
    </row>
    <row r="100" spans="19:23" ht="18.600000000000001" customHeight="1" x14ac:dyDescent="0.2">
      <c r="S100" s="6"/>
      <c r="T100" s="6"/>
      <c r="U100" s="6"/>
      <c r="V100" s="6"/>
      <c r="W100" s="6"/>
    </row>
    <row r="101" spans="19:23" ht="18.600000000000001" customHeight="1" x14ac:dyDescent="0.2">
      <c r="S101" s="6"/>
      <c r="T101" s="6"/>
      <c r="U101" s="6"/>
      <c r="V101" s="6"/>
      <c r="W101" s="6"/>
    </row>
    <row r="102" spans="19:23" ht="18.600000000000001" customHeight="1" x14ac:dyDescent="0.2">
      <c r="S102" s="6"/>
      <c r="T102" s="6"/>
      <c r="U102" s="6"/>
      <c r="V102" s="6"/>
      <c r="W102" s="6"/>
    </row>
    <row r="103" spans="19:23" ht="18.600000000000001" customHeight="1" x14ac:dyDescent="0.2">
      <c r="S103" s="6"/>
      <c r="T103" s="6"/>
      <c r="U103" s="6"/>
      <c r="V103" s="6"/>
      <c r="W103" s="6"/>
    </row>
    <row r="104" spans="19:23" ht="18.600000000000001" customHeight="1" x14ac:dyDescent="0.2">
      <c r="S104" s="6"/>
      <c r="T104" s="6"/>
      <c r="U104" s="6"/>
      <c r="V104" s="6"/>
      <c r="W104" s="6"/>
    </row>
    <row r="105" spans="19:23" ht="18.600000000000001" customHeight="1" x14ac:dyDescent="0.2">
      <c r="S105" s="6"/>
      <c r="T105" s="6"/>
      <c r="U105" s="6"/>
      <c r="V105" s="6"/>
      <c r="W105" s="6"/>
    </row>
    <row r="106" spans="19:23" ht="18.600000000000001" customHeight="1" x14ac:dyDescent="0.2">
      <c r="S106" s="6"/>
      <c r="T106" s="6"/>
      <c r="U106" s="6"/>
      <c r="V106" s="6"/>
      <c r="W106" s="6"/>
    </row>
    <row r="107" spans="19:23" ht="18.600000000000001" customHeight="1" x14ac:dyDescent="0.2">
      <c r="S107" s="6"/>
      <c r="T107" s="6"/>
      <c r="U107" s="6"/>
      <c r="V107" s="6"/>
      <c r="W107" s="6"/>
    </row>
    <row r="108" spans="19:23" ht="18.600000000000001" customHeight="1" x14ac:dyDescent="0.2">
      <c r="S108" s="6"/>
      <c r="T108" s="6"/>
      <c r="U108" s="6"/>
      <c r="V108" s="6"/>
      <c r="W108" s="6"/>
    </row>
    <row r="109" spans="19:23" ht="18.600000000000001" customHeight="1" x14ac:dyDescent="0.2">
      <c r="S109" s="6"/>
      <c r="T109" s="6"/>
      <c r="U109" s="6"/>
      <c r="V109" s="6"/>
      <c r="W109" s="6"/>
    </row>
    <row r="110" spans="19:23" ht="18.600000000000001" customHeight="1" x14ac:dyDescent="0.2">
      <c r="S110" s="6"/>
      <c r="T110" s="6"/>
      <c r="U110" s="6"/>
      <c r="V110" s="6"/>
      <c r="W110" s="6"/>
    </row>
    <row r="111" spans="19:23" ht="18.600000000000001" customHeight="1" x14ac:dyDescent="0.2">
      <c r="S111" s="6"/>
      <c r="T111" s="6"/>
      <c r="U111" s="6"/>
      <c r="V111" s="6"/>
      <c r="W111" s="6"/>
    </row>
    <row r="112" spans="19:23" ht="18.600000000000001" customHeight="1" x14ac:dyDescent="0.2">
      <c r="S112" s="6"/>
      <c r="T112" s="6"/>
      <c r="U112" s="6"/>
      <c r="V112" s="6"/>
      <c r="W112" s="6"/>
    </row>
  </sheetData>
  <sortState xmlns:xlrd2="http://schemas.microsoft.com/office/spreadsheetml/2017/richdata2" ref="A3:Q6">
    <sortCondition descending="1" ref="O3:O6"/>
  </sortState>
  <mergeCells count="1">
    <mergeCell ref="B1:G1"/>
  </mergeCells>
  <conditionalFormatting sqref="A3:B50">
    <cfRule type="containsText" dxfId="45" priority="1" stopIfTrue="1" operator="containsText" text="SI">
      <formula>NOT(ISERROR(SEARCH("SI",A3)))</formula>
    </cfRule>
    <cfRule type="containsText" dxfId="4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F</oddHeader>
    <oddFooter>&amp;L&amp;"Helvetica,Regular"&amp;12&amp;K000000&amp;P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EC746-73C6-48A7-AFB8-24A2E13C20D1}">
  <dimension ref="A1:IZ112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S1" sqref="S1:W104857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9.42578125" style="1" customWidth="1"/>
    <col min="6" max="7" width="23.42578125" style="1" customWidth="1"/>
    <col min="8" max="11" width="22.42578125" style="1" customWidth="1"/>
    <col min="12" max="13" width="23" style="1" customWidth="1"/>
    <col min="14" max="14" width="28.42578125" style="1" customWidth="1"/>
    <col min="15" max="15" width="24.2851562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75.85546875" style="1" bestFit="1" customWidth="1"/>
    <col min="21" max="21" width="16" style="1" customWidth="1"/>
    <col min="22" max="22" width="11.42578125" style="1" customWidth="1"/>
    <col min="23" max="23" width="31.285156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56.28515625" style="1" customWidth="1"/>
    <col min="29" max="260" width="11.42578125" style="1" customWidth="1"/>
  </cols>
  <sheetData>
    <row r="1" spans="1:28" ht="28.5" customHeight="1" thickBot="1" x14ac:dyDescent="0.45">
      <c r="A1"/>
      <c r="B1" s="251" t="s">
        <v>84</v>
      </c>
      <c r="C1" s="252"/>
      <c r="D1" s="252"/>
      <c r="E1" s="252"/>
      <c r="F1" s="252"/>
      <c r="G1" s="253"/>
      <c r="H1" s="77"/>
      <c r="I1" s="136"/>
      <c r="J1" s="136"/>
      <c r="K1" s="136"/>
      <c r="L1" s="56"/>
      <c r="M1" s="56"/>
      <c r="N1" s="104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46" t="s">
        <v>113</v>
      </c>
      <c r="B2" s="8" t="s">
        <v>69</v>
      </c>
      <c r="C2" s="146" t="s">
        <v>1</v>
      </c>
      <c r="D2" s="146" t="s">
        <v>70</v>
      </c>
      <c r="E2" s="146" t="s">
        <v>3</v>
      </c>
      <c r="F2" s="9" t="s">
        <v>134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/>
      <c r="M2" s="9"/>
      <c r="N2" s="9"/>
      <c r="O2" s="11" t="s">
        <v>4</v>
      </c>
      <c r="P2" s="12" t="s">
        <v>5</v>
      </c>
      <c r="Q2" s="12" t="s">
        <v>6</v>
      </c>
      <c r="R2" s="69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8.5" customHeight="1" thickBot="1" x14ac:dyDescent="0.4">
      <c r="A3" s="140">
        <v>15906</v>
      </c>
      <c r="B3" s="214" t="s">
        <v>108</v>
      </c>
      <c r="C3" s="155" t="s">
        <v>597</v>
      </c>
      <c r="D3" s="155">
        <v>1132</v>
      </c>
      <c r="E3" s="155" t="s">
        <v>440</v>
      </c>
      <c r="F3" s="139"/>
      <c r="G3" s="148">
        <v>45</v>
      </c>
      <c r="H3" s="23"/>
      <c r="I3" s="23"/>
      <c r="J3" s="23"/>
      <c r="K3" s="23"/>
      <c r="L3" s="23"/>
      <c r="M3" s="23"/>
      <c r="N3" s="24"/>
      <c r="O3" s="248">
        <f>IF(P3=5,SUM(F3:M3)-SMALL(F3:M3,1)-SMALL(F3:M3,2),IF(P3=6,SUM(F3:M3)-SMALL(F3:M3,1),SUM(F3:M3)))+N3</f>
        <v>45</v>
      </c>
      <c r="P3" s="26">
        <f>COUNTA(F3:M3)</f>
        <v>1</v>
      </c>
      <c r="Q3" s="134">
        <f>SUM(F3:M3)+N3</f>
        <v>45</v>
      </c>
      <c r="R3" s="27"/>
      <c r="S3" s="28">
        <v>10</v>
      </c>
      <c r="T3" s="132" t="s">
        <v>140</v>
      </c>
      <c r="U3" s="30">
        <f>SUMIF($D$3:$D$76,S3,$Q$3:$Q$76)</f>
        <v>0</v>
      </c>
      <c r="V3" s="31"/>
      <c r="W3" s="32">
        <f>SUMIF($D$3:$D$76,S3,$O$3:$O$76)</f>
        <v>0</v>
      </c>
      <c r="X3" s="19"/>
      <c r="Y3" s="33"/>
      <c r="Z3" s="33"/>
      <c r="AA3" s="33"/>
      <c r="AB3" s="33"/>
    </row>
    <row r="4" spans="1:28" ht="29.1" customHeight="1" thickBot="1" x14ac:dyDescent="0.45">
      <c r="A4" s="166">
        <v>119317</v>
      </c>
      <c r="B4" s="214" t="s">
        <v>108</v>
      </c>
      <c r="C4" s="157" t="s">
        <v>598</v>
      </c>
      <c r="D4" s="157">
        <v>1132</v>
      </c>
      <c r="E4" s="155" t="s">
        <v>440</v>
      </c>
      <c r="F4" s="148"/>
      <c r="G4" s="148">
        <v>35</v>
      </c>
      <c r="H4" s="23"/>
      <c r="I4" s="151"/>
      <c r="J4" s="143"/>
      <c r="K4" s="23"/>
      <c r="L4" s="143"/>
      <c r="M4" s="143"/>
      <c r="N4" s="24"/>
      <c r="O4" s="25">
        <f>IF(P4=6,SUM(F4:M4)-SMALL(F4:M4,1)-SMALL(F4:M4,2),IF(P4=6,SUM(F4:M4)-SMALL(F4:M4,1),SUM(F4:M4)))</f>
        <v>35</v>
      </c>
      <c r="P4" s="26">
        <f>COUNTA(F4:M4)</f>
        <v>1</v>
      </c>
      <c r="Q4" s="134">
        <f>SUM(F4:M4)</f>
        <v>35</v>
      </c>
      <c r="R4" s="27"/>
      <c r="S4" s="28">
        <v>48</v>
      </c>
      <c r="T4" s="132" t="s">
        <v>141</v>
      </c>
      <c r="U4" s="30">
        <f t="shared" ref="U4:U67" si="0">SUMIF($D$3:$D$76,S4,$Q$3:$Q$76)</f>
        <v>0</v>
      </c>
      <c r="V4" s="31"/>
      <c r="W4" s="32">
        <f t="shared" ref="W4:W67" si="1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5">
      <c r="A5" s="187"/>
      <c r="B5" s="138" t="s">
        <v>110</v>
      </c>
      <c r="C5" s="155"/>
      <c r="D5" s="155"/>
      <c r="E5" s="155"/>
      <c r="F5" s="148"/>
      <c r="G5" s="148"/>
      <c r="H5" s="23"/>
      <c r="I5" s="151"/>
      <c r="J5" s="151"/>
      <c r="K5" s="23"/>
      <c r="L5" s="143"/>
      <c r="M5" s="143"/>
      <c r="N5" s="24"/>
      <c r="O5" s="25">
        <f>IF(P5=6,SUM(F5:M5)-SMALL(F5:M5,1)-SMALL(F5:M5,2),IF(P5=6,SUM(F5:M5)-SMALL(F5:M5,1),SUM(F5:M5)))</f>
        <v>0</v>
      </c>
      <c r="P5" s="26">
        <f>COUNTA(F5:M5)</f>
        <v>0</v>
      </c>
      <c r="Q5" s="134">
        <f>SUM(F5:M5)</f>
        <v>0</v>
      </c>
      <c r="R5" s="27"/>
      <c r="S5" s="28">
        <v>1132</v>
      </c>
      <c r="T5" s="132" t="s">
        <v>142</v>
      </c>
      <c r="U5" s="30">
        <f t="shared" si="0"/>
        <v>80</v>
      </c>
      <c r="V5" s="31"/>
      <c r="W5" s="32">
        <f t="shared" si="1"/>
        <v>80</v>
      </c>
      <c r="X5" s="19"/>
      <c r="Y5" s="33"/>
      <c r="Z5" s="33"/>
      <c r="AA5" s="33"/>
      <c r="AB5" s="33"/>
    </row>
    <row r="6" spans="1:28" ht="29.1" customHeight="1" thickBot="1" x14ac:dyDescent="0.4">
      <c r="A6" s="138"/>
      <c r="B6" s="138" t="s">
        <v>110</v>
      </c>
      <c r="C6" s="155"/>
      <c r="D6" s="155"/>
      <c r="E6" s="155"/>
      <c r="F6" s="139"/>
      <c r="G6" s="148"/>
      <c r="H6" s="23"/>
      <c r="I6" s="23"/>
      <c r="J6" s="23"/>
      <c r="K6" s="23"/>
      <c r="L6" s="23"/>
      <c r="M6" s="23"/>
      <c r="N6" s="24"/>
      <c r="O6" s="25">
        <f>IF(P6=6,SUM(F6:M6)-SMALL(F6:M6,1)-SMALL(F6:M6,2),IF(P6=6,SUM(F6:M6)-SMALL(F6:M6,1),SUM(F6:M6)))</f>
        <v>0</v>
      </c>
      <c r="P6" s="26">
        <f>COUNTA(F6:M6)</f>
        <v>0</v>
      </c>
      <c r="Q6" s="134">
        <f>SUM(F6:M6)</f>
        <v>0</v>
      </c>
      <c r="R6" s="27"/>
      <c r="S6" s="28">
        <v>1140</v>
      </c>
      <c r="T6" s="132" t="s">
        <v>143</v>
      </c>
      <c r="U6" s="30">
        <f t="shared" si="0"/>
        <v>0</v>
      </c>
      <c r="V6" s="31"/>
      <c r="W6" s="32">
        <f t="shared" si="1"/>
        <v>0</v>
      </c>
      <c r="X6" s="19"/>
      <c r="Y6" s="33"/>
      <c r="Z6" s="33"/>
      <c r="AA6" s="33"/>
      <c r="AB6" s="33"/>
    </row>
    <row r="7" spans="1:28" ht="29.1" customHeight="1" thickBot="1" x14ac:dyDescent="0.45">
      <c r="A7" s="138"/>
      <c r="B7" s="138" t="s">
        <v>110</v>
      </c>
      <c r="C7" s="155"/>
      <c r="D7" s="155"/>
      <c r="E7" s="155"/>
      <c r="F7" s="148"/>
      <c r="G7" s="148"/>
      <c r="H7" s="23"/>
      <c r="I7" s="151"/>
      <c r="J7" s="143"/>
      <c r="K7" s="23"/>
      <c r="L7" s="143"/>
      <c r="M7" s="143"/>
      <c r="N7" s="24"/>
      <c r="O7" s="25">
        <f>IF(P7=6,SUM(F7:M7)-SMALL(F7:M7,1)-SMALL(F7:M7,2),IF(P7=6,SUM(F7:M7)-SMALL(F7:M7,1),SUM(F7:M7)))</f>
        <v>0</v>
      </c>
      <c r="P7" s="26">
        <f>COUNTA(F7:M7)</f>
        <v>0</v>
      </c>
      <c r="Q7" s="134">
        <f>SUM(F7:M7)</f>
        <v>0</v>
      </c>
      <c r="R7" s="27"/>
      <c r="S7" s="28">
        <v>1172</v>
      </c>
      <c r="T7" s="132" t="s">
        <v>144</v>
      </c>
      <c r="U7" s="30">
        <f t="shared" si="0"/>
        <v>0</v>
      </c>
      <c r="V7" s="31"/>
      <c r="W7" s="32">
        <f t="shared" si="1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38"/>
      <c r="B8" s="138" t="s">
        <v>110</v>
      </c>
      <c r="C8" s="155"/>
      <c r="D8" s="155"/>
      <c r="E8" s="155"/>
      <c r="F8" s="139"/>
      <c r="G8" s="148"/>
      <c r="H8" s="23"/>
      <c r="I8" s="23"/>
      <c r="J8" s="23"/>
      <c r="K8" s="23"/>
      <c r="L8" s="23"/>
      <c r="M8" s="23"/>
      <c r="N8" s="24"/>
      <c r="O8" s="25">
        <f>IF(P8=6,SUM(F8:M8)-SMALL(F8:M8,1)-SMALL(F8:M8,2),IF(P8=6,SUM(F8:M8)-SMALL(F8:M8,1),SUM(F8:M8)))</f>
        <v>0</v>
      </c>
      <c r="P8" s="26">
        <f>COUNTA(F8:M8)</f>
        <v>0</v>
      </c>
      <c r="Q8" s="134">
        <f>SUM(F8:M8)</f>
        <v>0</v>
      </c>
      <c r="R8" s="27"/>
      <c r="S8" s="28">
        <v>1174</v>
      </c>
      <c r="T8" s="132" t="s">
        <v>145</v>
      </c>
      <c r="U8" s="30">
        <f t="shared" si="0"/>
        <v>0</v>
      </c>
      <c r="V8" s="31"/>
      <c r="W8" s="32">
        <f t="shared" si="1"/>
        <v>0</v>
      </c>
      <c r="X8" s="19"/>
      <c r="Y8" s="33"/>
      <c r="Z8" s="33"/>
      <c r="AA8" s="33"/>
      <c r="AB8" s="33"/>
    </row>
    <row r="9" spans="1:28" ht="29.1" customHeight="1" thickBot="1" x14ac:dyDescent="0.4">
      <c r="A9" s="138"/>
      <c r="B9" s="138" t="s">
        <v>110</v>
      </c>
      <c r="C9" s="155"/>
      <c r="D9" s="155"/>
      <c r="E9" s="155"/>
      <c r="F9" s="139"/>
      <c r="G9" s="148"/>
      <c r="H9" s="23"/>
      <c r="I9" s="23"/>
      <c r="J9" s="23"/>
      <c r="K9" s="23"/>
      <c r="L9" s="23"/>
      <c r="M9" s="23"/>
      <c r="N9" s="24"/>
      <c r="O9" s="25">
        <f>IF(P9=6,SUM(F9:M9)-SMALL(F9:M9,1)-SMALL(F9:M9,2),IF(P9=6,SUM(F9:M9)-SMALL(F9:M9,1),SUM(F9:M9)))</f>
        <v>0</v>
      </c>
      <c r="P9" s="26">
        <f>COUNTA(F9:M9)</f>
        <v>0</v>
      </c>
      <c r="Q9" s="134">
        <f>SUM(F9:M9)</f>
        <v>0</v>
      </c>
      <c r="R9" s="27"/>
      <c r="S9" s="28">
        <v>1180</v>
      </c>
      <c r="T9" s="132" t="s">
        <v>146</v>
      </c>
      <c r="U9" s="30">
        <f t="shared" si="0"/>
        <v>0</v>
      </c>
      <c r="V9" s="31"/>
      <c r="W9" s="32">
        <f t="shared" si="1"/>
        <v>0</v>
      </c>
      <c r="X9" s="19"/>
      <c r="Y9" s="33"/>
      <c r="Z9" s="33"/>
      <c r="AA9" s="33"/>
      <c r="AB9" s="33"/>
    </row>
    <row r="10" spans="1:28" ht="29.1" customHeight="1" thickBot="1" x14ac:dyDescent="0.4">
      <c r="A10" s="138"/>
      <c r="B10" s="138" t="s">
        <v>110</v>
      </c>
      <c r="C10" s="157"/>
      <c r="D10" s="157"/>
      <c r="E10" s="157"/>
      <c r="F10" s="139"/>
      <c r="G10" s="148"/>
      <c r="H10" s="23"/>
      <c r="I10" s="23"/>
      <c r="J10" s="23"/>
      <c r="K10" s="23"/>
      <c r="L10" s="23"/>
      <c r="M10" s="23"/>
      <c r="N10" s="24"/>
      <c r="O10" s="25">
        <f>IF(P10=6,SUM(F10:M10)-SMALL(F10:M10,1)-SMALL(F10:M10,2),IF(P10=6,SUM(F10:M10)-SMALL(F10:M10,1),SUM(F10:M10)))</f>
        <v>0</v>
      </c>
      <c r="P10" s="26">
        <f>COUNTA(F10:M10)</f>
        <v>0</v>
      </c>
      <c r="Q10" s="134">
        <f>SUM(F10:M10)</f>
        <v>0</v>
      </c>
      <c r="R10" s="27"/>
      <c r="S10" s="28">
        <v>1298</v>
      </c>
      <c r="T10" s="132" t="s">
        <v>147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87"/>
      <c r="B11" s="138" t="s">
        <v>110</v>
      </c>
      <c r="C11" s="199"/>
      <c r="D11" s="199"/>
      <c r="E11" s="199"/>
      <c r="F11" s="190"/>
      <c r="G11" s="198"/>
      <c r="H11" s="23"/>
      <c r="I11" s="190"/>
      <c r="J11" s="190"/>
      <c r="K11" s="23"/>
      <c r="L11" s="190"/>
      <c r="M11" s="190"/>
      <c r="N11" s="24"/>
      <c r="O11" s="25">
        <f>IF(P11=6,SUM(F11:M11)-SMALL(F11:M11,1)-SMALL(F11:M11,2),IF(P11=6,SUM(F11:M11)-SMALL(F11:M11,1),SUM(F11:M11)))</f>
        <v>0</v>
      </c>
      <c r="P11" s="26">
        <f>COUNTA(F11:M11)</f>
        <v>0</v>
      </c>
      <c r="Q11" s="134">
        <f>SUM(F11:M11)</f>
        <v>0</v>
      </c>
      <c r="R11" s="27"/>
      <c r="S11" s="28">
        <v>1317</v>
      </c>
      <c r="T11" s="132" t="s">
        <v>148</v>
      </c>
      <c r="U11" s="30">
        <f t="shared" si="0"/>
        <v>0</v>
      </c>
      <c r="V11" s="31"/>
      <c r="W11" s="32">
        <f t="shared" si="1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236"/>
      <c r="B12" s="138" t="s">
        <v>110</v>
      </c>
      <c r="C12" s="199"/>
      <c r="D12" s="199"/>
      <c r="E12" s="199"/>
      <c r="F12" s="190"/>
      <c r="G12" s="198"/>
      <c r="H12" s="23"/>
      <c r="I12" s="190"/>
      <c r="J12" s="190"/>
      <c r="K12" s="23"/>
      <c r="L12" s="190"/>
      <c r="M12" s="190"/>
      <c r="N12" s="24"/>
      <c r="O12" s="25">
        <f>IF(P12=6,SUM(F12:M12)-SMALL(F12:M12,1)-SMALL(F12:M12,2),IF(P12=6,SUM(F12:M12)-SMALL(F12:M12,1),SUM(F12:M12)))</f>
        <v>0</v>
      </c>
      <c r="P12" s="26">
        <f>COUNTA(F12:M12)</f>
        <v>0</v>
      </c>
      <c r="Q12" s="134">
        <v>0</v>
      </c>
      <c r="R12" s="27"/>
      <c r="S12" s="28">
        <v>1347</v>
      </c>
      <c r="T12" s="132" t="s">
        <v>45</v>
      </c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87"/>
      <c r="B13" s="138" t="s">
        <v>110</v>
      </c>
      <c r="C13" s="199"/>
      <c r="D13" s="199"/>
      <c r="E13" s="199"/>
      <c r="F13" s="190"/>
      <c r="G13" s="198"/>
      <c r="H13" s="23"/>
      <c r="I13" s="190"/>
      <c r="J13" s="190"/>
      <c r="K13" s="23"/>
      <c r="L13" s="190"/>
      <c r="M13" s="190"/>
      <c r="N13" s="24"/>
      <c r="O13" s="25">
        <f>IF(P13=6,SUM(F13:M13)-SMALL(F13:M13,1)-SMALL(F13:M13,2),IF(P13=6,SUM(F13:M13)-SMALL(F13:M13,1),SUM(F13:M13)))</f>
        <v>0</v>
      </c>
      <c r="P13" s="26">
        <f>COUNTA(F13:M13)</f>
        <v>0</v>
      </c>
      <c r="Q13" s="134">
        <v>0</v>
      </c>
      <c r="R13" s="27"/>
      <c r="S13" s="28">
        <v>1451</v>
      </c>
      <c r="T13" s="132" t="s">
        <v>149</v>
      </c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87"/>
      <c r="B14" s="138" t="s">
        <v>110</v>
      </c>
      <c r="C14" s="199"/>
      <c r="D14" s="199"/>
      <c r="E14" s="199"/>
      <c r="F14" s="190"/>
      <c r="G14" s="198"/>
      <c r="H14" s="23"/>
      <c r="I14" s="190"/>
      <c r="J14" s="190"/>
      <c r="K14" s="23"/>
      <c r="L14" s="190"/>
      <c r="M14" s="190"/>
      <c r="N14" s="24"/>
      <c r="O14" s="25">
        <f>IF(P14=6,SUM(F14:M14)-SMALL(F14:M14,1)-SMALL(F14:M14,2),IF(P14=6,SUM(F14:M14)-SMALL(F14:M14,1),SUM(F14:M14)))</f>
        <v>0</v>
      </c>
      <c r="P14" s="26">
        <f>COUNTA(F14:M14)</f>
        <v>0</v>
      </c>
      <c r="Q14" s="134">
        <v>0</v>
      </c>
      <c r="R14" s="27"/>
      <c r="S14" s="28">
        <v>1757</v>
      </c>
      <c r="T14" s="132" t="s">
        <v>150</v>
      </c>
      <c r="U14" s="30">
        <f t="shared" si="0"/>
        <v>0</v>
      </c>
      <c r="V14" s="31"/>
      <c r="W14" s="32">
        <f t="shared" si="1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87"/>
      <c r="B15" s="138" t="s">
        <v>110</v>
      </c>
      <c r="C15" s="199"/>
      <c r="D15" s="199"/>
      <c r="E15" s="199"/>
      <c r="F15" s="190"/>
      <c r="G15" s="198"/>
      <c r="H15" s="23"/>
      <c r="I15" s="190"/>
      <c r="J15" s="190"/>
      <c r="K15" s="23"/>
      <c r="L15" s="190"/>
      <c r="M15" s="190"/>
      <c r="N15" s="24"/>
      <c r="O15" s="25">
        <f>IF(P15=7,SUM(F15:M15)-SMALL(F15:M15,1)-SMALL(F15:M15,2),IF(P15=6,SUM(F15:M15)-SMALL(F15:M15,1),SUM(F15:M15)))</f>
        <v>0</v>
      </c>
      <c r="P15" s="26">
        <f>COUNTA(F15:M15)</f>
        <v>0</v>
      </c>
      <c r="Q15" s="134">
        <v>0</v>
      </c>
      <c r="R15" s="27"/>
      <c r="S15" s="28">
        <v>1773</v>
      </c>
      <c r="T15" s="132" t="s">
        <v>71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87"/>
      <c r="B16" s="187"/>
      <c r="C16" s="199"/>
      <c r="D16" s="199"/>
      <c r="E16" s="199"/>
      <c r="F16" s="190"/>
      <c r="G16" s="198"/>
      <c r="H16" s="190"/>
      <c r="I16" s="190"/>
      <c r="J16" s="190"/>
      <c r="K16" s="190"/>
      <c r="L16" s="190"/>
      <c r="M16" s="190"/>
      <c r="N16" s="24"/>
      <c r="O16" s="25"/>
      <c r="P16" s="26"/>
      <c r="Q16" s="134"/>
      <c r="R16" s="27"/>
      <c r="S16" s="28">
        <v>1843</v>
      </c>
      <c r="T16" s="132" t="s">
        <v>151</v>
      </c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87"/>
      <c r="B17" s="187"/>
      <c r="C17" s="199"/>
      <c r="D17" s="199"/>
      <c r="E17" s="199"/>
      <c r="F17" s="190"/>
      <c r="G17" s="198"/>
      <c r="H17" s="190"/>
      <c r="I17" s="190"/>
      <c r="J17" s="190"/>
      <c r="K17" s="190"/>
      <c r="L17" s="190"/>
      <c r="M17" s="190"/>
      <c r="N17" s="24"/>
      <c r="O17" s="25"/>
      <c r="P17" s="26"/>
      <c r="Q17" s="134"/>
      <c r="R17" s="27"/>
      <c r="S17" s="28">
        <v>1988</v>
      </c>
      <c r="T17" s="132" t="s">
        <v>152</v>
      </c>
      <c r="U17" s="30">
        <f t="shared" si="0"/>
        <v>0</v>
      </c>
      <c r="V17" s="31"/>
      <c r="W17" s="32">
        <f t="shared" si="1"/>
        <v>0</v>
      </c>
      <c r="X17" s="19"/>
      <c r="Y17" s="33"/>
      <c r="Z17" s="33"/>
      <c r="AA17" s="33"/>
      <c r="AB17" s="33"/>
    </row>
    <row r="18" spans="1:28" ht="29.1" customHeight="1" thickBot="1" x14ac:dyDescent="0.4">
      <c r="A18" s="187"/>
      <c r="B18" s="187"/>
      <c r="C18" s="199"/>
      <c r="D18" s="199"/>
      <c r="E18" s="199"/>
      <c r="F18" s="190"/>
      <c r="G18" s="198"/>
      <c r="H18" s="190"/>
      <c r="I18" s="190"/>
      <c r="J18" s="190"/>
      <c r="K18" s="190"/>
      <c r="L18" s="190"/>
      <c r="M18" s="190"/>
      <c r="N18" s="24"/>
      <c r="O18" s="25"/>
      <c r="P18" s="26"/>
      <c r="Q18" s="134"/>
      <c r="R18" s="27"/>
      <c r="S18" s="28">
        <v>2005</v>
      </c>
      <c r="T18" s="132" t="s">
        <v>153</v>
      </c>
      <c r="U18" s="30">
        <f t="shared" si="0"/>
        <v>0</v>
      </c>
      <c r="V18" s="31"/>
      <c r="W18" s="32">
        <f t="shared" si="1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87"/>
      <c r="B19" s="187"/>
      <c r="C19" s="199"/>
      <c r="D19" s="199"/>
      <c r="E19" s="199"/>
      <c r="F19" s="190"/>
      <c r="G19" s="198"/>
      <c r="H19" s="190"/>
      <c r="I19" s="190"/>
      <c r="J19" s="190"/>
      <c r="K19" s="190"/>
      <c r="L19" s="190"/>
      <c r="M19" s="190"/>
      <c r="N19" s="24"/>
      <c r="O19" s="25"/>
      <c r="P19" s="26"/>
      <c r="Q19" s="134"/>
      <c r="R19" s="27"/>
      <c r="S19" s="28">
        <v>2015</v>
      </c>
      <c r="T19" s="132" t="s">
        <v>154</v>
      </c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87"/>
      <c r="B20" s="187"/>
      <c r="C20" s="199"/>
      <c r="D20" s="199"/>
      <c r="E20" s="199"/>
      <c r="F20" s="190"/>
      <c r="G20" s="198"/>
      <c r="H20" s="190"/>
      <c r="I20" s="190"/>
      <c r="J20" s="190"/>
      <c r="K20" s="190"/>
      <c r="L20" s="190"/>
      <c r="M20" s="190"/>
      <c r="N20" s="24"/>
      <c r="O20" s="25"/>
      <c r="P20" s="26"/>
      <c r="Q20" s="134"/>
      <c r="R20" s="27"/>
      <c r="S20" s="28">
        <v>2041</v>
      </c>
      <c r="T20" s="132" t="s">
        <v>155</v>
      </c>
      <c r="U20" s="30">
        <f t="shared" si="0"/>
        <v>0</v>
      </c>
      <c r="V20" s="31"/>
      <c r="W20" s="32">
        <f t="shared" si="1"/>
        <v>0</v>
      </c>
      <c r="X20" s="19"/>
      <c r="Y20" s="6"/>
      <c r="Z20" s="6"/>
      <c r="AA20" s="6"/>
      <c r="AB20" s="6"/>
    </row>
    <row r="21" spans="1:28" ht="29.1" customHeight="1" thickBot="1" x14ac:dyDescent="0.4">
      <c r="A21" s="187"/>
      <c r="B21" s="187"/>
      <c r="C21" s="199"/>
      <c r="D21" s="199"/>
      <c r="E21" s="199"/>
      <c r="F21" s="190"/>
      <c r="G21" s="198"/>
      <c r="H21" s="190"/>
      <c r="I21" s="190"/>
      <c r="J21" s="190"/>
      <c r="K21" s="190"/>
      <c r="L21" s="190"/>
      <c r="M21" s="190"/>
      <c r="N21" s="24"/>
      <c r="O21" s="25"/>
      <c r="P21" s="26"/>
      <c r="Q21" s="134"/>
      <c r="R21" s="27"/>
      <c r="S21" s="28">
        <v>2055</v>
      </c>
      <c r="T21" s="132" t="s">
        <v>156</v>
      </c>
      <c r="U21" s="30">
        <f t="shared" si="0"/>
        <v>0</v>
      </c>
      <c r="V21" s="31"/>
      <c r="W21" s="32">
        <f t="shared" si="1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87"/>
      <c r="B22" s="187"/>
      <c r="C22" s="199"/>
      <c r="D22" s="199"/>
      <c r="E22" s="199"/>
      <c r="F22" s="190"/>
      <c r="G22" s="198"/>
      <c r="H22" s="190"/>
      <c r="I22" s="190"/>
      <c r="J22" s="190"/>
      <c r="K22" s="190"/>
      <c r="L22" s="190"/>
      <c r="M22" s="190"/>
      <c r="N22" s="24"/>
      <c r="O22" s="25"/>
      <c r="P22" s="26"/>
      <c r="Q22" s="134"/>
      <c r="R22" s="27"/>
      <c r="S22" s="28">
        <v>2057</v>
      </c>
      <c r="T22" s="132" t="s">
        <v>157</v>
      </c>
      <c r="U22" s="30">
        <f t="shared" si="0"/>
        <v>0</v>
      </c>
      <c r="V22" s="31"/>
      <c r="W22" s="32">
        <f t="shared" si="1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87"/>
      <c r="B23" s="187"/>
      <c r="C23" s="199"/>
      <c r="D23" s="199"/>
      <c r="E23" s="199"/>
      <c r="F23" s="190"/>
      <c r="G23" s="198"/>
      <c r="H23" s="190"/>
      <c r="I23" s="190"/>
      <c r="J23" s="190"/>
      <c r="K23" s="190"/>
      <c r="L23" s="190"/>
      <c r="M23" s="190"/>
      <c r="N23" s="24"/>
      <c r="O23" s="25"/>
      <c r="P23" s="26"/>
      <c r="Q23" s="134"/>
      <c r="R23" s="27"/>
      <c r="S23" s="28">
        <v>2112</v>
      </c>
      <c r="T23" s="132" t="s">
        <v>158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87"/>
      <c r="B24" s="187"/>
      <c r="C24" s="199"/>
      <c r="D24" s="199"/>
      <c r="E24" s="199"/>
      <c r="F24" s="190"/>
      <c r="G24" s="198"/>
      <c r="H24" s="190"/>
      <c r="I24" s="190"/>
      <c r="J24" s="190"/>
      <c r="K24" s="190"/>
      <c r="L24" s="190"/>
      <c r="M24" s="190"/>
      <c r="N24" s="24"/>
      <c r="O24" s="25"/>
      <c r="P24" s="26"/>
      <c r="Q24" s="134"/>
      <c r="R24" s="27"/>
      <c r="S24" s="28">
        <v>2140</v>
      </c>
      <c r="T24" s="132" t="s">
        <v>159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87"/>
      <c r="B25" s="187"/>
      <c r="C25" s="199"/>
      <c r="D25" s="199"/>
      <c r="E25" s="199"/>
      <c r="F25" s="190"/>
      <c r="G25" s="198"/>
      <c r="H25" s="190"/>
      <c r="I25" s="190"/>
      <c r="J25" s="190"/>
      <c r="K25" s="190"/>
      <c r="L25" s="190"/>
      <c r="M25" s="190"/>
      <c r="N25" s="24"/>
      <c r="O25" s="25"/>
      <c r="P25" s="26"/>
      <c r="Q25" s="134"/>
      <c r="R25" s="27"/>
      <c r="S25" s="28">
        <v>2142</v>
      </c>
      <c r="T25" s="132" t="s">
        <v>160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87"/>
      <c r="B26" s="187"/>
      <c r="C26" s="199"/>
      <c r="D26" s="199"/>
      <c r="E26" s="199"/>
      <c r="F26" s="190"/>
      <c r="G26" s="198"/>
      <c r="H26" s="190"/>
      <c r="I26" s="190"/>
      <c r="J26" s="190"/>
      <c r="K26" s="190"/>
      <c r="L26" s="190"/>
      <c r="M26" s="190"/>
      <c r="N26" s="24"/>
      <c r="O26" s="25"/>
      <c r="P26" s="26"/>
      <c r="Q26" s="134"/>
      <c r="R26" s="27"/>
      <c r="S26" s="28">
        <v>2144</v>
      </c>
      <c r="T26" s="132" t="s">
        <v>161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87"/>
      <c r="B27" s="187"/>
      <c r="C27" s="199"/>
      <c r="D27" s="199"/>
      <c r="E27" s="199"/>
      <c r="F27" s="190"/>
      <c r="G27" s="198"/>
      <c r="H27" s="190"/>
      <c r="I27" s="190"/>
      <c r="J27" s="190"/>
      <c r="K27" s="190"/>
      <c r="L27" s="190"/>
      <c r="M27" s="190"/>
      <c r="N27" s="24"/>
      <c r="O27" s="25"/>
      <c r="P27" s="26"/>
      <c r="Q27" s="134"/>
      <c r="R27" s="27"/>
      <c r="S27" s="28">
        <v>2186</v>
      </c>
      <c r="T27" s="132" t="s">
        <v>162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87"/>
      <c r="B28" s="187"/>
      <c r="C28" s="199"/>
      <c r="D28" s="199"/>
      <c r="E28" s="199"/>
      <c r="F28" s="190"/>
      <c r="G28" s="198"/>
      <c r="H28" s="190"/>
      <c r="I28" s="190"/>
      <c r="J28" s="190"/>
      <c r="K28" s="190"/>
      <c r="L28" s="190"/>
      <c r="M28" s="190"/>
      <c r="N28" s="24"/>
      <c r="O28" s="25"/>
      <c r="P28" s="26"/>
      <c r="Q28" s="134"/>
      <c r="R28" s="27"/>
      <c r="S28" s="28">
        <v>2236</v>
      </c>
      <c r="T28" s="132" t="s">
        <v>163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87"/>
      <c r="B29" s="187"/>
      <c r="C29" s="199"/>
      <c r="D29" s="199"/>
      <c r="E29" s="199"/>
      <c r="F29" s="190"/>
      <c r="G29" s="198"/>
      <c r="H29" s="190"/>
      <c r="I29" s="190"/>
      <c r="J29" s="190"/>
      <c r="K29" s="190"/>
      <c r="L29" s="190"/>
      <c r="M29" s="190"/>
      <c r="N29" s="24"/>
      <c r="O29" s="25"/>
      <c r="P29" s="26"/>
      <c r="Q29" s="134"/>
      <c r="R29" s="27"/>
      <c r="S29" s="28">
        <v>2272</v>
      </c>
      <c r="T29" s="132" t="s">
        <v>164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87"/>
      <c r="B30" s="187"/>
      <c r="C30" s="199"/>
      <c r="D30" s="199"/>
      <c r="E30" s="199"/>
      <c r="F30" s="190"/>
      <c r="G30" s="198"/>
      <c r="H30" s="190"/>
      <c r="I30" s="190"/>
      <c r="J30" s="190"/>
      <c r="K30" s="190"/>
      <c r="L30" s="190"/>
      <c r="M30" s="190"/>
      <c r="N30" s="24"/>
      <c r="O30" s="25"/>
      <c r="P30" s="26"/>
      <c r="Q30" s="134"/>
      <c r="R30" s="27"/>
      <c r="S30" s="28">
        <v>2362</v>
      </c>
      <c r="T30" s="132" t="s">
        <v>165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87"/>
      <c r="B31" s="187"/>
      <c r="C31" s="199"/>
      <c r="D31" s="199"/>
      <c r="E31" s="199"/>
      <c r="F31" s="190"/>
      <c r="G31" s="198"/>
      <c r="H31" s="190"/>
      <c r="I31" s="190"/>
      <c r="J31" s="190"/>
      <c r="K31" s="190"/>
      <c r="L31" s="190"/>
      <c r="M31" s="190"/>
      <c r="N31" s="24"/>
      <c r="O31" s="25"/>
      <c r="P31" s="26"/>
      <c r="Q31" s="134"/>
      <c r="R31" s="27"/>
      <c r="S31" s="28">
        <v>2397</v>
      </c>
      <c r="T31" s="132" t="s">
        <v>166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87"/>
      <c r="B32" s="187"/>
      <c r="C32" s="199"/>
      <c r="D32" s="199"/>
      <c r="E32" s="199"/>
      <c r="F32" s="190"/>
      <c r="G32" s="198"/>
      <c r="H32" s="190"/>
      <c r="I32" s="190"/>
      <c r="J32" s="190"/>
      <c r="K32" s="190"/>
      <c r="L32" s="190"/>
      <c r="M32" s="190"/>
      <c r="N32" s="24"/>
      <c r="O32" s="25"/>
      <c r="P32" s="26"/>
      <c r="Q32" s="134"/>
      <c r="R32" s="27"/>
      <c r="S32" s="28">
        <v>2403</v>
      </c>
      <c r="T32" s="132" t="s">
        <v>167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87"/>
      <c r="B33" s="187"/>
      <c r="C33" s="199"/>
      <c r="D33" s="199"/>
      <c r="E33" s="199"/>
      <c r="F33" s="190"/>
      <c r="G33" s="198"/>
      <c r="H33" s="190"/>
      <c r="I33" s="190"/>
      <c r="J33" s="190"/>
      <c r="K33" s="190"/>
      <c r="L33" s="190"/>
      <c r="M33" s="190"/>
      <c r="N33" s="24"/>
      <c r="O33" s="25"/>
      <c r="P33" s="26"/>
      <c r="Q33" s="134"/>
      <c r="R33" s="27"/>
      <c r="S33" s="28">
        <v>2415</v>
      </c>
      <c r="T33" s="132" t="s">
        <v>168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87"/>
      <c r="B34" s="187"/>
      <c r="C34" s="199"/>
      <c r="D34" s="199"/>
      <c r="E34" s="199"/>
      <c r="F34" s="190"/>
      <c r="G34" s="198"/>
      <c r="H34" s="190"/>
      <c r="I34" s="190"/>
      <c r="J34" s="190"/>
      <c r="K34" s="190"/>
      <c r="L34" s="190"/>
      <c r="M34" s="190"/>
      <c r="N34" s="24"/>
      <c r="O34" s="25"/>
      <c r="P34" s="26"/>
      <c r="Q34" s="134"/>
      <c r="R34" s="27"/>
      <c r="S34" s="28">
        <v>2446</v>
      </c>
      <c r="T34" s="132" t="s">
        <v>169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87"/>
      <c r="B35" s="187"/>
      <c r="C35" s="199"/>
      <c r="D35" s="199"/>
      <c r="E35" s="199"/>
      <c r="F35" s="190"/>
      <c r="G35" s="198"/>
      <c r="H35" s="190"/>
      <c r="I35" s="190"/>
      <c r="J35" s="190"/>
      <c r="K35" s="190"/>
      <c r="L35" s="190"/>
      <c r="M35" s="190"/>
      <c r="N35" s="24"/>
      <c r="O35" s="25"/>
      <c r="P35" s="26"/>
      <c r="Q35" s="134"/>
      <c r="R35" s="27"/>
      <c r="S35" s="28">
        <v>2455</v>
      </c>
      <c r="T35" s="132" t="s">
        <v>170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87"/>
      <c r="B36" s="187"/>
      <c r="C36" s="199"/>
      <c r="D36" s="199"/>
      <c r="E36" s="199"/>
      <c r="F36" s="190"/>
      <c r="G36" s="198"/>
      <c r="H36" s="190"/>
      <c r="I36" s="190"/>
      <c r="J36" s="190"/>
      <c r="K36" s="190"/>
      <c r="L36" s="190"/>
      <c r="M36" s="190"/>
      <c r="N36" s="24"/>
      <c r="O36" s="25"/>
      <c r="P36" s="26"/>
      <c r="Q36" s="134"/>
      <c r="R36" s="27"/>
      <c r="S36" s="28">
        <v>2513</v>
      </c>
      <c r="T36" s="132" t="s">
        <v>114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87"/>
      <c r="B37" s="187"/>
      <c r="C37" s="199"/>
      <c r="D37" s="199"/>
      <c r="E37" s="199"/>
      <c r="F37" s="190"/>
      <c r="G37" s="198"/>
      <c r="H37" s="190"/>
      <c r="I37" s="190"/>
      <c r="J37" s="190"/>
      <c r="K37" s="190"/>
      <c r="L37" s="190"/>
      <c r="M37" s="190"/>
      <c r="N37" s="24"/>
      <c r="O37" s="25"/>
      <c r="P37" s="26"/>
      <c r="Q37" s="134"/>
      <c r="R37" s="27"/>
      <c r="S37" s="28">
        <v>2521</v>
      </c>
      <c r="T37" s="132" t="s">
        <v>111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87"/>
      <c r="B38" s="187"/>
      <c r="C38" s="199"/>
      <c r="D38" s="199"/>
      <c r="E38" s="199"/>
      <c r="F38" s="190">
        <f t="shared" ref="F38:K38" si="2">COUNTA(F3:F35)</f>
        <v>0</v>
      </c>
      <c r="G38" s="190">
        <f t="shared" si="2"/>
        <v>2</v>
      </c>
      <c r="H38" s="190">
        <f t="shared" si="2"/>
        <v>0</v>
      </c>
      <c r="I38" s="190">
        <f t="shared" si="2"/>
        <v>0</v>
      </c>
      <c r="J38" s="190">
        <f t="shared" si="2"/>
        <v>0</v>
      </c>
      <c r="K38" s="190">
        <f t="shared" si="2"/>
        <v>0</v>
      </c>
      <c r="L38" s="190"/>
      <c r="M38" s="190"/>
      <c r="N38" s="24"/>
      <c r="O38" s="248">
        <f>SUM(O3:O37)</f>
        <v>80</v>
      </c>
      <c r="P38" s="26"/>
      <c r="Q38" s="134">
        <f>SUM(Q3:Q37)</f>
        <v>80</v>
      </c>
      <c r="R38" s="27"/>
      <c r="S38" s="28">
        <v>2526</v>
      </c>
      <c r="T38" s="132" t="s">
        <v>171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87"/>
      <c r="B39" s="187"/>
      <c r="C39" s="199"/>
      <c r="D39" s="199"/>
      <c r="E39" s="199"/>
      <c r="F39" s="190"/>
      <c r="G39" s="198"/>
      <c r="H39" s="190"/>
      <c r="I39" s="190"/>
      <c r="J39" s="190"/>
      <c r="K39" s="190"/>
      <c r="L39" s="190"/>
      <c r="M39" s="190"/>
      <c r="N39" s="24"/>
      <c r="O39" s="25"/>
      <c r="P39" s="26"/>
      <c r="Q39" s="134"/>
      <c r="R39" s="27"/>
      <c r="S39" s="28">
        <v>2609</v>
      </c>
      <c r="T39" s="132" t="s">
        <v>172</v>
      </c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87"/>
      <c r="B40" s="187"/>
      <c r="C40" s="199"/>
      <c r="D40" s="199"/>
      <c r="E40" s="199"/>
      <c r="F40" s="190"/>
      <c r="G40" s="198"/>
      <c r="H40" s="190"/>
      <c r="I40" s="190"/>
      <c r="J40" s="190"/>
      <c r="K40" s="190"/>
      <c r="L40" s="190"/>
      <c r="M40" s="190"/>
      <c r="N40" s="243"/>
      <c r="O40" s="25"/>
      <c r="P40" s="26"/>
      <c r="Q40" s="134"/>
      <c r="R40" s="27"/>
      <c r="S40" s="28">
        <v>2612</v>
      </c>
      <c r="T40" s="132" t="s">
        <v>173</v>
      </c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87"/>
      <c r="B41" s="187"/>
      <c r="C41" s="199"/>
      <c r="D41" s="199"/>
      <c r="E41" s="199"/>
      <c r="F41" s="190"/>
      <c r="G41" s="198"/>
      <c r="H41" s="190"/>
      <c r="I41" s="190"/>
      <c r="J41" s="190"/>
      <c r="K41" s="190"/>
      <c r="L41" s="190"/>
      <c r="M41" s="190"/>
      <c r="N41" s="243"/>
      <c r="O41" s="25"/>
      <c r="P41" s="26"/>
      <c r="Q41" s="134"/>
      <c r="R41" s="27"/>
      <c r="S41" s="28">
        <v>2638</v>
      </c>
      <c r="T41" s="132" t="s">
        <v>174</v>
      </c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87"/>
      <c r="B42" s="187"/>
      <c r="C42" s="199"/>
      <c r="D42" s="199"/>
      <c r="E42" s="199"/>
      <c r="F42" s="190"/>
      <c r="G42" s="198"/>
      <c r="H42" s="190"/>
      <c r="I42" s="190"/>
      <c r="J42" s="190"/>
      <c r="K42" s="190"/>
      <c r="L42" s="190"/>
      <c r="M42" s="190"/>
      <c r="N42" s="243"/>
      <c r="O42" s="25"/>
      <c r="P42" s="26"/>
      <c r="Q42" s="134"/>
      <c r="R42" s="27"/>
      <c r="S42" s="28">
        <v>1665</v>
      </c>
      <c r="T42" s="132" t="s">
        <v>604</v>
      </c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6"/>
      <c r="B43" s="6"/>
      <c r="C43" s="6"/>
      <c r="D43" s="80"/>
      <c r="E43" s="6"/>
      <c r="F43" s="6"/>
      <c r="G43" s="6"/>
      <c r="H43" s="6"/>
      <c r="I43" s="6"/>
      <c r="J43" s="6"/>
      <c r="K43" s="6"/>
      <c r="L43" s="6"/>
      <c r="M43" s="6"/>
      <c r="N43" s="65"/>
      <c r="O43" s="65"/>
      <c r="P43" s="6"/>
      <c r="Q43" s="65"/>
      <c r="R43" s="81"/>
      <c r="S43" s="28">
        <v>1771</v>
      </c>
      <c r="T43" s="29" t="s">
        <v>456</v>
      </c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6"/>
      <c r="B44" s="6"/>
      <c r="C44" s="6"/>
      <c r="D44" s="80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81"/>
      <c r="S44" s="28">
        <v>1862</v>
      </c>
      <c r="T44" s="132" t="s">
        <v>324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6"/>
      <c r="B45" s="6"/>
      <c r="C45" s="6"/>
      <c r="D45" s="80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81"/>
      <c r="S45" s="28">
        <v>1868</v>
      </c>
      <c r="T45" s="29" t="s">
        <v>310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8.5" customHeight="1" thickBot="1" x14ac:dyDescent="0.4">
      <c r="A46" s="6"/>
      <c r="B46" s="6"/>
      <c r="C46" s="6"/>
      <c r="D46" s="80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39"/>
      <c r="S46" s="28">
        <v>1937</v>
      </c>
      <c r="T46" s="29" t="s">
        <v>363</v>
      </c>
      <c r="U46" s="30">
        <f t="shared" si="0"/>
        <v>0</v>
      </c>
      <c r="V46" s="36"/>
      <c r="W46" s="32">
        <f t="shared" si="1"/>
        <v>0</v>
      </c>
      <c r="X46" s="19"/>
      <c r="Y46" s="6"/>
      <c r="Z46" s="6"/>
      <c r="AA46" s="6"/>
      <c r="AB46" s="6"/>
    </row>
    <row r="47" spans="1:28" ht="27.95" customHeight="1" thickBot="1" x14ac:dyDescent="0.4">
      <c r="A47" s="6"/>
      <c r="B47" s="6"/>
      <c r="C47" s="6"/>
      <c r="D47" s="80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39"/>
      <c r="S47" s="28">
        <v>1970</v>
      </c>
      <c r="T47" s="29" t="s">
        <v>327</v>
      </c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6"/>
      <c r="B48" s="6"/>
      <c r="C48" s="6"/>
      <c r="D48" s="80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28">
        <v>2029</v>
      </c>
      <c r="T48" s="29" t="s">
        <v>349</v>
      </c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:28" ht="27.95" customHeight="1" thickBot="1" x14ac:dyDescent="0.4">
      <c r="A49" s="6"/>
      <c r="B49" s="6"/>
      <c r="C49" s="6"/>
      <c r="D49" s="80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39"/>
      <c r="S49" s="28">
        <v>2042</v>
      </c>
      <c r="T49" s="29" t="s">
        <v>434</v>
      </c>
      <c r="U49" s="30">
        <f t="shared" si="0"/>
        <v>0</v>
      </c>
      <c r="V49" s="39"/>
      <c r="W49" s="32">
        <f t="shared" si="1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6"/>
      <c r="B50" s="6"/>
      <c r="C50" s="6"/>
      <c r="D50" s="80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39"/>
      <c r="S50" s="28">
        <v>2046</v>
      </c>
      <c r="T50" s="29" t="s">
        <v>467</v>
      </c>
      <c r="U50" s="30">
        <f t="shared" si="0"/>
        <v>0</v>
      </c>
      <c r="V50" s="6"/>
      <c r="W50" s="32">
        <f t="shared" si="1"/>
        <v>0</v>
      </c>
      <c r="X50" s="6"/>
      <c r="Y50" s="6"/>
      <c r="Z50" s="6"/>
      <c r="AA50" s="6"/>
      <c r="AB50" s="6"/>
    </row>
    <row r="51" spans="1:28" ht="27.95" customHeight="1" thickBot="1" x14ac:dyDescent="0.4">
      <c r="A51" s="6"/>
      <c r="B51" s="6"/>
      <c r="C51" s="6"/>
      <c r="D51" s="80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39"/>
      <c r="S51" s="28">
        <v>2178</v>
      </c>
      <c r="T51" s="29" t="s">
        <v>605</v>
      </c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"/>
      <c r="B52" s="6"/>
      <c r="C52" s="6"/>
      <c r="D52" s="80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39"/>
      <c r="S52" s="28">
        <v>2205</v>
      </c>
      <c r="T52" s="29" t="s">
        <v>574</v>
      </c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80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2251</v>
      </c>
      <c r="T53" s="29" t="s">
        <v>304</v>
      </c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80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2253</v>
      </c>
      <c r="T54" s="29" t="s">
        <v>606</v>
      </c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80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>
        <v>2277</v>
      </c>
      <c r="T55" s="29" t="s">
        <v>320</v>
      </c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80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>
        <v>2310</v>
      </c>
      <c r="T56" s="29" t="s">
        <v>453</v>
      </c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80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2316</v>
      </c>
      <c r="T57" s="29" t="s">
        <v>293</v>
      </c>
      <c r="U57" s="30">
        <f t="shared" si="0"/>
        <v>0</v>
      </c>
      <c r="V57" s="6"/>
      <c r="W57" s="32">
        <f t="shared" si="1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80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2334</v>
      </c>
      <c r="T58" s="29" t="s">
        <v>427</v>
      </c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:28" ht="27.2" customHeight="1" thickBot="1" x14ac:dyDescent="0.4">
      <c r="A59" s="6"/>
      <c r="B59" s="6"/>
      <c r="C59" s="6"/>
      <c r="D59" s="80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2438</v>
      </c>
      <c r="T59" s="132" t="s">
        <v>500</v>
      </c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80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2453</v>
      </c>
      <c r="T60" s="29" t="s">
        <v>415</v>
      </c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7" customHeight="1" thickBot="1" x14ac:dyDescent="0.4">
      <c r="A61" s="6"/>
      <c r="B61" s="6"/>
      <c r="C61" s="6"/>
      <c r="D61" s="80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2461</v>
      </c>
      <c r="T61" s="29" t="s">
        <v>577</v>
      </c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6.25" customHeight="1" thickBot="1" x14ac:dyDescent="0.4">
      <c r="A62" s="6"/>
      <c r="B62" s="6"/>
      <c r="C62" s="6"/>
      <c r="D62" s="80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2465</v>
      </c>
      <c r="T62" s="29" t="s">
        <v>344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6.25" customHeight="1" thickBot="1" x14ac:dyDescent="0.4">
      <c r="A63" s="6"/>
      <c r="B63" s="6"/>
      <c r="C63" s="6"/>
      <c r="D63" s="80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2478</v>
      </c>
      <c r="T63" s="132" t="s">
        <v>322</v>
      </c>
      <c r="U63" s="30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6.25" customHeight="1" thickBot="1" x14ac:dyDescent="0.4">
      <c r="A64" s="164"/>
      <c r="B64" s="6"/>
      <c r="C64" s="46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8"/>
      <c r="P64" s="6"/>
      <c r="Q64" s="6"/>
      <c r="R64" s="6"/>
      <c r="S64" s="28">
        <v>2480</v>
      </c>
      <c r="T64" s="29" t="s">
        <v>516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6.25" customHeight="1" thickBot="1" x14ac:dyDescent="0.4">
      <c r="A65" s="168"/>
      <c r="B65" s="6"/>
      <c r="C65" s="49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  <c r="P65" s="6"/>
      <c r="Q65" s="6"/>
      <c r="R65" s="6"/>
      <c r="S65" s="28">
        <v>2487</v>
      </c>
      <c r="T65" s="29" t="s">
        <v>459</v>
      </c>
      <c r="U65" s="30">
        <f t="shared" si="0"/>
        <v>0</v>
      </c>
      <c r="V65" s="36"/>
      <c r="W65" s="32">
        <f t="shared" si="1"/>
        <v>0</v>
      </c>
      <c r="X65" s="6"/>
      <c r="Y65" s="6"/>
      <c r="Z65" s="6"/>
      <c r="AA65" s="6"/>
      <c r="AB65" s="6"/>
    </row>
    <row r="66" spans="1:28" ht="26.25" customHeight="1" thickBot="1" x14ac:dyDescent="0.4">
      <c r="A66" s="168"/>
      <c r="B66" s="6"/>
      <c r="C66" s="49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  <c r="P66" s="6"/>
      <c r="Q66" s="6"/>
      <c r="R66" s="6"/>
      <c r="S66" s="28">
        <v>2488</v>
      </c>
      <c r="T66" s="29" t="s">
        <v>352</v>
      </c>
      <c r="U66" s="30">
        <f t="shared" si="0"/>
        <v>0</v>
      </c>
      <c r="V66" s="37"/>
      <c r="W66" s="32">
        <f t="shared" si="1"/>
        <v>0</v>
      </c>
      <c r="X66" s="6"/>
      <c r="Y66" s="6"/>
      <c r="Z66" s="6"/>
      <c r="AA66" s="6"/>
      <c r="AB66" s="6"/>
    </row>
    <row r="67" spans="1:28" ht="26.25" customHeight="1" thickBot="1" x14ac:dyDescent="0.4">
      <c r="A67" s="168"/>
      <c r="B67" s="6"/>
      <c r="C67" s="49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  <c r="P67" s="6"/>
      <c r="Q67" s="6"/>
      <c r="R67" s="6"/>
      <c r="S67" s="28">
        <v>2496</v>
      </c>
      <c r="T67" s="29" t="s">
        <v>423</v>
      </c>
      <c r="U67" s="30">
        <f t="shared" si="0"/>
        <v>0</v>
      </c>
      <c r="V67" s="6"/>
      <c r="W67" s="32">
        <f t="shared" si="1"/>
        <v>0</v>
      </c>
      <c r="X67" s="6"/>
      <c r="Y67" s="6"/>
      <c r="Z67" s="6"/>
      <c r="AA67" s="6"/>
      <c r="AB67" s="6"/>
    </row>
    <row r="68" spans="1:28" ht="26.25" customHeight="1" thickBot="1" x14ac:dyDescent="0.4">
      <c r="A68" s="168"/>
      <c r="B68" s="6"/>
      <c r="C68" s="49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  <c r="P68" s="6"/>
      <c r="Q68" s="6"/>
      <c r="R68" s="6"/>
      <c r="S68" s="28">
        <v>2549</v>
      </c>
      <c r="T68" s="29" t="s">
        <v>447</v>
      </c>
      <c r="U68" s="30">
        <f t="shared" ref="U68:U83" si="3">SUMIF($D$3:$D$76,S68,$Q$3:$Q$76)</f>
        <v>0</v>
      </c>
      <c r="V68" s="6"/>
      <c r="W68" s="32">
        <f t="shared" ref="W68:W76" si="4">SUMIF($D$3:$D$76,S68,$O$3:$O$76)</f>
        <v>0</v>
      </c>
      <c r="X68" s="6"/>
      <c r="Y68" s="6"/>
      <c r="Z68" s="6"/>
      <c r="AA68" s="6"/>
      <c r="AB68" s="6"/>
    </row>
    <row r="69" spans="1:28" ht="26.25" customHeight="1" thickBot="1" x14ac:dyDescent="0.4">
      <c r="A69" s="168"/>
      <c r="B69" s="6"/>
      <c r="C69" s="49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  <c r="P69" s="6"/>
      <c r="Q69" s="6"/>
      <c r="R69" s="6"/>
      <c r="S69" s="28">
        <v>2584</v>
      </c>
      <c r="T69" s="29" t="s">
        <v>404</v>
      </c>
      <c r="U69" s="30">
        <f t="shared" si="3"/>
        <v>0</v>
      </c>
      <c r="V69" s="6"/>
      <c r="W69" s="32">
        <f t="shared" si="4"/>
        <v>0</v>
      </c>
      <c r="X69" s="6"/>
      <c r="Y69" s="6"/>
      <c r="Z69" s="6"/>
      <c r="AA69" s="6"/>
      <c r="AB69" s="6"/>
    </row>
    <row r="70" spans="1:28" ht="26.25" customHeight="1" thickBot="1" x14ac:dyDescent="0.4">
      <c r="A70" s="168"/>
      <c r="B70" s="6"/>
      <c r="C70" s="49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  <c r="P70" s="6"/>
      <c r="Q70" s="6"/>
      <c r="R70" s="6"/>
      <c r="S70" s="28">
        <v>2599</v>
      </c>
      <c r="T70" s="29" t="s">
        <v>366</v>
      </c>
      <c r="U70" s="30">
        <f t="shared" si="3"/>
        <v>0</v>
      </c>
      <c r="V70" s="6"/>
      <c r="W70" s="32">
        <f t="shared" si="4"/>
        <v>0</v>
      </c>
      <c r="X70" s="6"/>
      <c r="Y70" s="6"/>
      <c r="Z70" s="6"/>
      <c r="AA70" s="6"/>
      <c r="AB70" s="6"/>
    </row>
    <row r="71" spans="1:28" ht="26.25" customHeight="1" thickBot="1" x14ac:dyDescent="0.4">
      <c r="A71" s="168"/>
      <c r="B71" s="6"/>
      <c r="C71" s="49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  <c r="P71" s="6"/>
      <c r="Q71" s="6"/>
      <c r="R71" s="6"/>
      <c r="S71" s="28">
        <v>2601</v>
      </c>
      <c r="T71" s="29" t="s">
        <v>607</v>
      </c>
      <c r="U71" s="30">
        <f t="shared" si="3"/>
        <v>0</v>
      </c>
      <c r="V71" s="6"/>
      <c r="W71" s="32">
        <f t="shared" si="4"/>
        <v>0</v>
      </c>
      <c r="X71" s="6"/>
      <c r="Y71" s="6"/>
      <c r="Z71" s="6"/>
      <c r="AA71" s="6"/>
      <c r="AB71" s="6"/>
    </row>
    <row r="72" spans="1:28" ht="26.25" customHeight="1" thickBot="1" x14ac:dyDescent="0.4">
      <c r="A72" s="168"/>
      <c r="B72" s="6"/>
      <c r="C72" s="49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  <c r="P72" s="6"/>
      <c r="Q72" s="6"/>
      <c r="R72" s="6"/>
      <c r="S72" s="28">
        <v>2614</v>
      </c>
      <c r="T72" s="29" t="s">
        <v>405</v>
      </c>
      <c r="U72" s="30">
        <f t="shared" si="3"/>
        <v>0</v>
      </c>
      <c r="V72" s="6"/>
      <c r="W72" s="32">
        <f t="shared" si="4"/>
        <v>0</v>
      </c>
      <c r="X72" s="6"/>
      <c r="Y72" s="6"/>
      <c r="Z72" s="6"/>
      <c r="AA72" s="6"/>
      <c r="AB72" s="6"/>
    </row>
    <row r="73" spans="1:28" ht="26.25" customHeight="1" thickBot="1" x14ac:dyDescent="0.4">
      <c r="A73" s="168"/>
      <c r="B73" s="6"/>
      <c r="C73" s="49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  <c r="P73" s="6"/>
      <c r="Q73" s="6"/>
      <c r="R73" s="6"/>
      <c r="S73" s="28">
        <v>2654</v>
      </c>
      <c r="T73" s="29" t="s">
        <v>401</v>
      </c>
      <c r="U73" s="30">
        <f t="shared" si="3"/>
        <v>0</v>
      </c>
      <c r="V73" s="6"/>
      <c r="W73" s="32">
        <f t="shared" si="4"/>
        <v>0</v>
      </c>
      <c r="X73" s="6"/>
      <c r="Y73" s="6"/>
      <c r="Z73" s="6"/>
      <c r="AA73" s="6"/>
      <c r="AB73" s="6"/>
    </row>
    <row r="74" spans="1:28" ht="26.25" customHeight="1" thickBot="1" x14ac:dyDescent="0.4">
      <c r="A74" s="168"/>
      <c r="B74" s="6"/>
      <c r="C74" s="49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  <c r="P74" s="6"/>
      <c r="Q74" s="6"/>
      <c r="R74" s="6"/>
      <c r="S74" s="28">
        <v>2656</v>
      </c>
      <c r="T74" s="29" t="s">
        <v>507</v>
      </c>
      <c r="U74" s="30">
        <f t="shared" si="3"/>
        <v>0</v>
      </c>
      <c r="V74" s="6"/>
      <c r="W74" s="32">
        <f t="shared" si="4"/>
        <v>0</v>
      </c>
      <c r="X74" s="6"/>
      <c r="Y74" s="6"/>
      <c r="Z74" s="6"/>
      <c r="AA74" s="6"/>
      <c r="AB74" s="6"/>
    </row>
    <row r="75" spans="1:28" ht="26.25" customHeight="1" thickBot="1" x14ac:dyDescent="0.4">
      <c r="A75" s="168"/>
      <c r="B75" s="6"/>
      <c r="C75" s="49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  <c r="P75" s="6"/>
      <c r="Q75" s="6"/>
      <c r="R75" s="6"/>
      <c r="S75" s="28">
        <v>2658</v>
      </c>
      <c r="T75" s="29" t="s">
        <v>608</v>
      </c>
      <c r="U75" s="30">
        <f t="shared" si="3"/>
        <v>0</v>
      </c>
      <c r="V75" s="6"/>
      <c r="W75" s="32">
        <f t="shared" si="4"/>
        <v>0</v>
      </c>
      <c r="X75" s="6"/>
      <c r="Y75" s="6"/>
      <c r="Z75" s="6"/>
      <c r="AA75" s="6"/>
      <c r="AB75" s="6"/>
    </row>
    <row r="76" spans="1:28" ht="26.25" customHeight="1" thickBot="1" x14ac:dyDescent="0.4">
      <c r="A76" s="165"/>
      <c r="B76" s="6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  <c r="P76" s="6"/>
      <c r="Q76" s="6"/>
      <c r="R76" s="6"/>
      <c r="S76" s="28">
        <v>1115</v>
      </c>
      <c r="T76" s="29" t="s">
        <v>329</v>
      </c>
      <c r="U76" s="30">
        <f t="shared" si="3"/>
        <v>0</v>
      </c>
      <c r="V76" s="6"/>
      <c r="W76" s="32">
        <f t="shared" si="4"/>
        <v>0</v>
      </c>
      <c r="X76" s="6"/>
      <c r="Y76" s="6"/>
      <c r="Z76" s="6"/>
      <c r="AA76" s="6"/>
      <c r="AB76" s="6"/>
    </row>
    <row r="77" spans="1:28" ht="26.25" customHeight="1" thickBot="1" x14ac:dyDescent="0.4">
      <c r="S77" s="28"/>
      <c r="T77" s="29"/>
      <c r="U77" s="30">
        <f t="shared" si="3"/>
        <v>0</v>
      </c>
      <c r="V77" s="6"/>
      <c r="W77" s="32">
        <f>SUMIF($D$3:$D$76,S77,$N$3:$N$76)</f>
        <v>0</v>
      </c>
    </row>
    <row r="78" spans="1:28" ht="26.25" customHeight="1" thickBot="1" x14ac:dyDescent="0.4">
      <c r="S78" s="28"/>
      <c r="T78" s="29"/>
      <c r="U78" s="30">
        <f t="shared" si="3"/>
        <v>0</v>
      </c>
      <c r="V78" s="6"/>
      <c r="W78" s="32">
        <f>SUMIF($D$3:$D$76,S78,$N$3:$N$76)</f>
        <v>0</v>
      </c>
    </row>
    <row r="79" spans="1:28" ht="26.25" customHeight="1" thickBot="1" x14ac:dyDescent="0.4">
      <c r="S79" s="28"/>
      <c r="T79" s="29"/>
      <c r="U79" s="30">
        <f t="shared" si="3"/>
        <v>0</v>
      </c>
      <c r="V79" s="6"/>
      <c r="W79" s="32">
        <f>SUMIF($D$3:$D$76,S79,$N$3:$N$76)</f>
        <v>0</v>
      </c>
    </row>
    <row r="80" spans="1:28" ht="26.25" customHeight="1" thickBot="1" x14ac:dyDescent="0.4">
      <c r="S80" s="28"/>
      <c r="T80" s="29"/>
      <c r="U80" s="30">
        <f t="shared" si="3"/>
        <v>0</v>
      </c>
      <c r="V80" s="6"/>
      <c r="W80" s="32">
        <f>SUMIF($D$3:$D$76,S80,$N$3:$N$76)</f>
        <v>0</v>
      </c>
    </row>
    <row r="81" spans="19:23" ht="26.25" customHeight="1" thickBot="1" x14ac:dyDescent="0.4">
      <c r="S81" s="28"/>
      <c r="T81" s="29"/>
      <c r="U81" s="30">
        <f t="shared" si="3"/>
        <v>0</v>
      </c>
      <c r="V81" s="6"/>
      <c r="W81" s="32">
        <f>SUMIF($D$3:$D$76,S81,$N$3:$N$76)</f>
        <v>0</v>
      </c>
    </row>
    <row r="82" spans="19:23" ht="26.25" customHeight="1" thickBot="1" x14ac:dyDescent="0.4">
      <c r="S82" s="28"/>
      <c r="T82" s="29"/>
      <c r="U82" s="30">
        <f t="shared" si="3"/>
        <v>0</v>
      </c>
      <c r="V82" s="6"/>
      <c r="W82" s="32">
        <f>SUMIF($D$3:$D$76,S82,$N$3:$N$76)</f>
        <v>0</v>
      </c>
    </row>
    <row r="83" spans="19:23" ht="26.25" customHeight="1" thickBot="1" x14ac:dyDescent="0.4">
      <c r="S83" s="28"/>
      <c r="T83" s="29"/>
      <c r="U83" s="30">
        <f t="shared" si="3"/>
        <v>0</v>
      </c>
      <c r="V83" s="6"/>
      <c r="W83" s="32">
        <f>SUMIF($D$3:$D$76,S83,$N$3:$N$76)</f>
        <v>0</v>
      </c>
    </row>
    <row r="84" spans="19:23" ht="26.25" customHeight="1" thickBot="1" x14ac:dyDescent="0.4">
      <c r="S84" s="28"/>
      <c r="T84" s="29"/>
      <c r="U84" s="30">
        <f>SUM(U3:U83)</f>
        <v>80</v>
      </c>
      <c r="V84" s="6"/>
      <c r="W84" s="32">
        <f>SUM(W3:W83)</f>
        <v>80</v>
      </c>
    </row>
    <row r="85" spans="19:23" ht="26.25" customHeight="1" x14ac:dyDescent="0.2">
      <c r="S85" s="6"/>
      <c r="T85" s="6"/>
      <c r="U85" s="6"/>
      <c r="V85" s="6"/>
      <c r="W85" s="6"/>
    </row>
    <row r="86" spans="19:23" ht="26.25" customHeight="1" x14ac:dyDescent="0.2">
      <c r="S86" s="6"/>
      <c r="T86" s="6"/>
      <c r="U86" s="6"/>
      <c r="V86" s="6"/>
      <c r="W86" s="6"/>
    </row>
    <row r="87" spans="19:23" ht="18.600000000000001" customHeight="1" x14ac:dyDescent="0.2">
      <c r="S87" s="6"/>
      <c r="T87" s="6"/>
      <c r="U87" s="6"/>
      <c r="V87" s="6"/>
      <c r="W87" s="6"/>
    </row>
    <row r="88" spans="19:23" ht="18.600000000000001" customHeight="1" x14ac:dyDescent="0.2">
      <c r="S88" s="6"/>
      <c r="T88" s="6"/>
      <c r="U88" s="6"/>
      <c r="V88" s="6"/>
      <c r="W88" s="6"/>
    </row>
    <row r="89" spans="19:23" ht="18.600000000000001" customHeight="1" x14ac:dyDescent="0.2">
      <c r="S89" s="6"/>
      <c r="T89" s="6"/>
      <c r="U89" s="6"/>
      <c r="V89" s="6"/>
      <c r="W89" s="6"/>
    </row>
    <row r="90" spans="19:23" ht="18.600000000000001" customHeight="1" x14ac:dyDescent="0.2">
      <c r="S90" s="6"/>
      <c r="T90" s="6"/>
      <c r="U90" s="6"/>
      <c r="V90" s="6"/>
      <c r="W90" s="6"/>
    </row>
    <row r="91" spans="19:23" ht="18.600000000000001" customHeight="1" x14ac:dyDescent="0.2">
      <c r="S91" s="6"/>
      <c r="T91" s="6"/>
      <c r="U91" s="6"/>
      <c r="V91" s="6"/>
      <c r="W91" s="6"/>
    </row>
    <row r="92" spans="19:23" ht="18.600000000000001" customHeight="1" x14ac:dyDescent="0.2">
      <c r="S92" s="6"/>
      <c r="T92" s="6"/>
      <c r="U92" s="6"/>
      <c r="V92" s="6"/>
      <c r="W92" s="6"/>
    </row>
    <row r="93" spans="19:23" ht="18.600000000000001" customHeight="1" x14ac:dyDescent="0.2">
      <c r="S93" s="6"/>
      <c r="T93" s="6"/>
      <c r="U93" s="6"/>
      <c r="V93" s="6"/>
      <c r="W93" s="6"/>
    </row>
    <row r="94" spans="19:23" ht="18.600000000000001" customHeight="1" x14ac:dyDescent="0.2">
      <c r="S94" s="6"/>
      <c r="T94" s="6"/>
      <c r="U94" s="6"/>
      <c r="V94" s="6"/>
      <c r="W94" s="6"/>
    </row>
    <row r="95" spans="19:23" ht="18.600000000000001" customHeight="1" x14ac:dyDescent="0.2">
      <c r="S95" s="6"/>
      <c r="T95" s="6"/>
      <c r="U95" s="6"/>
      <c r="V95" s="6"/>
      <c r="W95" s="6"/>
    </row>
    <row r="96" spans="19:23" ht="18.600000000000001" customHeight="1" x14ac:dyDescent="0.2">
      <c r="S96" s="6"/>
      <c r="T96" s="6"/>
      <c r="U96" s="6"/>
      <c r="V96" s="6"/>
      <c r="W96" s="6"/>
    </row>
    <row r="97" spans="19:23" ht="18.600000000000001" customHeight="1" x14ac:dyDescent="0.2">
      <c r="S97" s="6"/>
      <c r="T97" s="6"/>
      <c r="U97" s="6"/>
      <c r="V97" s="6"/>
      <c r="W97" s="6"/>
    </row>
    <row r="98" spans="19:23" ht="18.600000000000001" customHeight="1" x14ac:dyDescent="0.2">
      <c r="S98" s="6"/>
      <c r="T98" s="6"/>
      <c r="U98" s="6"/>
      <c r="V98" s="6"/>
      <c r="W98" s="6"/>
    </row>
    <row r="99" spans="19:23" ht="18.600000000000001" customHeight="1" x14ac:dyDescent="0.2">
      <c r="S99" s="6"/>
      <c r="T99" s="6"/>
      <c r="U99" s="6"/>
      <c r="V99" s="6"/>
      <c r="W99" s="6"/>
    </row>
    <row r="100" spans="19:23" ht="18.600000000000001" customHeight="1" x14ac:dyDescent="0.2">
      <c r="S100" s="6"/>
      <c r="T100" s="6"/>
      <c r="U100" s="6"/>
      <c r="V100" s="6"/>
      <c r="W100" s="6"/>
    </row>
    <row r="101" spans="19:23" ht="18.600000000000001" customHeight="1" x14ac:dyDescent="0.2">
      <c r="S101" s="6"/>
      <c r="T101" s="6"/>
      <c r="U101" s="6"/>
      <c r="V101" s="6"/>
      <c r="W101" s="6"/>
    </row>
    <row r="102" spans="19:23" ht="18.600000000000001" customHeight="1" x14ac:dyDescent="0.2">
      <c r="S102" s="6"/>
      <c r="T102" s="6"/>
      <c r="U102" s="6"/>
      <c r="V102" s="6"/>
      <c r="W102" s="6"/>
    </row>
    <row r="103" spans="19:23" ht="18.600000000000001" customHeight="1" x14ac:dyDescent="0.2">
      <c r="S103" s="6"/>
      <c r="T103" s="6"/>
      <c r="U103" s="6"/>
      <c r="V103" s="6"/>
      <c r="W103" s="6"/>
    </row>
    <row r="104" spans="19:23" ht="18.600000000000001" customHeight="1" x14ac:dyDescent="0.2">
      <c r="S104" s="6"/>
      <c r="T104" s="6"/>
      <c r="U104" s="6"/>
      <c r="V104" s="6"/>
      <c r="W104" s="6"/>
    </row>
    <row r="105" spans="19:23" ht="18.600000000000001" customHeight="1" x14ac:dyDescent="0.2">
      <c r="S105" s="6"/>
      <c r="T105" s="6"/>
      <c r="U105" s="6"/>
      <c r="V105" s="6"/>
      <c r="W105" s="6"/>
    </row>
    <row r="106" spans="19:23" ht="18.600000000000001" customHeight="1" x14ac:dyDescent="0.2">
      <c r="S106" s="6"/>
      <c r="T106" s="6"/>
      <c r="U106" s="6"/>
      <c r="V106" s="6"/>
      <c r="W106" s="6"/>
    </row>
    <row r="107" spans="19:23" ht="18.600000000000001" customHeight="1" x14ac:dyDescent="0.2">
      <c r="S107" s="6"/>
      <c r="T107" s="6"/>
      <c r="U107" s="6"/>
      <c r="V107" s="6"/>
      <c r="W107" s="6"/>
    </row>
    <row r="108" spans="19:23" ht="18.600000000000001" customHeight="1" x14ac:dyDescent="0.2">
      <c r="S108" s="6"/>
      <c r="T108" s="6"/>
      <c r="U108" s="6"/>
      <c r="V108" s="6"/>
      <c r="W108" s="6"/>
    </row>
    <row r="109" spans="19:23" ht="18.600000000000001" customHeight="1" x14ac:dyDescent="0.2">
      <c r="S109" s="6"/>
      <c r="T109" s="6"/>
      <c r="U109" s="6"/>
      <c r="V109" s="6"/>
      <c r="W109" s="6"/>
    </row>
    <row r="110" spans="19:23" ht="18.600000000000001" customHeight="1" x14ac:dyDescent="0.2">
      <c r="S110" s="6"/>
      <c r="T110" s="6"/>
      <c r="U110" s="6"/>
      <c r="V110" s="6"/>
      <c r="W110" s="6"/>
    </row>
    <row r="111" spans="19:23" ht="18.600000000000001" customHeight="1" x14ac:dyDescent="0.2">
      <c r="S111" s="6"/>
      <c r="T111" s="6"/>
      <c r="U111" s="6"/>
      <c r="V111" s="6"/>
      <c r="W111" s="6"/>
    </row>
    <row r="112" spans="19:23" ht="18.600000000000001" customHeight="1" x14ac:dyDescent="0.2">
      <c r="S112" s="6"/>
      <c r="T112" s="6"/>
      <c r="U112" s="6"/>
      <c r="V112" s="6"/>
      <c r="W112" s="6"/>
    </row>
  </sheetData>
  <mergeCells count="1">
    <mergeCell ref="B1:G1"/>
  </mergeCells>
  <conditionalFormatting sqref="B3:B4 A5:B42">
    <cfRule type="containsText" dxfId="5" priority="1" stopIfTrue="1" operator="containsText" text="SI">
      <formula>NOT(ISERROR(SEARCH("SI",A3)))</formula>
    </cfRule>
    <cfRule type="containsText" dxfId="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23B7C-03E2-4C43-8A88-28BCA49CA2AA}">
  <dimension ref="A1:IZ112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S1" sqref="S1:W104857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9.42578125" style="1" customWidth="1"/>
    <col min="6" max="7" width="23.42578125" style="1" customWidth="1"/>
    <col min="8" max="11" width="22.42578125" style="1" customWidth="1"/>
    <col min="12" max="13" width="23" style="1" customWidth="1"/>
    <col min="14" max="14" width="28.42578125" style="1" customWidth="1"/>
    <col min="15" max="15" width="24.2851562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75.85546875" style="1" bestFit="1" customWidth="1"/>
    <col min="21" max="21" width="16" style="1" customWidth="1"/>
    <col min="22" max="22" width="11.42578125" style="1" customWidth="1"/>
    <col min="23" max="23" width="31.285156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56.28515625" style="1" customWidth="1"/>
    <col min="29" max="260" width="11.42578125" style="1" customWidth="1"/>
  </cols>
  <sheetData>
    <row r="1" spans="1:28" ht="28.5" customHeight="1" thickBot="1" x14ac:dyDescent="0.45">
      <c r="A1"/>
      <c r="B1" s="251" t="s">
        <v>84</v>
      </c>
      <c r="C1" s="252"/>
      <c r="D1" s="252"/>
      <c r="E1" s="252"/>
      <c r="F1" s="252"/>
      <c r="G1" s="253"/>
      <c r="H1" s="77"/>
      <c r="I1" s="136"/>
      <c r="J1" s="136"/>
      <c r="K1" s="136"/>
      <c r="L1" s="56"/>
      <c r="M1" s="56"/>
      <c r="N1" s="104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46" t="s">
        <v>113</v>
      </c>
      <c r="B2" s="8" t="s">
        <v>69</v>
      </c>
      <c r="C2" s="146" t="s">
        <v>1</v>
      </c>
      <c r="D2" s="146" t="s">
        <v>70</v>
      </c>
      <c r="E2" s="146" t="s">
        <v>3</v>
      </c>
      <c r="F2" s="9" t="s">
        <v>134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/>
      <c r="M2" s="9"/>
      <c r="N2" s="9"/>
      <c r="O2" s="11" t="s">
        <v>4</v>
      </c>
      <c r="P2" s="12" t="s">
        <v>5</v>
      </c>
      <c r="Q2" s="12" t="s">
        <v>6</v>
      </c>
      <c r="R2" s="69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8.5" customHeight="1" thickBot="1" x14ac:dyDescent="0.4">
      <c r="A3" s="140">
        <v>22400</v>
      </c>
      <c r="B3" s="214" t="s">
        <v>108</v>
      </c>
      <c r="C3" s="155" t="s">
        <v>599</v>
      </c>
      <c r="D3" s="155">
        <v>1132</v>
      </c>
      <c r="E3" s="155" t="s">
        <v>440</v>
      </c>
      <c r="F3" s="139"/>
      <c r="G3" s="148">
        <v>45</v>
      </c>
      <c r="H3" s="23"/>
      <c r="I3" s="23"/>
      <c r="J3" s="23"/>
      <c r="K3" s="23"/>
      <c r="L3" s="23"/>
      <c r="M3" s="23"/>
      <c r="N3" s="24"/>
      <c r="O3" s="248">
        <f>IF(P3=5,SUM(F3:M3)-SMALL(F3:M3,1)-SMALL(F3:M3,2),IF(P3=6,SUM(F3:M3)-SMALL(F3:M3,1),SUM(F3:M3)))+N3</f>
        <v>45</v>
      </c>
      <c r="P3" s="26">
        <f>COUNTA(F3:M3)</f>
        <v>1</v>
      </c>
      <c r="Q3" s="134">
        <f>SUM(F3:M3)+N3</f>
        <v>45</v>
      </c>
      <c r="R3" s="27"/>
      <c r="S3" s="28">
        <v>10</v>
      </c>
      <c r="T3" s="132" t="s">
        <v>140</v>
      </c>
      <c r="U3" s="30">
        <f>SUMIF($D$3:$D$76,S3,$Q$3:$Q$76)</f>
        <v>0</v>
      </c>
      <c r="V3" s="31"/>
      <c r="W3" s="32">
        <f>SUMIF($D$3:$D$76,S3,$O$3:$O$76)</f>
        <v>0</v>
      </c>
      <c r="X3" s="19"/>
      <c r="Y3" s="33"/>
      <c r="Z3" s="33"/>
      <c r="AA3" s="33"/>
      <c r="AB3" s="33"/>
    </row>
    <row r="4" spans="1:28" ht="29.1" customHeight="1" thickBot="1" x14ac:dyDescent="0.45">
      <c r="A4" s="166"/>
      <c r="B4" s="138" t="s">
        <v>110</v>
      </c>
      <c r="C4" s="157"/>
      <c r="D4" s="157"/>
      <c r="E4" s="155"/>
      <c r="F4" s="148"/>
      <c r="G4" s="148"/>
      <c r="H4" s="23"/>
      <c r="I4" s="151"/>
      <c r="J4" s="143"/>
      <c r="K4" s="23"/>
      <c r="L4" s="143"/>
      <c r="M4" s="143"/>
      <c r="N4" s="24"/>
      <c r="O4" s="25">
        <f>IF(P4=6,SUM(F4:M4)-SMALL(F4:M4,1)-SMALL(F4:M4,2),IF(P4=6,SUM(F4:M4)-SMALL(F4:M4,1),SUM(F4:M4)))</f>
        <v>0</v>
      </c>
      <c r="P4" s="26">
        <f>COUNTA(F4:M4)</f>
        <v>0</v>
      </c>
      <c r="Q4" s="134">
        <f>SUM(F4:M4)</f>
        <v>0</v>
      </c>
      <c r="R4" s="27"/>
      <c r="S4" s="28">
        <v>48</v>
      </c>
      <c r="T4" s="132" t="s">
        <v>141</v>
      </c>
      <c r="U4" s="30">
        <f t="shared" ref="U4:U67" si="0">SUMIF($D$3:$D$76,S4,$Q$3:$Q$76)</f>
        <v>0</v>
      </c>
      <c r="V4" s="31"/>
      <c r="W4" s="32">
        <f t="shared" ref="W4:W67" si="1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5">
      <c r="A5" s="187"/>
      <c r="B5" s="138" t="s">
        <v>110</v>
      </c>
      <c r="C5" s="155"/>
      <c r="D5" s="155"/>
      <c r="E5" s="155"/>
      <c r="F5" s="148"/>
      <c r="G5" s="148"/>
      <c r="H5" s="23"/>
      <c r="I5" s="151"/>
      <c r="J5" s="151"/>
      <c r="K5" s="23"/>
      <c r="L5" s="143"/>
      <c r="M5" s="143"/>
      <c r="N5" s="24"/>
      <c r="O5" s="25">
        <f>IF(P5=6,SUM(F5:M5)-SMALL(F5:M5,1)-SMALL(F5:M5,2),IF(P5=6,SUM(F5:M5)-SMALL(F5:M5,1),SUM(F5:M5)))</f>
        <v>0</v>
      </c>
      <c r="P5" s="26">
        <f>COUNTA(F5:M5)</f>
        <v>0</v>
      </c>
      <c r="Q5" s="134">
        <f>SUM(F5:M5)</f>
        <v>0</v>
      </c>
      <c r="R5" s="27"/>
      <c r="S5" s="28">
        <v>1132</v>
      </c>
      <c r="T5" s="132" t="s">
        <v>142</v>
      </c>
      <c r="U5" s="30">
        <f t="shared" si="0"/>
        <v>45</v>
      </c>
      <c r="V5" s="31"/>
      <c r="W5" s="32">
        <f t="shared" si="1"/>
        <v>45</v>
      </c>
      <c r="X5" s="19"/>
      <c r="Y5" s="33"/>
      <c r="Z5" s="33"/>
      <c r="AA5" s="33"/>
      <c r="AB5" s="33"/>
    </row>
    <row r="6" spans="1:28" ht="29.1" customHeight="1" thickBot="1" x14ac:dyDescent="0.4">
      <c r="A6" s="138"/>
      <c r="B6" s="138" t="s">
        <v>110</v>
      </c>
      <c r="C6" s="155"/>
      <c r="D6" s="155"/>
      <c r="E6" s="155"/>
      <c r="F6" s="139"/>
      <c r="G6" s="148"/>
      <c r="H6" s="23"/>
      <c r="I6" s="23"/>
      <c r="J6" s="23"/>
      <c r="K6" s="23"/>
      <c r="L6" s="23"/>
      <c r="M6" s="23"/>
      <c r="N6" s="24"/>
      <c r="O6" s="25">
        <f>IF(P6=6,SUM(F6:M6)-SMALL(F6:M6,1)-SMALL(F6:M6,2),IF(P6=6,SUM(F6:M6)-SMALL(F6:M6,1),SUM(F6:M6)))</f>
        <v>0</v>
      </c>
      <c r="P6" s="26">
        <f>COUNTA(F6:M6)</f>
        <v>0</v>
      </c>
      <c r="Q6" s="134">
        <f>SUM(F6:M6)</f>
        <v>0</v>
      </c>
      <c r="R6" s="27"/>
      <c r="S6" s="28">
        <v>1140</v>
      </c>
      <c r="T6" s="132" t="s">
        <v>143</v>
      </c>
      <c r="U6" s="30">
        <f t="shared" si="0"/>
        <v>0</v>
      </c>
      <c r="V6" s="31"/>
      <c r="W6" s="32">
        <f t="shared" si="1"/>
        <v>0</v>
      </c>
      <c r="X6" s="19"/>
      <c r="Y6" s="33"/>
      <c r="Z6" s="33"/>
      <c r="AA6" s="33"/>
      <c r="AB6" s="33"/>
    </row>
    <row r="7" spans="1:28" ht="29.1" customHeight="1" thickBot="1" x14ac:dyDescent="0.45">
      <c r="A7" s="138"/>
      <c r="B7" s="138" t="s">
        <v>110</v>
      </c>
      <c r="C7" s="155"/>
      <c r="D7" s="155"/>
      <c r="E7" s="155"/>
      <c r="F7" s="148"/>
      <c r="G7" s="148"/>
      <c r="H7" s="23"/>
      <c r="I7" s="151"/>
      <c r="J7" s="143"/>
      <c r="K7" s="23"/>
      <c r="L7" s="143"/>
      <c r="M7" s="143"/>
      <c r="N7" s="24"/>
      <c r="O7" s="25">
        <f>IF(P7=6,SUM(F7:M7)-SMALL(F7:M7,1)-SMALL(F7:M7,2),IF(P7=6,SUM(F7:M7)-SMALL(F7:M7,1),SUM(F7:M7)))</f>
        <v>0</v>
      </c>
      <c r="P7" s="26">
        <f>COUNTA(F7:M7)</f>
        <v>0</v>
      </c>
      <c r="Q7" s="134">
        <f>SUM(F7:M7)</f>
        <v>0</v>
      </c>
      <c r="R7" s="27"/>
      <c r="S7" s="28">
        <v>1172</v>
      </c>
      <c r="T7" s="132" t="s">
        <v>144</v>
      </c>
      <c r="U7" s="30">
        <f t="shared" si="0"/>
        <v>0</v>
      </c>
      <c r="V7" s="31"/>
      <c r="W7" s="32">
        <f t="shared" si="1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38"/>
      <c r="B8" s="138" t="s">
        <v>110</v>
      </c>
      <c r="C8" s="155"/>
      <c r="D8" s="155"/>
      <c r="E8" s="155"/>
      <c r="F8" s="139"/>
      <c r="G8" s="148"/>
      <c r="H8" s="23"/>
      <c r="I8" s="23"/>
      <c r="J8" s="23"/>
      <c r="K8" s="23"/>
      <c r="L8" s="23"/>
      <c r="M8" s="23"/>
      <c r="N8" s="24"/>
      <c r="O8" s="25">
        <f>IF(P8=6,SUM(F8:M8)-SMALL(F8:M8,1)-SMALL(F8:M8,2),IF(P8=6,SUM(F8:M8)-SMALL(F8:M8,1),SUM(F8:M8)))</f>
        <v>0</v>
      </c>
      <c r="P8" s="26">
        <f>COUNTA(F8:M8)</f>
        <v>0</v>
      </c>
      <c r="Q8" s="134">
        <f>SUM(F8:M8)</f>
        <v>0</v>
      </c>
      <c r="R8" s="27"/>
      <c r="S8" s="28">
        <v>1174</v>
      </c>
      <c r="T8" s="132" t="s">
        <v>145</v>
      </c>
      <c r="U8" s="30">
        <f t="shared" si="0"/>
        <v>0</v>
      </c>
      <c r="V8" s="31"/>
      <c r="W8" s="32">
        <f t="shared" si="1"/>
        <v>0</v>
      </c>
      <c r="X8" s="19"/>
      <c r="Y8" s="33"/>
      <c r="Z8" s="33"/>
      <c r="AA8" s="33"/>
      <c r="AB8" s="33"/>
    </row>
    <row r="9" spans="1:28" ht="29.1" customHeight="1" thickBot="1" x14ac:dyDescent="0.4">
      <c r="A9" s="138"/>
      <c r="B9" s="138" t="s">
        <v>110</v>
      </c>
      <c r="C9" s="155"/>
      <c r="D9" s="155"/>
      <c r="E9" s="155"/>
      <c r="F9" s="139"/>
      <c r="G9" s="148"/>
      <c r="H9" s="23"/>
      <c r="I9" s="23"/>
      <c r="J9" s="23"/>
      <c r="K9" s="23"/>
      <c r="L9" s="23"/>
      <c r="M9" s="23"/>
      <c r="N9" s="24"/>
      <c r="O9" s="25">
        <f>IF(P9=6,SUM(F9:M9)-SMALL(F9:M9,1)-SMALL(F9:M9,2),IF(P9=6,SUM(F9:M9)-SMALL(F9:M9,1),SUM(F9:M9)))</f>
        <v>0</v>
      </c>
      <c r="P9" s="26">
        <f>COUNTA(F9:M9)</f>
        <v>0</v>
      </c>
      <c r="Q9" s="134">
        <f>SUM(F9:M9)</f>
        <v>0</v>
      </c>
      <c r="R9" s="27"/>
      <c r="S9" s="28">
        <v>1180</v>
      </c>
      <c r="T9" s="132" t="s">
        <v>146</v>
      </c>
      <c r="U9" s="30">
        <f t="shared" si="0"/>
        <v>0</v>
      </c>
      <c r="V9" s="31"/>
      <c r="W9" s="32">
        <f t="shared" si="1"/>
        <v>0</v>
      </c>
      <c r="X9" s="19"/>
      <c r="Y9" s="33"/>
      <c r="Z9" s="33"/>
      <c r="AA9" s="33"/>
      <c r="AB9" s="33"/>
    </row>
    <row r="10" spans="1:28" ht="29.1" customHeight="1" thickBot="1" x14ac:dyDescent="0.4">
      <c r="A10" s="138"/>
      <c r="B10" s="138" t="s">
        <v>110</v>
      </c>
      <c r="C10" s="157"/>
      <c r="D10" s="157"/>
      <c r="E10" s="157"/>
      <c r="F10" s="139"/>
      <c r="G10" s="148"/>
      <c r="H10" s="23"/>
      <c r="I10" s="23"/>
      <c r="J10" s="23"/>
      <c r="K10" s="23"/>
      <c r="L10" s="23"/>
      <c r="M10" s="23"/>
      <c r="N10" s="24"/>
      <c r="O10" s="25">
        <f>IF(P10=6,SUM(F10:M10)-SMALL(F10:M10,1)-SMALL(F10:M10,2),IF(P10=6,SUM(F10:M10)-SMALL(F10:M10,1),SUM(F10:M10)))</f>
        <v>0</v>
      </c>
      <c r="P10" s="26">
        <f>COUNTA(F10:M10)</f>
        <v>0</v>
      </c>
      <c r="Q10" s="134">
        <f>SUM(F10:M10)</f>
        <v>0</v>
      </c>
      <c r="R10" s="27"/>
      <c r="S10" s="28">
        <v>1298</v>
      </c>
      <c r="T10" s="132" t="s">
        <v>147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87"/>
      <c r="B11" s="138" t="s">
        <v>110</v>
      </c>
      <c r="C11" s="199"/>
      <c r="D11" s="199"/>
      <c r="E11" s="199"/>
      <c r="F11" s="190"/>
      <c r="G11" s="198"/>
      <c r="H11" s="23"/>
      <c r="I11" s="190"/>
      <c r="J11" s="190"/>
      <c r="K11" s="23"/>
      <c r="L11" s="190"/>
      <c r="M11" s="190"/>
      <c r="N11" s="24"/>
      <c r="O11" s="25">
        <f>IF(P11=6,SUM(F11:M11)-SMALL(F11:M11,1)-SMALL(F11:M11,2),IF(P11=6,SUM(F11:M11)-SMALL(F11:M11,1),SUM(F11:M11)))</f>
        <v>0</v>
      </c>
      <c r="P11" s="26">
        <f>COUNTA(F11:M11)</f>
        <v>0</v>
      </c>
      <c r="Q11" s="134">
        <f>SUM(F11:M11)</f>
        <v>0</v>
      </c>
      <c r="R11" s="27"/>
      <c r="S11" s="28">
        <v>1317</v>
      </c>
      <c r="T11" s="132" t="s">
        <v>148</v>
      </c>
      <c r="U11" s="30">
        <f t="shared" si="0"/>
        <v>0</v>
      </c>
      <c r="V11" s="31"/>
      <c r="W11" s="32">
        <f t="shared" si="1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236"/>
      <c r="B12" s="138" t="s">
        <v>110</v>
      </c>
      <c r="C12" s="199"/>
      <c r="D12" s="199"/>
      <c r="E12" s="199"/>
      <c r="F12" s="190"/>
      <c r="G12" s="198"/>
      <c r="H12" s="23"/>
      <c r="I12" s="190"/>
      <c r="J12" s="190"/>
      <c r="K12" s="23"/>
      <c r="L12" s="190"/>
      <c r="M12" s="190"/>
      <c r="N12" s="24"/>
      <c r="O12" s="25">
        <f>IF(P12=6,SUM(F12:M12)-SMALL(F12:M12,1)-SMALL(F12:M12,2),IF(P12=6,SUM(F12:M12)-SMALL(F12:M12,1),SUM(F12:M12)))</f>
        <v>0</v>
      </c>
      <c r="P12" s="26">
        <f>COUNTA(F12:M12)</f>
        <v>0</v>
      </c>
      <c r="Q12" s="134">
        <v>0</v>
      </c>
      <c r="R12" s="27"/>
      <c r="S12" s="28">
        <v>1347</v>
      </c>
      <c r="T12" s="132" t="s">
        <v>45</v>
      </c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87"/>
      <c r="B13" s="138" t="s">
        <v>110</v>
      </c>
      <c r="C13" s="199"/>
      <c r="D13" s="199"/>
      <c r="E13" s="199"/>
      <c r="F13" s="190"/>
      <c r="G13" s="198"/>
      <c r="H13" s="23"/>
      <c r="I13" s="190"/>
      <c r="J13" s="190"/>
      <c r="K13" s="23"/>
      <c r="L13" s="190"/>
      <c r="M13" s="190"/>
      <c r="N13" s="24"/>
      <c r="O13" s="25">
        <f>IF(P13=6,SUM(F13:M13)-SMALL(F13:M13,1)-SMALL(F13:M13,2),IF(P13=6,SUM(F13:M13)-SMALL(F13:M13,1),SUM(F13:M13)))</f>
        <v>0</v>
      </c>
      <c r="P13" s="26">
        <f>COUNTA(F13:M13)</f>
        <v>0</v>
      </c>
      <c r="Q13" s="134">
        <v>0</v>
      </c>
      <c r="R13" s="27"/>
      <c r="S13" s="28">
        <v>1451</v>
      </c>
      <c r="T13" s="132" t="s">
        <v>149</v>
      </c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87"/>
      <c r="B14" s="138" t="s">
        <v>110</v>
      </c>
      <c r="C14" s="199"/>
      <c r="D14" s="199"/>
      <c r="E14" s="199"/>
      <c r="F14" s="190"/>
      <c r="G14" s="198"/>
      <c r="H14" s="23"/>
      <c r="I14" s="190"/>
      <c r="J14" s="190"/>
      <c r="K14" s="23"/>
      <c r="L14" s="190"/>
      <c r="M14" s="190"/>
      <c r="N14" s="24"/>
      <c r="O14" s="25">
        <f>IF(P14=6,SUM(F14:M14)-SMALL(F14:M14,1)-SMALL(F14:M14,2),IF(P14=6,SUM(F14:M14)-SMALL(F14:M14,1),SUM(F14:M14)))</f>
        <v>0</v>
      </c>
      <c r="P14" s="26">
        <f>COUNTA(F14:M14)</f>
        <v>0</v>
      </c>
      <c r="Q14" s="134">
        <v>0</v>
      </c>
      <c r="R14" s="27"/>
      <c r="S14" s="28">
        <v>1757</v>
      </c>
      <c r="T14" s="132" t="s">
        <v>150</v>
      </c>
      <c r="U14" s="30">
        <f t="shared" si="0"/>
        <v>0</v>
      </c>
      <c r="V14" s="31"/>
      <c r="W14" s="32">
        <f t="shared" si="1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87"/>
      <c r="B15" s="138" t="s">
        <v>110</v>
      </c>
      <c r="C15" s="199"/>
      <c r="D15" s="199"/>
      <c r="E15" s="199"/>
      <c r="F15" s="190"/>
      <c r="G15" s="198"/>
      <c r="H15" s="23"/>
      <c r="I15" s="190"/>
      <c r="J15" s="190"/>
      <c r="K15" s="23"/>
      <c r="L15" s="190"/>
      <c r="M15" s="190"/>
      <c r="N15" s="24"/>
      <c r="O15" s="25">
        <f>IF(P15=7,SUM(F15:M15)-SMALL(F15:M15,1)-SMALL(F15:M15,2),IF(P15=6,SUM(F15:M15)-SMALL(F15:M15,1),SUM(F15:M15)))</f>
        <v>0</v>
      </c>
      <c r="P15" s="26">
        <f>COUNTA(F15:M15)</f>
        <v>0</v>
      </c>
      <c r="Q15" s="134">
        <v>0</v>
      </c>
      <c r="R15" s="27"/>
      <c r="S15" s="28">
        <v>1773</v>
      </c>
      <c r="T15" s="132" t="s">
        <v>71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87"/>
      <c r="B16" s="187"/>
      <c r="C16" s="199"/>
      <c r="D16" s="199"/>
      <c r="E16" s="199"/>
      <c r="F16" s="190"/>
      <c r="G16" s="198"/>
      <c r="H16" s="190"/>
      <c r="I16" s="190"/>
      <c r="J16" s="190"/>
      <c r="K16" s="190"/>
      <c r="L16" s="190"/>
      <c r="M16" s="190"/>
      <c r="N16" s="24"/>
      <c r="O16" s="25"/>
      <c r="P16" s="26"/>
      <c r="Q16" s="134"/>
      <c r="R16" s="27"/>
      <c r="S16" s="28">
        <v>1843</v>
      </c>
      <c r="T16" s="132" t="s">
        <v>151</v>
      </c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87"/>
      <c r="B17" s="187"/>
      <c r="C17" s="199"/>
      <c r="D17" s="199"/>
      <c r="E17" s="199"/>
      <c r="F17" s="190"/>
      <c r="G17" s="198"/>
      <c r="H17" s="190"/>
      <c r="I17" s="190"/>
      <c r="J17" s="190"/>
      <c r="K17" s="190"/>
      <c r="L17" s="190"/>
      <c r="M17" s="190"/>
      <c r="N17" s="24"/>
      <c r="O17" s="25"/>
      <c r="P17" s="26"/>
      <c r="Q17" s="134"/>
      <c r="R17" s="27"/>
      <c r="S17" s="28">
        <v>1988</v>
      </c>
      <c r="T17" s="132" t="s">
        <v>152</v>
      </c>
      <c r="U17" s="30">
        <f t="shared" si="0"/>
        <v>0</v>
      </c>
      <c r="V17" s="31"/>
      <c r="W17" s="32">
        <f t="shared" si="1"/>
        <v>0</v>
      </c>
      <c r="X17" s="19"/>
      <c r="Y17" s="33"/>
      <c r="Z17" s="33"/>
      <c r="AA17" s="33"/>
      <c r="AB17" s="33"/>
    </row>
    <row r="18" spans="1:28" ht="29.1" customHeight="1" thickBot="1" x14ac:dyDescent="0.4">
      <c r="A18" s="187"/>
      <c r="B18" s="187"/>
      <c r="C18" s="199"/>
      <c r="D18" s="199"/>
      <c r="E18" s="199"/>
      <c r="F18" s="190"/>
      <c r="G18" s="198"/>
      <c r="H18" s="190"/>
      <c r="I18" s="190"/>
      <c r="J18" s="190"/>
      <c r="K18" s="190"/>
      <c r="L18" s="190"/>
      <c r="M18" s="190"/>
      <c r="N18" s="24"/>
      <c r="O18" s="25"/>
      <c r="P18" s="26"/>
      <c r="Q18" s="134"/>
      <c r="R18" s="27"/>
      <c r="S18" s="28">
        <v>2005</v>
      </c>
      <c r="T18" s="132" t="s">
        <v>153</v>
      </c>
      <c r="U18" s="30">
        <f t="shared" si="0"/>
        <v>0</v>
      </c>
      <c r="V18" s="31"/>
      <c r="W18" s="32">
        <f t="shared" si="1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87"/>
      <c r="B19" s="187"/>
      <c r="C19" s="199"/>
      <c r="D19" s="199"/>
      <c r="E19" s="199"/>
      <c r="F19" s="190"/>
      <c r="G19" s="198"/>
      <c r="H19" s="190"/>
      <c r="I19" s="190"/>
      <c r="J19" s="190"/>
      <c r="K19" s="190"/>
      <c r="L19" s="190"/>
      <c r="M19" s="190"/>
      <c r="N19" s="24"/>
      <c r="O19" s="25"/>
      <c r="P19" s="26"/>
      <c r="Q19" s="134"/>
      <c r="R19" s="27"/>
      <c r="S19" s="28">
        <v>2015</v>
      </c>
      <c r="T19" s="132" t="s">
        <v>154</v>
      </c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87"/>
      <c r="B20" s="187"/>
      <c r="C20" s="199"/>
      <c r="D20" s="199"/>
      <c r="E20" s="199"/>
      <c r="F20" s="190"/>
      <c r="G20" s="198"/>
      <c r="H20" s="190"/>
      <c r="I20" s="190"/>
      <c r="J20" s="190"/>
      <c r="K20" s="190"/>
      <c r="L20" s="190"/>
      <c r="M20" s="190"/>
      <c r="N20" s="24"/>
      <c r="O20" s="25"/>
      <c r="P20" s="26"/>
      <c r="Q20" s="134"/>
      <c r="R20" s="27"/>
      <c r="S20" s="28">
        <v>2041</v>
      </c>
      <c r="T20" s="132" t="s">
        <v>155</v>
      </c>
      <c r="U20" s="30">
        <f t="shared" si="0"/>
        <v>0</v>
      </c>
      <c r="V20" s="31"/>
      <c r="W20" s="32">
        <f t="shared" si="1"/>
        <v>0</v>
      </c>
      <c r="X20" s="19"/>
      <c r="Y20" s="6"/>
      <c r="Z20" s="6"/>
      <c r="AA20" s="6"/>
      <c r="AB20" s="6"/>
    </row>
    <row r="21" spans="1:28" ht="29.1" customHeight="1" thickBot="1" x14ac:dyDescent="0.4">
      <c r="A21" s="187"/>
      <c r="B21" s="187"/>
      <c r="C21" s="199"/>
      <c r="D21" s="199"/>
      <c r="E21" s="199"/>
      <c r="F21" s="190"/>
      <c r="G21" s="198"/>
      <c r="H21" s="190"/>
      <c r="I21" s="190"/>
      <c r="J21" s="190"/>
      <c r="K21" s="190"/>
      <c r="L21" s="190"/>
      <c r="M21" s="190"/>
      <c r="N21" s="24"/>
      <c r="O21" s="25"/>
      <c r="P21" s="26"/>
      <c r="Q21" s="134"/>
      <c r="R21" s="27"/>
      <c r="S21" s="28">
        <v>2055</v>
      </c>
      <c r="T21" s="132" t="s">
        <v>156</v>
      </c>
      <c r="U21" s="30">
        <f t="shared" si="0"/>
        <v>0</v>
      </c>
      <c r="V21" s="31"/>
      <c r="W21" s="32">
        <f t="shared" si="1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87"/>
      <c r="B22" s="187"/>
      <c r="C22" s="199"/>
      <c r="D22" s="199"/>
      <c r="E22" s="199"/>
      <c r="F22" s="190"/>
      <c r="G22" s="198"/>
      <c r="H22" s="190"/>
      <c r="I22" s="190"/>
      <c r="J22" s="190"/>
      <c r="K22" s="190"/>
      <c r="L22" s="190"/>
      <c r="M22" s="190"/>
      <c r="N22" s="24"/>
      <c r="O22" s="25"/>
      <c r="P22" s="26"/>
      <c r="Q22" s="134"/>
      <c r="R22" s="27"/>
      <c r="S22" s="28">
        <v>2057</v>
      </c>
      <c r="T22" s="132" t="s">
        <v>157</v>
      </c>
      <c r="U22" s="30">
        <f t="shared" si="0"/>
        <v>0</v>
      </c>
      <c r="V22" s="31"/>
      <c r="W22" s="32">
        <f t="shared" si="1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87"/>
      <c r="B23" s="187"/>
      <c r="C23" s="199"/>
      <c r="D23" s="199"/>
      <c r="E23" s="199"/>
      <c r="F23" s="190"/>
      <c r="G23" s="198"/>
      <c r="H23" s="190"/>
      <c r="I23" s="190"/>
      <c r="J23" s="190"/>
      <c r="K23" s="190"/>
      <c r="L23" s="190"/>
      <c r="M23" s="190"/>
      <c r="N23" s="24"/>
      <c r="O23" s="25"/>
      <c r="P23" s="26"/>
      <c r="Q23" s="134"/>
      <c r="R23" s="27"/>
      <c r="S23" s="28">
        <v>2112</v>
      </c>
      <c r="T23" s="132" t="s">
        <v>158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87"/>
      <c r="B24" s="187"/>
      <c r="C24" s="199"/>
      <c r="D24" s="199"/>
      <c r="E24" s="199"/>
      <c r="F24" s="190"/>
      <c r="G24" s="198"/>
      <c r="H24" s="190"/>
      <c r="I24" s="190"/>
      <c r="J24" s="190"/>
      <c r="K24" s="190"/>
      <c r="L24" s="190"/>
      <c r="M24" s="190"/>
      <c r="N24" s="24"/>
      <c r="O24" s="25"/>
      <c r="P24" s="26"/>
      <c r="Q24" s="134"/>
      <c r="R24" s="27"/>
      <c r="S24" s="28">
        <v>2140</v>
      </c>
      <c r="T24" s="132" t="s">
        <v>159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87"/>
      <c r="B25" s="187"/>
      <c r="C25" s="199"/>
      <c r="D25" s="199"/>
      <c r="E25" s="199"/>
      <c r="F25" s="190"/>
      <c r="G25" s="198"/>
      <c r="H25" s="190"/>
      <c r="I25" s="190"/>
      <c r="J25" s="190"/>
      <c r="K25" s="190"/>
      <c r="L25" s="190"/>
      <c r="M25" s="190"/>
      <c r="N25" s="24"/>
      <c r="O25" s="25"/>
      <c r="P25" s="26"/>
      <c r="Q25" s="134"/>
      <c r="R25" s="27"/>
      <c r="S25" s="28">
        <v>2142</v>
      </c>
      <c r="T25" s="132" t="s">
        <v>160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87"/>
      <c r="B26" s="187"/>
      <c r="C26" s="199"/>
      <c r="D26" s="199"/>
      <c r="E26" s="199"/>
      <c r="F26" s="190"/>
      <c r="G26" s="198"/>
      <c r="H26" s="190"/>
      <c r="I26" s="190"/>
      <c r="J26" s="190"/>
      <c r="K26" s="190"/>
      <c r="L26" s="190"/>
      <c r="M26" s="190"/>
      <c r="N26" s="24"/>
      <c r="O26" s="25"/>
      <c r="P26" s="26"/>
      <c r="Q26" s="134"/>
      <c r="R26" s="27"/>
      <c r="S26" s="28">
        <v>2144</v>
      </c>
      <c r="T26" s="132" t="s">
        <v>161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87"/>
      <c r="B27" s="187"/>
      <c r="C27" s="199"/>
      <c r="D27" s="199"/>
      <c r="E27" s="199"/>
      <c r="F27" s="190"/>
      <c r="G27" s="198"/>
      <c r="H27" s="190"/>
      <c r="I27" s="190"/>
      <c r="J27" s="190"/>
      <c r="K27" s="190"/>
      <c r="L27" s="190"/>
      <c r="M27" s="190"/>
      <c r="N27" s="24"/>
      <c r="O27" s="25"/>
      <c r="P27" s="26"/>
      <c r="Q27" s="134"/>
      <c r="R27" s="27"/>
      <c r="S27" s="28">
        <v>2186</v>
      </c>
      <c r="T27" s="132" t="s">
        <v>162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87"/>
      <c r="B28" s="187"/>
      <c r="C28" s="199"/>
      <c r="D28" s="199"/>
      <c r="E28" s="199"/>
      <c r="F28" s="190"/>
      <c r="G28" s="198"/>
      <c r="H28" s="190"/>
      <c r="I28" s="190"/>
      <c r="J28" s="190"/>
      <c r="K28" s="190"/>
      <c r="L28" s="190"/>
      <c r="M28" s="190"/>
      <c r="N28" s="24"/>
      <c r="O28" s="25"/>
      <c r="P28" s="26"/>
      <c r="Q28" s="134"/>
      <c r="R28" s="27"/>
      <c r="S28" s="28">
        <v>2236</v>
      </c>
      <c r="T28" s="132" t="s">
        <v>163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87"/>
      <c r="B29" s="187"/>
      <c r="C29" s="199"/>
      <c r="D29" s="199"/>
      <c r="E29" s="199"/>
      <c r="F29" s="190"/>
      <c r="G29" s="198"/>
      <c r="H29" s="190"/>
      <c r="I29" s="190"/>
      <c r="J29" s="190"/>
      <c r="K29" s="190"/>
      <c r="L29" s="190"/>
      <c r="M29" s="190"/>
      <c r="N29" s="24"/>
      <c r="O29" s="25"/>
      <c r="P29" s="26"/>
      <c r="Q29" s="134"/>
      <c r="R29" s="27"/>
      <c r="S29" s="28">
        <v>2272</v>
      </c>
      <c r="T29" s="132" t="s">
        <v>164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87"/>
      <c r="B30" s="187"/>
      <c r="C30" s="199"/>
      <c r="D30" s="199"/>
      <c r="E30" s="199"/>
      <c r="F30" s="190"/>
      <c r="G30" s="198"/>
      <c r="H30" s="190"/>
      <c r="I30" s="190"/>
      <c r="J30" s="190"/>
      <c r="K30" s="190"/>
      <c r="L30" s="190"/>
      <c r="M30" s="190"/>
      <c r="N30" s="24"/>
      <c r="O30" s="25"/>
      <c r="P30" s="26"/>
      <c r="Q30" s="134"/>
      <c r="R30" s="27"/>
      <c r="S30" s="28">
        <v>2362</v>
      </c>
      <c r="T30" s="132" t="s">
        <v>165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87"/>
      <c r="B31" s="187"/>
      <c r="C31" s="199"/>
      <c r="D31" s="199"/>
      <c r="E31" s="199"/>
      <c r="F31" s="190"/>
      <c r="G31" s="198"/>
      <c r="H31" s="190"/>
      <c r="I31" s="190"/>
      <c r="J31" s="190"/>
      <c r="K31" s="190"/>
      <c r="L31" s="190"/>
      <c r="M31" s="190"/>
      <c r="N31" s="24"/>
      <c r="O31" s="25"/>
      <c r="P31" s="26"/>
      <c r="Q31" s="134"/>
      <c r="R31" s="27"/>
      <c r="S31" s="28">
        <v>2397</v>
      </c>
      <c r="T31" s="132" t="s">
        <v>166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87"/>
      <c r="B32" s="187"/>
      <c r="C32" s="199"/>
      <c r="D32" s="199"/>
      <c r="E32" s="199"/>
      <c r="F32" s="190"/>
      <c r="G32" s="198"/>
      <c r="H32" s="190"/>
      <c r="I32" s="190"/>
      <c r="J32" s="190"/>
      <c r="K32" s="190"/>
      <c r="L32" s="190"/>
      <c r="M32" s="190"/>
      <c r="N32" s="24"/>
      <c r="O32" s="25"/>
      <c r="P32" s="26"/>
      <c r="Q32" s="134"/>
      <c r="R32" s="27"/>
      <c r="S32" s="28">
        <v>2403</v>
      </c>
      <c r="T32" s="132" t="s">
        <v>167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87"/>
      <c r="B33" s="187"/>
      <c r="C33" s="199"/>
      <c r="D33" s="199"/>
      <c r="E33" s="199"/>
      <c r="F33" s="190"/>
      <c r="G33" s="198"/>
      <c r="H33" s="190"/>
      <c r="I33" s="190"/>
      <c r="J33" s="190"/>
      <c r="K33" s="190"/>
      <c r="L33" s="190"/>
      <c r="M33" s="190"/>
      <c r="N33" s="24"/>
      <c r="O33" s="25"/>
      <c r="P33" s="26"/>
      <c r="Q33" s="134"/>
      <c r="R33" s="27"/>
      <c r="S33" s="28">
        <v>2415</v>
      </c>
      <c r="T33" s="132" t="s">
        <v>168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87"/>
      <c r="B34" s="187"/>
      <c r="C34" s="199"/>
      <c r="D34" s="199"/>
      <c r="E34" s="199"/>
      <c r="F34" s="190"/>
      <c r="G34" s="198"/>
      <c r="H34" s="190"/>
      <c r="I34" s="190"/>
      <c r="J34" s="190"/>
      <c r="K34" s="190"/>
      <c r="L34" s="190"/>
      <c r="M34" s="190"/>
      <c r="N34" s="24"/>
      <c r="O34" s="25"/>
      <c r="P34" s="26"/>
      <c r="Q34" s="134"/>
      <c r="R34" s="27"/>
      <c r="S34" s="28">
        <v>2446</v>
      </c>
      <c r="T34" s="132" t="s">
        <v>169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87"/>
      <c r="B35" s="187"/>
      <c r="C35" s="199"/>
      <c r="D35" s="199"/>
      <c r="E35" s="199"/>
      <c r="F35" s="190"/>
      <c r="G35" s="198"/>
      <c r="H35" s="190"/>
      <c r="I35" s="190"/>
      <c r="J35" s="190"/>
      <c r="K35" s="190"/>
      <c r="L35" s="190"/>
      <c r="M35" s="190"/>
      <c r="N35" s="24"/>
      <c r="O35" s="25"/>
      <c r="P35" s="26"/>
      <c r="Q35" s="134"/>
      <c r="R35" s="27"/>
      <c r="S35" s="28">
        <v>2455</v>
      </c>
      <c r="T35" s="132" t="s">
        <v>170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87"/>
      <c r="B36" s="187"/>
      <c r="C36" s="199"/>
      <c r="D36" s="199"/>
      <c r="E36" s="199"/>
      <c r="F36" s="190"/>
      <c r="G36" s="198"/>
      <c r="H36" s="190"/>
      <c r="I36" s="190"/>
      <c r="J36" s="190"/>
      <c r="K36" s="190"/>
      <c r="L36" s="190"/>
      <c r="M36" s="190"/>
      <c r="N36" s="24"/>
      <c r="O36" s="25"/>
      <c r="P36" s="26"/>
      <c r="Q36" s="134"/>
      <c r="R36" s="27"/>
      <c r="S36" s="28">
        <v>2513</v>
      </c>
      <c r="T36" s="132" t="s">
        <v>114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87"/>
      <c r="B37" s="187"/>
      <c r="C37" s="199"/>
      <c r="D37" s="199"/>
      <c r="E37" s="199"/>
      <c r="F37" s="190"/>
      <c r="G37" s="198"/>
      <c r="H37" s="190"/>
      <c r="I37" s="190"/>
      <c r="J37" s="190"/>
      <c r="K37" s="190"/>
      <c r="L37" s="190"/>
      <c r="M37" s="190"/>
      <c r="N37" s="24"/>
      <c r="O37" s="25"/>
      <c r="P37" s="26"/>
      <c r="Q37" s="134"/>
      <c r="R37" s="27"/>
      <c r="S37" s="28">
        <v>2521</v>
      </c>
      <c r="T37" s="132" t="s">
        <v>111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87"/>
      <c r="B38" s="187"/>
      <c r="C38" s="199"/>
      <c r="D38" s="199"/>
      <c r="E38" s="199"/>
      <c r="F38" s="190">
        <f t="shared" ref="F38:K38" si="2">COUNTA(F3:F35)</f>
        <v>0</v>
      </c>
      <c r="G38" s="190">
        <f t="shared" si="2"/>
        <v>1</v>
      </c>
      <c r="H38" s="190">
        <f t="shared" si="2"/>
        <v>0</v>
      </c>
      <c r="I38" s="190">
        <f t="shared" si="2"/>
        <v>0</v>
      </c>
      <c r="J38" s="190">
        <f t="shared" si="2"/>
        <v>0</v>
      </c>
      <c r="K38" s="190">
        <f t="shared" si="2"/>
        <v>0</v>
      </c>
      <c r="L38" s="190"/>
      <c r="M38" s="190"/>
      <c r="N38" s="24"/>
      <c r="O38" s="248">
        <f>SUM(O3:O37)</f>
        <v>45</v>
      </c>
      <c r="P38" s="26"/>
      <c r="Q38" s="134">
        <f>SUM(Q3:Q37)</f>
        <v>45</v>
      </c>
      <c r="R38" s="27"/>
      <c r="S38" s="28">
        <v>2526</v>
      </c>
      <c r="T38" s="132" t="s">
        <v>171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87"/>
      <c r="B39" s="187"/>
      <c r="C39" s="199"/>
      <c r="D39" s="199"/>
      <c r="E39" s="199"/>
      <c r="F39" s="190"/>
      <c r="G39" s="198"/>
      <c r="H39" s="190"/>
      <c r="I39" s="190"/>
      <c r="J39" s="190"/>
      <c r="K39" s="190"/>
      <c r="L39" s="190"/>
      <c r="M39" s="190"/>
      <c r="N39" s="24"/>
      <c r="O39" s="25"/>
      <c r="P39" s="26"/>
      <c r="Q39" s="134"/>
      <c r="R39" s="27"/>
      <c r="S39" s="28">
        <v>2609</v>
      </c>
      <c r="T39" s="132" t="s">
        <v>172</v>
      </c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87"/>
      <c r="B40" s="187"/>
      <c r="C40" s="199"/>
      <c r="D40" s="199"/>
      <c r="E40" s="199"/>
      <c r="F40" s="190"/>
      <c r="G40" s="198"/>
      <c r="H40" s="190"/>
      <c r="I40" s="190"/>
      <c r="J40" s="190"/>
      <c r="K40" s="190"/>
      <c r="L40" s="190"/>
      <c r="M40" s="190"/>
      <c r="N40" s="243"/>
      <c r="O40" s="25"/>
      <c r="P40" s="26"/>
      <c r="Q40" s="134"/>
      <c r="R40" s="27"/>
      <c r="S40" s="28">
        <v>2612</v>
      </c>
      <c r="T40" s="132" t="s">
        <v>173</v>
      </c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87"/>
      <c r="B41" s="187"/>
      <c r="C41" s="199"/>
      <c r="D41" s="199"/>
      <c r="E41" s="199"/>
      <c r="F41" s="190"/>
      <c r="G41" s="198"/>
      <c r="H41" s="190"/>
      <c r="I41" s="190"/>
      <c r="J41" s="190"/>
      <c r="K41" s="190"/>
      <c r="L41" s="190"/>
      <c r="M41" s="190"/>
      <c r="N41" s="243"/>
      <c r="O41" s="25"/>
      <c r="P41" s="26"/>
      <c r="Q41" s="134"/>
      <c r="R41" s="27"/>
      <c r="S41" s="28">
        <v>2638</v>
      </c>
      <c r="T41" s="132" t="s">
        <v>174</v>
      </c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87"/>
      <c r="B42" s="187"/>
      <c r="C42" s="199"/>
      <c r="D42" s="199"/>
      <c r="E42" s="199"/>
      <c r="F42" s="190"/>
      <c r="G42" s="198"/>
      <c r="H42" s="190"/>
      <c r="I42" s="190"/>
      <c r="J42" s="190"/>
      <c r="K42" s="190"/>
      <c r="L42" s="190"/>
      <c r="M42" s="190"/>
      <c r="N42" s="243"/>
      <c r="O42" s="25"/>
      <c r="P42" s="26"/>
      <c r="Q42" s="134"/>
      <c r="R42" s="27"/>
      <c r="S42" s="28">
        <v>1665</v>
      </c>
      <c r="T42" s="132" t="s">
        <v>604</v>
      </c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6"/>
      <c r="B43" s="6"/>
      <c r="C43" s="6"/>
      <c r="D43" s="80"/>
      <c r="E43" s="6"/>
      <c r="F43" s="6"/>
      <c r="G43" s="6"/>
      <c r="H43" s="6"/>
      <c r="I43" s="6"/>
      <c r="J43" s="6"/>
      <c r="K43" s="6"/>
      <c r="L43" s="6"/>
      <c r="M43" s="6"/>
      <c r="N43" s="65"/>
      <c r="O43" s="65"/>
      <c r="P43" s="6"/>
      <c r="Q43" s="65"/>
      <c r="R43" s="81"/>
      <c r="S43" s="28">
        <v>1771</v>
      </c>
      <c r="T43" s="29" t="s">
        <v>456</v>
      </c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6"/>
      <c r="B44" s="6"/>
      <c r="C44" s="6"/>
      <c r="D44" s="80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81"/>
      <c r="S44" s="28">
        <v>1862</v>
      </c>
      <c r="T44" s="132" t="s">
        <v>324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6"/>
      <c r="B45" s="6"/>
      <c r="C45" s="6"/>
      <c r="D45" s="80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81"/>
      <c r="S45" s="28">
        <v>1868</v>
      </c>
      <c r="T45" s="29" t="s">
        <v>310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8.5" customHeight="1" thickBot="1" x14ac:dyDescent="0.4">
      <c r="A46" s="6"/>
      <c r="B46" s="6"/>
      <c r="C46" s="6"/>
      <c r="D46" s="80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39"/>
      <c r="S46" s="28">
        <v>1937</v>
      </c>
      <c r="T46" s="29" t="s">
        <v>363</v>
      </c>
      <c r="U46" s="30">
        <f t="shared" si="0"/>
        <v>0</v>
      </c>
      <c r="V46" s="36"/>
      <c r="W46" s="32">
        <f t="shared" si="1"/>
        <v>0</v>
      </c>
      <c r="X46" s="19"/>
      <c r="Y46" s="6"/>
      <c r="Z46" s="6"/>
      <c r="AA46" s="6"/>
      <c r="AB46" s="6"/>
    </row>
    <row r="47" spans="1:28" ht="27.95" customHeight="1" thickBot="1" x14ac:dyDescent="0.4">
      <c r="A47" s="6"/>
      <c r="B47" s="6"/>
      <c r="C47" s="6"/>
      <c r="D47" s="80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39"/>
      <c r="S47" s="28">
        <v>1970</v>
      </c>
      <c r="T47" s="29" t="s">
        <v>327</v>
      </c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6"/>
      <c r="B48" s="6"/>
      <c r="C48" s="6"/>
      <c r="D48" s="80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28">
        <v>2029</v>
      </c>
      <c r="T48" s="29" t="s">
        <v>349</v>
      </c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:28" ht="27.95" customHeight="1" thickBot="1" x14ac:dyDescent="0.4">
      <c r="A49" s="6"/>
      <c r="B49" s="6"/>
      <c r="C49" s="6"/>
      <c r="D49" s="80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39"/>
      <c r="S49" s="28">
        <v>2042</v>
      </c>
      <c r="T49" s="29" t="s">
        <v>434</v>
      </c>
      <c r="U49" s="30">
        <f t="shared" si="0"/>
        <v>0</v>
      </c>
      <c r="V49" s="39"/>
      <c r="W49" s="32">
        <f t="shared" si="1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6"/>
      <c r="B50" s="6"/>
      <c r="C50" s="6"/>
      <c r="D50" s="80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39"/>
      <c r="S50" s="28">
        <v>2046</v>
      </c>
      <c r="T50" s="29" t="s">
        <v>467</v>
      </c>
      <c r="U50" s="30">
        <f t="shared" si="0"/>
        <v>0</v>
      </c>
      <c r="V50" s="6"/>
      <c r="W50" s="32">
        <f t="shared" si="1"/>
        <v>0</v>
      </c>
      <c r="X50" s="6"/>
      <c r="Y50" s="6"/>
      <c r="Z50" s="6"/>
      <c r="AA50" s="6"/>
      <c r="AB50" s="6"/>
    </row>
    <row r="51" spans="1:28" ht="27.95" customHeight="1" thickBot="1" x14ac:dyDescent="0.4">
      <c r="A51" s="6"/>
      <c r="B51" s="6"/>
      <c r="C51" s="6"/>
      <c r="D51" s="80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39"/>
      <c r="S51" s="28">
        <v>2178</v>
      </c>
      <c r="T51" s="29" t="s">
        <v>605</v>
      </c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"/>
      <c r="B52" s="6"/>
      <c r="C52" s="6"/>
      <c r="D52" s="80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39"/>
      <c r="S52" s="28">
        <v>2205</v>
      </c>
      <c r="T52" s="29" t="s">
        <v>574</v>
      </c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80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2251</v>
      </c>
      <c r="T53" s="29" t="s">
        <v>304</v>
      </c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80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2253</v>
      </c>
      <c r="T54" s="29" t="s">
        <v>606</v>
      </c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80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>
        <v>2277</v>
      </c>
      <c r="T55" s="29" t="s">
        <v>320</v>
      </c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80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>
        <v>2310</v>
      </c>
      <c r="T56" s="29" t="s">
        <v>453</v>
      </c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80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2316</v>
      </c>
      <c r="T57" s="29" t="s">
        <v>293</v>
      </c>
      <c r="U57" s="30">
        <f t="shared" si="0"/>
        <v>0</v>
      </c>
      <c r="V57" s="6"/>
      <c r="W57" s="32">
        <f t="shared" si="1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80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2334</v>
      </c>
      <c r="T58" s="29" t="s">
        <v>427</v>
      </c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:28" ht="27.2" customHeight="1" thickBot="1" x14ac:dyDescent="0.4">
      <c r="A59" s="6"/>
      <c r="B59" s="6"/>
      <c r="C59" s="6"/>
      <c r="D59" s="80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2438</v>
      </c>
      <c r="T59" s="132" t="s">
        <v>500</v>
      </c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80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2453</v>
      </c>
      <c r="T60" s="29" t="s">
        <v>415</v>
      </c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80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2461</v>
      </c>
      <c r="T61" s="29" t="s">
        <v>577</v>
      </c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6.25" customHeight="1" thickBot="1" x14ac:dyDescent="0.4">
      <c r="A62" s="6"/>
      <c r="B62" s="6"/>
      <c r="C62" s="6"/>
      <c r="D62" s="80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2465</v>
      </c>
      <c r="T62" s="29" t="s">
        <v>344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6.25" customHeight="1" thickBot="1" x14ac:dyDescent="0.4">
      <c r="A63" s="6"/>
      <c r="B63" s="6"/>
      <c r="C63" s="6"/>
      <c r="D63" s="80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2478</v>
      </c>
      <c r="T63" s="132" t="s">
        <v>322</v>
      </c>
      <c r="U63" s="30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6.25" customHeight="1" thickBot="1" x14ac:dyDescent="0.4">
      <c r="A64" s="164"/>
      <c r="B64" s="6"/>
      <c r="C64" s="46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8"/>
      <c r="P64" s="6"/>
      <c r="Q64" s="6"/>
      <c r="R64" s="6"/>
      <c r="S64" s="28">
        <v>2480</v>
      </c>
      <c r="T64" s="29" t="s">
        <v>516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6.25" customHeight="1" thickBot="1" x14ac:dyDescent="0.4">
      <c r="A65" s="168"/>
      <c r="B65" s="6"/>
      <c r="C65" s="49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  <c r="P65" s="6"/>
      <c r="Q65" s="6"/>
      <c r="R65" s="6"/>
      <c r="S65" s="28">
        <v>2487</v>
      </c>
      <c r="T65" s="29" t="s">
        <v>459</v>
      </c>
      <c r="U65" s="30">
        <f t="shared" si="0"/>
        <v>0</v>
      </c>
      <c r="V65" s="36"/>
      <c r="W65" s="32">
        <f t="shared" si="1"/>
        <v>0</v>
      </c>
      <c r="X65" s="6"/>
      <c r="Y65" s="6"/>
      <c r="Z65" s="6"/>
      <c r="AA65" s="6"/>
      <c r="AB65" s="6"/>
    </row>
    <row r="66" spans="1:28" ht="26.25" customHeight="1" thickBot="1" x14ac:dyDescent="0.4">
      <c r="A66" s="168"/>
      <c r="B66" s="6"/>
      <c r="C66" s="49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  <c r="P66" s="6"/>
      <c r="Q66" s="6"/>
      <c r="R66" s="6"/>
      <c r="S66" s="28">
        <v>2488</v>
      </c>
      <c r="T66" s="29" t="s">
        <v>352</v>
      </c>
      <c r="U66" s="30">
        <f t="shared" si="0"/>
        <v>0</v>
      </c>
      <c r="V66" s="37"/>
      <c r="W66" s="32">
        <f t="shared" si="1"/>
        <v>0</v>
      </c>
      <c r="X66" s="6"/>
      <c r="Y66" s="6"/>
      <c r="Z66" s="6"/>
      <c r="AA66" s="6"/>
      <c r="AB66" s="6"/>
    </row>
    <row r="67" spans="1:28" ht="26.25" customHeight="1" thickBot="1" x14ac:dyDescent="0.4">
      <c r="A67" s="168"/>
      <c r="B67" s="6"/>
      <c r="C67" s="49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  <c r="P67" s="6"/>
      <c r="Q67" s="6"/>
      <c r="R67" s="6"/>
      <c r="S67" s="28">
        <v>2496</v>
      </c>
      <c r="T67" s="29" t="s">
        <v>423</v>
      </c>
      <c r="U67" s="30">
        <f t="shared" si="0"/>
        <v>0</v>
      </c>
      <c r="V67" s="6"/>
      <c r="W67" s="32">
        <f t="shared" si="1"/>
        <v>0</v>
      </c>
      <c r="X67" s="6"/>
      <c r="Y67" s="6"/>
      <c r="Z67" s="6"/>
      <c r="AA67" s="6"/>
      <c r="AB67" s="6"/>
    </row>
    <row r="68" spans="1:28" ht="26.25" customHeight="1" thickBot="1" x14ac:dyDescent="0.4">
      <c r="A68" s="168"/>
      <c r="B68" s="6"/>
      <c r="C68" s="49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  <c r="P68" s="6"/>
      <c r="Q68" s="6"/>
      <c r="R68" s="6"/>
      <c r="S68" s="28">
        <v>2549</v>
      </c>
      <c r="T68" s="29" t="s">
        <v>447</v>
      </c>
      <c r="U68" s="30">
        <f t="shared" ref="U68:U83" si="3">SUMIF($D$3:$D$76,S68,$Q$3:$Q$76)</f>
        <v>0</v>
      </c>
      <c r="V68" s="6"/>
      <c r="W68" s="32">
        <f t="shared" ref="W68:W76" si="4">SUMIF($D$3:$D$76,S68,$O$3:$O$76)</f>
        <v>0</v>
      </c>
      <c r="X68" s="6"/>
      <c r="Y68" s="6"/>
      <c r="Z68" s="6"/>
      <c r="AA68" s="6"/>
      <c r="AB68" s="6"/>
    </row>
    <row r="69" spans="1:28" ht="26.25" customHeight="1" thickBot="1" x14ac:dyDescent="0.4">
      <c r="A69" s="168"/>
      <c r="B69" s="6"/>
      <c r="C69" s="49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  <c r="P69" s="6"/>
      <c r="Q69" s="6"/>
      <c r="R69" s="6"/>
      <c r="S69" s="28">
        <v>2584</v>
      </c>
      <c r="T69" s="29" t="s">
        <v>404</v>
      </c>
      <c r="U69" s="30">
        <f t="shared" si="3"/>
        <v>0</v>
      </c>
      <c r="V69" s="6"/>
      <c r="W69" s="32">
        <f t="shared" si="4"/>
        <v>0</v>
      </c>
      <c r="X69" s="6"/>
      <c r="Y69" s="6"/>
      <c r="Z69" s="6"/>
      <c r="AA69" s="6"/>
      <c r="AB69" s="6"/>
    </row>
    <row r="70" spans="1:28" ht="26.25" customHeight="1" thickBot="1" x14ac:dyDescent="0.4">
      <c r="A70" s="168"/>
      <c r="B70" s="6"/>
      <c r="C70" s="49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  <c r="P70" s="6"/>
      <c r="Q70" s="6"/>
      <c r="R70" s="6"/>
      <c r="S70" s="28">
        <v>2599</v>
      </c>
      <c r="T70" s="29" t="s">
        <v>366</v>
      </c>
      <c r="U70" s="30">
        <f t="shared" si="3"/>
        <v>0</v>
      </c>
      <c r="V70" s="6"/>
      <c r="W70" s="32">
        <f t="shared" si="4"/>
        <v>0</v>
      </c>
      <c r="X70" s="6"/>
      <c r="Y70" s="6"/>
      <c r="Z70" s="6"/>
      <c r="AA70" s="6"/>
      <c r="AB70" s="6"/>
    </row>
    <row r="71" spans="1:28" ht="26.25" customHeight="1" thickBot="1" x14ac:dyDescent="0.4">
      <c r="A71" s="168"/>
      <c r="B71" s="6"/>
      <c r="C71" s="49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  <c r="P71" s="6"/>
      <c r="Q71" s="6"/>
      <c r="R71" s="6"/>
      <c r="S71" s="28">
        <v>2601</v>
      </c>
      <c r="T71" s="29" t="s">
        <v>607</v>
      </c>
      <c r="U71" s="30">
        <f t="shared" si="3"/>
        <v>0</v>
      </c>
      <c r="V71" s="6"/>
      <c r="W71" s="32">
        <f t="shared" si="4"/>
        <v>0</v>
      </c>
      <c r="X71" s="6"/>
      <c r="Y71" s="6"/>
      <c r="Z71" s="6"/>
      <c r="AA71" s="6"/>
      <c r="AB71" s="6"/>
    </row>
    <row r="72" spans="1:28" ht="26.25" customHeight="1" thickBot="1" x14ac:dyDescent="0.4">
      <c r="A72" s="168"/>
      <c r="B72" s="6"/>
      <c r="C72" s="49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  <c r="P72" s="6"/>
      <c r="Q72" s="6"/>
      <c r="R72" s="6"/>
      <c r="S72" s="28">
        <v>2614</v>
      </c>
      <c r="T72" s="29" t="s">
        <v>405</v>
      </c>
      <c r="U72" s="30">
        <f t="shared" si="3"/>
        <v>0</v>
      </c>
      <c r="V72" s="6"/>
      <c r="W72" s="32">
        <f t="shared" si="4"/>
        <v>0</v>
      </c>
      <c r="X72" s="6"/>
      <c r="Y72" s="6"/>
      <c r="Z72" s="6"/>
      <c r="AA72" s="6"/>
      <c r="AB72" s="6"/>
    </row>
    <row r="73" spans="1:28" ht="26.25" customHeight="1" thickBot="1" x14ac:dyDescent="0.4">
      <c r="A73" s="168"/>
      <c r="B73" s="6"/>
      <c r="C73" s="49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  <c r="P73" s="6"/>
      <c r="Q73" s="6"/>
      <c r="R73" s="6"/>
      <c r="S73" s="28">
        <v>2654</v>
      </c>
      <c r="T73" s="29" t="s">
        <v>401</v>
      </c>
      <c r="U73" s="30">
        <f t="shared" si="3"/>
        <v>0</v>
      </c>
      <c r="V73" s="6"/>
      <c r="W73" s="32">
        <f t="shared" si="4"/>
        <v>0</v>
      </c>
      <c r="X73" s="6"/>
      <c r="Y73" s="6"/>
      <c r="Z73" s="6"/>
      <c r="AA73" s="6"/>
      <c r="AB73" s="6"/>
    </row>
    <row r="74" spans="1:28" ht="26.25" customHeight="1" thickBot="1" x14ac:dyDescent="0.4">
      <c r="A74" s="168"/>
      <c r="B74" s="6"/>
      <c r="C74" s="49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  <c r="P74" s="6"/>
      <c r="Q74" s="6"/>
      <c r="R74" s="6"/>
      <c r="S74" s="28">
        <v>2656</v>
      </c>
      <c r="T74" s="29" t="s">
        <v>507</v>
      </c>
      <c r="U74" s="30">
        <f t="shared" si="3"/>
        <v>0</v>
      </c>
      <c r="V74" s="6"/>
      <c r="W74" s="32">
        <f t="shared" si="4"/>
        <v>0</v>
      </c>
      <c r="X74" s="6"/>
      <c r="Y74" s="6"/>
      <c r="Z74" s="6"/>
      <c r="AA74" s="6"/>
      <c r="AB74" s="6"/>
    </row>
    <row r="75" spans="1:28" ht="26.25" customHeight="1" thickBot="1" x14ac:dyDescent="0.4">
      <c r="A75" s="168"/>
      <c r="B75" s="6"/>
      <c r="C75" s="49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  <c r="P75" s="6"/>
      <c r="Q75" s="6"/>
      <c r="R75" s="6"/>
      <c r="S75" s="28">
        <v>2658</v>
      </c>
      <c r="T75" s="29" t="s">
        <v>608</v>
      </c>
      <c r="U75" s="30">
        <f t="shared" si="3"/>
        <v>0</v>
      </c>
      <c r="V75" s="6"/>
      <c r="W75" s="32">
        <f t="shared" si="4"/>
        <v>0</v>
      </c>
      <c r="X75" s="6"/>
      <c r="Y75" s="6"/>
      <c r="Z75" s="6"/>
      <c r="AA75" s="6"/>
      <c r="AB75" s="6"/>
    </row>
    <row r="76" spans="1:28" ht="26.25" customHeight="1" thickBot="1" x14ac:dyDescent="0.4">
      <c r="A76" s="165"/>
      <c r="B76" s="6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  <c r="P76" s="6"/>
      <c r="Q76" s="6"/>
      <c r="R76" s="6"/>
      <c r="S76" s="28">
        <v>1115</v>
      </c>
      <c r="T76" s="29" t="s">
        <v>329</v>
      </c>
      <c r="U76" s="30">
        <f t="shared" si="3"/>
        <v>0</v>
      </c>
      <c r="V76" s="6"/>
      <c r="W76" s="32">
        <f t="shared" si="4"/>
        <v>0</v>
      </c>
      <c r="X76" s="6"/>
      <c r="Y76" s="6"/>
      <c r="Z76" s="6"/>
      <c r="AA76" s="6"/>
      <c r="AB76" s="6"/>
    </row>
    <row r="77" spans="1:28" ht="26.25" customHeight="1" thickBot="1" x14ac:dyDescent="0.4">
      <c r="S77" s="28"/>
      <c r="T77" s="29"/>
      <c r="U77" s="30">
        <f t="shared" si="3"/>
        <v>0</v>
      </c>
      <c r="V77" s="6"/>
      <c r="W77" s="32">
        <f>SUMIF($D$3:$D$76,S77,$N$3:$N$76)</f>
        <v>0</v>
      </c>
    </row>
    <row r="78" spans="1:28" ht="26.25" customHeight="1" thickBot="1" x14ac:dyDescent="0.4">
      <c r="S78" s="28"/>
      <c r="T78" s="29"/>
      <c r="U78" s="30">
        <f t="shared" si="3"/>
        <v>0</v>
      </c>
      <c r="V78" s="6"/>
      <c r="W78" s="32">
        <f>SUMIF($D$3:$D$76,S78,$N$3:$N$76)</f>
        <v>0</v>
      </c>
    </row>
    <row r="79" spans="1:28" ht="26.25" customHeight="1" thickBot="1" x14ac:dyDescent="0.4">
      <c r="S79" s="28"/>
      <c r="T79" s="29"/>
      <c r="U79" s="30">
        <f t="shared" si="3"/>
        <v>0</v>
      </c>
      <c r="V79" s="6"/>
      <c r="W79" s="32">
        <f>SUMIF($D$3:$D$76,S79,$N$3:$N$76)</f>
        <v>0</v>
      </c>
    </row>
    <row r="80" spans="1:28" ht="26.25" customHeight="1" thickBot="1" x14ac:dyDescent="0.4">
      <c r="S80" s="28"/>
      <c r="T80" s="29"/>
      <c r="U80" s="30">
        <f t="shared" si="3"/>
        <v>0</v>
      </c>
      <c r="V80" s="6"/>
      <c r="W80" s="32">
        <f>SUMIF($D$3:$D$76,S80,$N$3:$N$76)</f>
        <v>0</v>
      </c>
    </row>
    <row r="81" spans="19:23" ht="26.25" customHeight="1" thickBot="1" x14ac:dyDescent="0.4">
      <c r="S81" s="28"/>
      <c r="T81" s="29"/>
      <c r="U81" s="30">
        <f t="shared" si="3"/>
        <v>0</v>
      </c>
      <c r="V81" s="6"/>
      <c r="W81" s="32">
        <f>SUMIF($D$3:$D$76,S81,$N$3:$N$76)</f>
        <v>0</v>
      </c>
    </row>
    <row r="82" spans="19:23" ht="26.25" customHeight="1" thickBot="1" x14ac:dyDescent="0.4">
      <c r="S82" s="28"/>
      <c r="T82" s="29"/>
      <c r="U82" s="30">
        <f t="shared" si="3"/>
        <v>0</v>
      </c>
      <c r="V82" s="6"/>
      <c r="W82" s="32">
        <f>SUMIF($D$3:$D$76,S82,$N$3:$N$76)</f>
        <v>0</v>
      </c>
    </row>
    <row r="83" spans="19:23" ht="26.25" customHeight="1" thickBot="1" x14ac:dyDescent="0.4">
      <c r="S83" s="28"/>
      <c r="T83" s="29"/>
      <c r="U83" s="30">
        <f t="shared" si="3"/>
        <v>0</v>
      </c>
      <c r="V83" s="6"/>
      <c r="W83" s="32">
        <f>SUMIF($D$3:$D$76,S83,$N$3:$N$76)</f>
        <v>0</v>
      </c>
    </row>
    <row r="84" spans="19:23" ht="26.25" customHeight="1" thickBot="1" x14ac:dyDescent="0.4">
      <c r="S84" s="28"/>
      <c r="T84" s="29"/>
      <c r="U84" s="30">
        <f>SUM(U3:U83)</f>
        <v>45</v>
      </c>
      <c r="V84" s="6"/>
      <c r="W84" s="32">
        <f>SUM(W3:W83)</f>
        <v>45</v>
      </c>
    </row>
    <row r="85" spans="19:23" ht="26.25" customHeight="1" x14ac:dyDescent="0.2">
      <c r="S85" s="6"/>
      <c r="T85" s="6"/>
      <c r="U85" s="6"/>
      <c r="V85" s="6"/>
      <c r="W85" s="6"/>
    </row>
    <row r="86" spans="19:23" ht="26.25" customHeight="1" x14ac:dyDescent="0.2">
      <c r="S86" s="6"/>
      <c r="T86" s="6"/>
      <c r="U86" s="6"/>
      <c r="V86" s="6"/>
      <c r="W86" s="6"/>
    </row>
    <row r="87" spans="19:23" ht="26.25" customHeight="1" x14ac:dyDescent="0.2">
      <c r="S87" s="6"/>
      <c r="T87" s="6"/>
      <c r="U87" s="6"/>
      <c r="V87" s="6"/>
      <c r="W87" s="6"/>
    </row>
    <row r="88" spans="19:23" ht="26.25" customHeight="1" x14ac:dyDescent="0.2">
      <c r="S88" s="6"/>
      <c r="T88" s="6"/>
      <c r="U88" s="6"/>
      <c r="V88" s="6"/>
      <c r="W88" s="6"/>
    </row>
    <row r="89" spans="19:23" ht="26.25" customHeight="1" x14ac:dyDescent="0.2">
      <c r="S89" s="6"/>
      <c r="T89" s="6"/>
      <c r="U89" s="6"/>
      <c r="V89" s="6"/>
      <c r="W89" s="6"/>
    </row>
    <row r="90" spans="19:23" ht="18.600000000000001" customHeight="1" x14ac:dyDescent="0.2">
      <c r="S90" s="6"/>
      <c r="T90" s="6"/>
      <c r="U90" s="6"/>
      <c r="V90" s="6"/>
      <c r="W90" s="6"/>
    </row>
    <row r="91" spans="19:23" ht="18.600000000000001" customHeight="1" x14ac:dyDescent="0.2">
      <c r="S91" s="6"/>
      <c r="T91" s="6"/>
      <c r="U91" s="6"/>
      <c r="V91" s="6"/>
      <c r="W91" s="6"/>
    </row>
    <row r="92" spans="19:23" ht="18.600000000000001" customHeight="1" x14ac:dyDescent="0.2">
      <c r="S92" s="6"/>
      <c r="T92" s="6"/>
      <c r="U92" s="6"/>
      <c r="V92" s="6"/>
      <c r="W92" s="6"/>
    </row>
    <row r="93" spans="19:23" ht="18.600000000000001" customHeight="1" x14ac:dyDescent="0.2">
      <c r="S93" s="6"/>
      <c r="T93" s="6"/>
      <c r="U93" s="6"/>
      <c r="V93" s="6"/>
      <c r="W93" s="6"/>
    </row>
    <row r="94" spans="19:23" ht="18.600000000000001" customHeight="1" x14ac:dyDescent="0.2">
      <c r="S94" s="6"/>
      <c r="T94" s="6"/>
      <c r="U94" s="6"/>
      <c r="V94" s="6"/>
      <c r="W94" s="6"/>
    </row>
    <row r="95" spans="19:23" ht="18.600000000000001" customHeight="1" x14ac:dyDescent="0.2">
      <c r="S95" s="6"/>
      <c r="T95" s="6"/>
      <c r="U95" s="6"/>
      <c r="V95" s="6"/>
      <c r="W95" s="6"/>
    </row>
    <row r="96" spans="19:23" ht="18.600000000000001" customHeight="1" x14ac:dyDescent="0.2">
      <c r="S96" s="6"/>
      <c r="T96" s="6"/>
      <c r="U96" s="6"/>
      <c r="V96" s="6"/>
      <c r="W96" s="6"/>
    </row>
    <row r="97" spans="19:23" ht="18.600000000000001" customHeight="1" x14ac:dyDescent="0.2">
      <c r="S97" s="6"/>
      <c r="T97" s="6"/>
      <c r="U97" s="6"/>
      <c r="V97" s="6"/>
      <c r="W97" s="6"/>
    </row>
    <row r="98" spans="19:23" ht="18.600000000000001" customHeight="1" x14ac:dyDescent="0.2">
      <c r="S98" s="6"/>
      <c r="T98" s="6"/>
      <c r="U98" s="6"/>
      <c r="V98" s="6"/>
      <c r="W98" s="6"/>
    </row>
    <row r="99" spans="19:23" ht="18.600000000000001" customHeight="1" x14ac:dyDescent="0.2">
      <c r="S99" s="6"/>
      <c r="T99" s="6"/>
      <c r="U99" s="6"/>
      <c r="V99" s="6"/>
      <c r="W99" s="6"/>
    </row>
    <row r="100" spans="19:23" ht="18.600000000000001" customHeight="1" x14ac:dyDescent="0.2">
      <c r="S100" s="6"/>
      <c r="T100" s="6"/>
      <c r="U100" s="6"/>
      <c r="V100" s="6"/>
      <c r="W100" s="6"/>
    </row>
    <row r="101" spans="19:23" ht="18.600000000000001" customHeight="1" x14ac:dyDescent="0.2">
      <c r="S101" s="6"/>
      <c r="T101" s="6"/>
      <c r="U101" s="6"/>
      <c r="V101" s="6"/>
      <c r="W101" s="6"/>
    </row>
    <row r="102" spans="19:23" ht="18.600000000000001" customHeight="1" x14ac:dyDescent="0.2">
      <c r="S102" s="6"/>
      <c r="T102" s="6"/>
      <c r="U102" s="6"/>
      <c r="V102" s="6"/>
      <c r="W102" s="6"/>
    </row>
    <row r="103" spans="19:23" ht="18.600000000000001" customHeight="1" x14ac:dyDescent="0.2">
      <c r="S103" s="6"/>
      <c r="T103" s="6"/>
      <c r="U103" s="6"/>
      <c r="V103" s="6"/>
      <c r="W103" s="6"/>
    </row>
    <row r="104" spans="19:23" ht="18.600000000000001" customHeight="1" x14ac:dyDescent="0.2">
      <c r="S104" s="6"/>
      <c r="T104" s="6"/>
      <c r="U104" s="6"/>
      <c r="V104" s="6"/>
      <c r="W104" s="6"/>
    </row>
    <row r="105" spans="19:23" ht="18.600000000000001" customHeight="1" x14ac:dyDescent="0.2">
      <c r="S105" s="6"/>
      <c r="T105" s="6"/>
      <c r="U105" s="6"/>
      <c r="V105" s="6"/>
      <c r="W105" s="6"/>
    </row>
    <row r="106" spans="19:23" ht="18.600000000000001" customHeight="1" x14ac:dyDescent="0.2">
      <c r="S106" s="6"/>
      <c r="T106" s="6"/>
      <c r="U106" s="6"/>
      <c r="V106" s="6"/>
      <c r="W106" s="6"/>
    </row>
    <row r="107" spans="19:23" ht="18.600000000000001" customHeight="1" x14ac:dyDescent="0.2">
      <c r="S107" s="6"/>
      <c r="T107" s="6"/>
      <c r="U107" s="6"/>
      <c r="V107" s="6"/>
      <c r="W107" s="6"/>
    </row>
    <row r="108" spans="19:23" ht="18.600000000000001" customHeight="1" x14ac:dyDescent="0.2">
      <c r="S108" s="6"/>
      <c r="T108" s="6"/>
      <c r="U108" s="6"/>
      <c r="V108" s="6"/>
      <c r="W108" s="6"/>
    </row>
    <row r="109" spans="19:23" ht="18.600000000000001" customHeight="1" x14ac:dyDescent="0.2">
      <c r="S109" s="6"/>
      <c r="T109" s="6"/>
      <c r="U109" s="6"/>
      <c r="V109" s="6"/>
      <c r="W109" s="6"/>
    </row>
    <row r="110" spans="19:23" ht="18.600000000000001" customHeight="1" x14ac:dyDescent="0.2">
      <c r="S110" s="6"/>
      <c r="T110" s="6"/>
      <c r="U110" s="6"/>
      <c r="V110" s="6"/>
      <c r="W110" s="6"/>
    </row>
    <row r="111" spans="19:23" ht="18.600000000000001" customHeight="1" x14ac:dyDescent="0.2">
      <c r="S111" s="6"/>
      <c r="T111" s="6"/>
      <c r="U111" s="6"/>
      <c r="V111" s="6"/>
      <c r="W111" s="6"/>
    </row>
    <row r="112" spans="19:23" ht="18.600000000000001" customHeight="1" x14ac:dyDescent="0.2">
      <c r="S112" s="6"/>
      <c r="T112" s="6"/>
      <c r="U112" s="6"/>
      <c r="V112" s="6"/>
      <c r="W112" s="6"/>
    </row>
  </sheetData>
  <mergeCells count="1">
    <mergeCell ref="B1:G1"/>
  </mergeCells>
  <conditionalFormatting sqref="A5:B42 B3:B4">
    <cfRule type="containsText" dxfId="3" priority="1" stopIfTrue="1" operator="containsText" text="SI">
      <formula>NOT(ISERROR(SEARCH("SI",A3)))</formula>
    </cfRule>
    <cfRule type="containsText" dxfId="2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12FED-E411-4B23-933E-209D6E11C1EA}">
  <dimension ref="A1:IZ112"/>
  <sheetViews>
    <sheetView showGridLines="0" zoomScale="40" zoomScaleNormal="40" workbookViewId="0">
      <pane xSplit="5" ySplit="2" topLeftCell="F36" activePane="bottomRight" state="frozen"/>
      <selection pane="topRight" activeCell="E1" sqref="E1"/>
      <selection pane="bottomLeft" activeCell="A3" sqref="A3"/>
      <selection pane="bottomRight" activeCell="S42" sqref="S42:T7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9.42578125" style="1" customWidth="1"/>
    <col min="6" max="7" width="23.42578125" style="1" customWidth="1"/>
    <col min="8" max="11" width="22.42578125" style="1" customWidth="1"/>
    <col min="12" max="13" width="23" style="1" customWidth="1"/>
    <col min="14" max="14" width="28.42578125" style="1" customWidth="1"/>
    <col min="15" max="15" width="24.2851562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75.85546875" style="1" bestFit="1" customWidth="1"/>
    <col min="21" max="21" width="16" style="1" customWidth="1"/>
    <col min="22" max="22" width="11.42578125" style="1" customWidth="1"/>
    <col min="23" max="23" width="31.285156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56.28515625" style="1" customWidth="1"/>
    <col min="29" max="260" width="11.42578125" style="1" customWidth="1"/>
  </cols>
  <sheetData>
    <row r="1" spans="1:28" ht="28.5" customHeight="1" thickBot="1" x14ac:dyDescent="0.45">
      <c r="A1"/>
      <c r="B1" s="251" t="s">
        <v>84</v>
      </c>
      <c r="C1" s="252"/>
      <c r="D1" s="252"/>
      <c r="E1" s="252"/>
      <c r="F1" s="252"/>
      <c r="G1" s="253"/>
      <c r="H1" s="77"/>
      <c r="I1" s="136"/>
      <c r="J1" s="136"/>
      <c r="K1" s="136"/>
      <c r="L1" s="56"/>
      <c r="M1" s="56"/>
      <c r="N1" s="104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46" t="s">
        <v>113</v>
      </c>
      <c r="B2" s="8" t="s">
        <v>69</v>
      </c>
      <c r="C2" s="146" t="s">
        <v>1</v>
      </c>
      <c r="D2" s="146" t="s">
        <v>70</v>
      </c>
      <c r="E2" s="146" t="s">
        <v>3</v>
      </c>
      <c r="F2" s="9" t="s">
        <v>134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/>
      <c r="M2" s="9"/>
      <c r="N2" s="9"/>
      <c r="O2" s="11" t="s">
        <v>4</v>
      </c>
      <c r="P2" s="12" t="s">
        <v>5</v>
      </c>
      <c r="Q2" s="12" t="s">
        <v>6</v>
      </c>
      <c r="R2" s="69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8.5" customHeight="1" thickBot="1" x14ac:dyDescent="0.4">
      <c r="A3" s="140">
        <v>104390</v>
      </c>
      <c r="B3" s="214" t="s">
        <v>108</v>
      </c>
      <c r="C3" s="155" t="s">
        <v>600</v>
      </c>
      <c r="D3" s="155">
        <v>1347</v>
      </c>
      <c r="E3" s="155" t="s">
        <v>45</v>
      </c>
      <c r="F3" s="139"/>
      <c r="G3" s="148">
        <v>45</v>
      </c>
      <c r="H3" s="23"/>
      <c r="I3" s="23"/>
      <c r="J3" s="23"/>
      <c r="K3" s="23"/>
      <c r="L3" s="23"/>
      <c r="M3" s="23"/>
      <c r="N3" s="24"/>
      <c r="O3" s="248">
        <f>IF(P3=5,SUM(F3:M3)-SMALL(F3:M3,1)-SMALL(F3:M3,2),IF(P3=6,SUM(F3:M3)-SMALL(F3:M3,1),SUM(F3:M3)))+N3</f>
        <v>45</v>
      </c>
      <c r="P3" s="26">
        <f>COUNTA(F3:M3)</f>
        <v>1</v>
      </c>
      <c r="Q3" s="134">
        <f>SUM(F3:M3)+N3</f>
        <v>45</v>
      </c>
      <c r="R3" s="27"/>
      <c r="S3" s="28">
        <v>10</v>
      </c>
      <c r="T3" s="132" t="s">
        <v>140</v>
      </c>
      <c r="U3" s="30">
        <f>SUMIF($D$3:$D$76,S3,$Q$3:$Q$76)</f>
        <v>0</v>
      </c>
      <c r="V3" s="31"/>
      <c r="W3" s="32">
        <f>SUMIF($D$3:$D$76,S3,$O$3:$O$76)</f>
        <v>0</v>
      </c>
      <c r="X3" s="19"/>
      <c r="Y3" s="33"/>
      <c r="Z3" s="33"/>
      <c r="AA3" s="33"/>
      <c r="AB3" s="33"/>
    </row>
    <row r="4" spans="1:28" ht="29.1" customHeight="1" thickBot="1" x14ac:dyDescent="0.45">
      <c r="A4" s="166"/>
      <c r="B4" s="138" t="s">
        <v>110</v>
      </c>
      <c r="C4" s="157"/>
      <c r="D4" s="157"/>
      <c r="E4" s="155"/>
      <c r="F4" s="148"/>
      <c r="G4" s="148"/>
      <c r="H4" s="23"/>
      <c r="I4" s="151"/>
      <c r="J4" s="143"/>
      <c r="K4" s="23"/>
      <c r="L4" s="143"/>
      <c r="M4" s="143"/>
      <c r="N4" s="24"/>
      <c r="O4" s="25">
        <f>IF(P4=6,SUM(F4:M4)-SMALL(F4:M4,1)-SMALL(F4:M4,2),IF(P4=6,SUM(F4:M4)-SMALL(F4:M4,1),SUM(F4:M4)))</f>
        <v>0</v>
      </c>
      <c r="P4" s="26">
        <f>COUNTA(F4:M4)</f>
        <v>0</v>
      </c>
      <c r="Q4" s="134">
        <f>SUM(F4:M4)</f>
        <v>0</v>
      </c>
      <c r="R4" s="27"/>
      <c r="S4" s="28">
        <v>48</v>
      </c>
      <c r="T4" s="132" t="s">
        <v>141</v>
      </c>
      <c r="U4" s="30">
        <f t="shared" ref="U4:U67" si="0">SUMIF($D$3:$D$76,S4,$Q$3:$Q$76)</f>
        <v>0</v>
      </c>
      <c r="V4" s="31"/>
      <c r="W4" s="32">
        <f t="shared" ref="W4:W67" si="1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5">
      <c r="A5" s="187"/>
      <c r="B5" s="138" t="s">
        <v>110</v>
      </c>
      <c r="C5" s="155"/>
      <c r="D5" s="155"/>
      <c r="E5" s="155"/>
      <c r="F5" s="148"/>
      <c r="G5" s="148"/>
      <c r="H5" s="23"/>
      <c r="I5" s="151"/>
      <c r="J5" s="151"/>
      <c r="K5" s="23"/>
      <c r="L5" s="143"/>
      <c r="M5" s="143"/>
      <c r="N5" s="24"/>
      <c r="O5" s="25">
        <f>IF(P5=6,SUM(F5:M5)-SMALL(F5:M5,1)-SMALL(F5:M5,2),IF(P5=6,SUM(F5:M5)-SMALL(F5:M5,1),SUM(F5:M5)))</f>
        <v>0</v>
      </c>
      <c r="P5" s="26">
        <f>COUNTA(F5:M5)</f>
        <v>0</v>
      </c>
      <c r="Q5" s="134">
        <f>SUM(F5:M5)</f>
        <v>0</v>
      </c>
      <c r="R5" s="27"/>
      <c r="S5" s="28">
        <v>1132</v>
      </c>
      <c r="T5" s="132" t="s">
        <v>142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38"/>
      <c r="B6" s="138" t="s">
        <v>110</v>
      </c>
      <c r="C6" s="155"/>
      <c r="D6" s="155"/>
      <c r="E6" s="155"/>
      <c r="F6" s="139"/>
      <c r="G6" s="148"/>
      <c r="H6" s="23"/>
      <c r="I6" s="23"/>
      <c r="J6" s="23"/>
      <c r="K6" s="23"/>
      <c r="L6" s="23"/>
      <c r="M6" s="23"/>
      <c r="N6" s="24"/>
      <c r="O6" s="25">
        <f>IF(P6=6,SUM(F6:M6)-SMALL(F6:M6,1)-SMALL(F6:M6,2),IF(P6=6,SUM(F6:M6)-SMALL(F6:M6,1),SUM(F6:M6)))</f>
        <v>0</v>
      </c>
      <c r="P6" s="26">
        <f>COUNTA(F6:M6)</f>
        <v>0</v>
      </c>
      <c r="Q6" s="134">
        <f>SUM(F6:M6)</f>
        <v>0</v>
      </c>
      <c r="R6" s="27"/>
      <c r="S6" s="28">
        <v>1140</v>
      </c>
      <c r="T6" s="132" t="s">
        <v>143</v>
      </c>
      <c r="U6" s="30">
        <f t="shared" si="0"/>
        <v>0</v>
      </c>
      <c r="V6" s="31"/>
      <c r="W6" s="32">
        <f t="shared" si="1"/>
        <v>0</v>
      </c>
      <c r="X6" s="19"/>
      <c r="Y6" s="33"/>
      <c r="Z6" s="33"/>
      <c r="AA6" s="33"/>
      <c r="AB6" s="33"/>
    </row>
    <row r="7" spans="1:28" ht="29.1" customHeight="1" thickBot="1" x14ac:dyDescent="0.45">
      <c r="A7" s="138"/>
      <c r="B7" s="138" t="s">
        <v>110</v>
      </c>
      <c r="C7" s="155"/>
      <c r="D7" s="155"/>
      <c r="E7" s="155"/>
      <c r="F7" s="148"/>
      <c r="G7" s="148"/>
      <c r="H7" s="23"/>
      <c r="I7" s="151"/>
      <c r="J7" s="143"/>
      <c r="K7" s="23"/>
      <c r="L7" s="143"/>
      <c r="M7" s="143"/>
      <c r="N7" s="24"/>
      <c r="O7" s="25">
        <f>IF(P7=6,SUM(F7:M7)-SMALL(F7:M7,1)-SMALL(F7:M7,2),IF(P7=6,SUM(F7:M7)-SMALL(F7:M7,1),SUM(F7:M7)))</f>
        <v>0</v>
      </c>
      <c r="P7" s="26">
        <f>COUNTA(F7:M7)</f>
        <v>0</v>
      </c>
      <c r="Q7" s="134">
        <f>SUM(F7:M7)</f>
        <v>0</v>
      </c>
      <c r="R7" s="27"/>
      <c r="S7" s="28">
        <v>1172</v>
      </c>
      <c r="T7" s="132" t="s">
        <v>144</v>
      </c>
      <c r="U7" s="30">
        <f t="shared" si="0"/>
        <v>0</v>
      </c>
      <c r="V7" s="31"/>
      <c r="W7" s="32">
        <f t="shared" si="1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38"/>
      <c r="B8" s="138" t="s">
        <v>110</v>
      </c>
      <c r="C8" s="155"/>
      <c r="D8" s="155"/>
      <c r="E8" s="155"/>
      <c r="F8" s="139"/>
      <c r="G8" s="148"/>
      <c r="H8" s="23"/>
      <c r="I8" s="23"/>
      <c r="J8" s="23"/>
      <c r="K8" s="23"/>
      <c r="L8" s="23"/>
      <c r="M8" s="23"/>
      <c r="N8" s="24"/>
      <c r="O8" s="25">
        <f>IF(P8=6,SUM(F8:M8)-SMALL(F8:M8,1)-SMALL(F8:M8,2),IF(P8=6,SUM(F8:M8)-SMALL(F8:M8,1),SUM(F8:M8)))</f>
        <v>0</v>
      </c>
      <c r="P8" s="26">
        <f>COUNTA(F8:M8)</f>
        <v>0</v>
      </c>
      <c r="Q8" s="134">
        <f>SUM(F8:M8)</f>
        <v>0</v>
      </c>
      <c r="R8" s="27"/>
      <c r="S8" s="28">
        <v>1174</v>
      </c>
      <c r="T8" s="132" t="s">
        <v>145</v>
      </c>
      <c r="U8" s="30">
        <f t="shared" si="0"/>
        <v>0</v>
      </c>
      <c r="V8" s="31"/>
      <c r="W8" s="32">
        <f t="shared" si="1"/>
        <v>0</v>
      </c>
      <c r="X8" s="19"/>
      <c r="Y8" s="33"/>
      <c r="Z8" s="33"/>
      <c r="AA8" s="33"/>
      <c r="AB8" s="33"/>
    </row>
    <row r="9" spans="1:28" ht="29.1" customHeight="1" thickBot="1" x14ac:dyDescent="0.4">
      <c r="A9" s="138"/>
      <c r="B9" s="138" t="s">
        <v>110</v>
      </c>
      <c r="C9" s="155"/>
      <c r="D9" s="155"/>
      <c r="E9" s="155"/>
      <c r="F9" s="139"/>
      <c r="G9" s="148"/>
      <c r="H9" s="23"/>
      <c r="I9" s="23"/>
      <c r="J9" s="23"/>
      <c r="K9" s="23"/>
      <c r="L9" s="23"/>
      <c r="M9" s="23"/>
      <c r="N9" s="24"/>
      <c r="O9" s="25">
        <f>IF(P9=6,SUM(F9:M9)-SMALL(F9:M9,1)-SMALL(F9:M9,2),IF(P9=6,SUM(F9:M9)-SMALL(F9:M9,1),SUM(F9:M9)))</f>
        <v>0</v>
      </c>
      <c r="P9" s="26">
        <f>COUNTA(F9:M9)</f>
        <v>0</v>
      </c>
      <c r="Q9" s="134">
        <f>SUM(F9:M9)</f>
        <v>0</v>
      </c>
      <c r="R9" s="27"/>
      <c r="S9" s="28">
        <v>1180</v>
      </c>
      <c r="T9" s="132" t="s">
        <v>146</v>
      </c>
      <c r="U9" s="30">
        <f t="shared" si="0"/>
        <v>0</v>
      </c>
      <c r="V9" s="31"/>
      <c r="W9" s="32">
        <f t="shared" si="1"/>
        <v>0</v>
      </c>
      <c r="X9" s="19"/>
      <c r="Y9" s="33"/>
      <c r="Z9" s="33"/>
      <c r="AA9" s="33"/>
      <c r="AB9" s="33"/>
    </row>
    <row r="10" spans="1:28" ht="29.1" customHeight="1" thickBot="1" x14ac:dyDescent="0.4">
      <c r="A10" s="138"/>
      <c r="B10" s="138" t="s">
        <v>110</v>
      </c>
      <c r="C10" s="157"/>
      <c r="D10" s="157"/>
      <c r="E10" s="157"/>
      <c r="F10" s="139"/>
      <c r="G10" s="148"/>
      <c r="H10" s="23"/>
      <c r="I10" s="23"/>
      <c r="J10" s="23"/>
      <c r="K10" s="23"/>
      <c r="L10" s="23"/>
      <c r="M10" s="23"/>
      <c r="N10" s="24"/>
      <c r="O10" s="25">
        <f>IF(P10=6,SUM(F10:M10)-SMALL(F10:M10,1)-SMALL(F10:M10,2),IF(P10=6,SUM(F10:M10)-SMALL(F10:M10,1),SUM(F10:M10)))</f>
        <v>0</v>
      </c>
      <c r="P10" s="26">
        <f>COUNTA(F10:M10)</f>
        <v>0</v>
      </c>
      <c r="Q10" s="134">
        <f>SUM(F10:M10)</f>
        <v>0</v>
      </c>
      <c r="R10" s="27"/>
      <c r="S10" s="28">
        <v>1298</v>
      </c>
      <c r="T10" s="132" t="s">
        <v>147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87"/>
      <c r="B11" s="138" t="s">
        <v>110</v>
      </c>
      <c r="C11" s="199"/>
      <c r="D11" s="199"/>
      <c r="E11" s="199"/>
      <c r="F11" s="190"/>
      <c r="G11" s="198"/>
      <c r="H11" s="23"/>
      <c r="I11" s="190"/>
      <c r="J11" s="190"/>
      <c r="K11" s="23"/>
      <c r="L11" s="190"/>
      <c r="M11" s="190"/>
      <c r="N11" s="24"/>
      <c r="O11" s="25">
        <f>IF(P11=6,SUM(F11:M11)-SMALL(F11:M11,1)-SMALL(F11:M11,2),IF(P11=6,SUM(F11:M11)-SMALL(F11:M11,1),SUM(F11:M11)))</f>
        <v>0</v>
      </c>
      <c r="P11" s="26">
        <f>COUNTA(F11:M11)</f>
        <v>0</v>
      </c>
      <c r="Q11" s="134">
        <f>SUM(F11:M11)</f>
        <v>0</v>
      </c>
      <c r="R11" s="27"/>
      <c r="S11" s="28">
        <v>1317</v>
      </c>
      <c r="T11" s="132" t="s">
        <v>148</v>
      </c>
      <c r="U11" s="30">
        <f t="shared" si="0"/>
        <v>0</v>
      </c>
      <c r="V11" s="31"/>
      <c r="W11" s="32">
        <f t="shared" si="1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236"/>
      <c r="B12" s="138" t="s">
        <v>110</v>
      </c>
      <c r="C12" s="199"/>
      <c r="D12" s="199"/>
      <c r="E12" s="199"/>
      <c r="F12" s="190"/>
      <c r="G12" s="198"/>
      <c r="H12" s="23"/>
      <c r="I12" s="190"/>
      <c r="J12" s="190"/>
      <c r="K12" s="23"/>
      <c r="L12" s="190"/>
      <c r="M12" s="190"/>
      <c r="N12" s="24"/>
      <c r="O12" s="25">
        <f>IF(P12=6,SUM(F12:M12)-SMALL(F12:M12,1)-SMALL(F12:M12,2),IF(P12=6,SUM(F12:M12)-SMALL(F12:M12,1),SUM(F12:M12)))</f>
        <v>0</v>
      </c>
      <c r="P12" s="26">
        <f>COUNTA(F12:M12)</f>
        <v>0</v>
      </c>
      <c r="Q12" s="134">
        <v>0</v>
      </c>
      <c r="R12" s="27"/>
      <c r="S12" s="28">
        <v>1347</v>
      </c>
      <c r="T12" s="132" t="s">
        <v>45</v>
      </c>
      <c r="U12" s="30">
        <f t="shared" si="0"/>
        <v>45</v>
      </c>
      <c r="V12" s="31"/>
      <c r="W12" s="32">
        <f t="shared" si="1"/>
        <v>45</v>
      </c>
      <c r="X12" s="19"/>
      <c r="Y12" s="33"/>
      <c r="Z12" s="33"/>
      <c r="AA12" s="33"/>
      <c r="AB12" s="33"/>
    </row>
    <row r="13" spans="1:28" ht="29.1" customHeight="1" thickBot="1" x14ac:dyDescent="0.4">
      <c r="A13" s="187"/>
      <c r="B13" s="138" t="s">
        <v>110</v>
      </c>
      <c r="C13" s="199"/>
      <c r="D13" s="199"/>
      <c r="E13" s="199"/>
      <c r="F13" s="190"/>
      <c r="G13" s="198"/>
      <c r="H13" s="23"/>
      <c r="I13" s="190"/>
      <c r="J13" s="190"/>
      <c r="K13" s="23"/>
      <c r="L13" s="190"/>
      <c r="M13" s="190"/>
      <c r="N13" s="24"/>
      <c r="O13" s="25">
        <f>IF(P13=6,SUM(F13:M13)-SMALL(F13:M13,1)-SMALL(F13:M13,2),IF(P13=6,SUM(F13:M13)-SMALL(F13:M13,1),SUM(F13:M13)))</f>
        <v>0</v>
      </c>
      <c r="P13" s="26">
        <f>COUNTA(F13:M13)</f>
        <v>0</v>
      </c>
      <c r="Q13" s="134">
        <v>0</v>
      </c>
      <c r="R13" s="27"/>
      <c r="S13" s="28">
        <v>1451</v>
      </c>
      <c r="T13" s="132" t="s">
        <v>149</v>
      </c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87"/>
      <c r="B14" s="138" t="s">
        <v>110</v>
      </c>
      <c r="C14" s="199"/>
      <c r="D14" s="199"/>
      <c r="E14" s="199"/>
      <c r="F14" s="190"/>
      <c r="G14" s="198"/>
      <c r="H14" s="23"/>
      <c r="I14" s="190"/>
      <c r="J14" s="190"/>
      <c r="K14" s="23"/>
      <c r="L14" s="190"/>
      <c r="M14" s="190"/>
      <c r="N14" s="24"/>
      <c r="O14" s="25">
        <f>IF(P14=6,SUM(F14:M14)-SMALL(F14:M14,1)-SMALL(F14:M14,2),IF(P14=6,SUM(F14:M14)-SMALL(F14:M14,1),SUM(F14:M14)))</f>
        <v>0</v>
      </c>
      <c r="P14" s="26">
        <f>COUNTA(F14:M14)</f>
        <v>0</v>
      </c>
      <c r="Q14" s="134">
        <v>0</v>
      </c>
      <c r="R14" s="27"/>
      <c r="S14" s="28">
        <v>1757</v>
      </c>
      <c r="T14" s="132" t="s">
        <v>150</v>
      </c>
      <c r="U14" s="30">
        <f t="shared" si="0"/>
        <v>0</v>
      </c>
      <c r="V14" s="31"/>
      <c r="W14" s="32">
        <f t="shared" si="1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87"/>
      <c r="B15" s="138" t="s">
        <v>110</v>
      </c>
      <c r="C15" s="199"/>
      <c r="D15" s="199"/>
      <c r="E15" s="199"/>
      <c r="F15" s="190"/>
      <c r="G15" s="198"/>
      <c r="H15" s="23"/>
      <c r="I15" s="190"/>
      <c r="J15" s="190"/>
      <c r="K15" s="23"/>
      <c r="L15" s="190"/>
      <c r="M15" s="190"/>
      <c r="N15" s="24"/>
      <c r="O15" s="25">
        <f>IF(P15=7,SUM(F15:M15)-SMALL(F15:M15,1)-SMALL(F15:M15,2),IF(P15=6,SUM(F15:M15)-SMALL(F15:M15,1),SUM(F15:M15)))</f>
        <v>0</v>
      </c>
      <c r="P15" s="26">
        <f>COUNTA(F15:M15)</f>
        <v>0</v>
      </c>
      <c r="Q15" s="134">
        <v>0</v>
      </c>
      <c r="R15" s="27"/>
      <c r="S15" s="28">
        <v>1773</v>
      </c>
      <c r="T15" s="132" t="s">
        <v>71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87"/>
      <c r="B16" s="187"/>
      <c r="C16" s="199"/>
      <c r="D16" s="199"/>
      <c r="E16" s="199"/>
      <c r="F16" s="190"/>
      <c r="G16" s="198"/>
      <c r="H16" s="190"/>
      <c r="I16" s="190"/>
      <c r="J16" s="190"/>
      <c r="K16" s="190"/>
      <c r="L16" s="190"/>
      <c r="M16" s="190"/>
      <c r="N16" s="24"/>
      <c r="O16" s="25"/>
      <c r="P16" s="26"/>
      <c r="Q16" s="134"/>
      <c r="R16" s="27"/>
      <c r="S16" s="28">
        <v>1843</v>
      </c>
      <c r="T16" s="132" t="s">
        <v>151</v>
      </c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87"/>
      <c r="B17" s="187"/>
      <c r="C17" s="199"/>
      <c r="D17" s="199"/>
      <c r="E17" s="199"/>
      <c r="F17" s="190"/>
      <c r="G17" s="198"/>
      <c r="H17" s="190"/>
      <c r="I17" s="190"/>
      <c r="J17" s="190"/>
      <c r="K17" s="190"/>
      <c r="L17" s="190"/>
      <c r="M17" s="190"/>
      <c r="N17" s="24"/>
      <c r="O17" s="25"/>
      <c r="P17" s="26"/>
      <c r="Q17" s="134"/>
      <c r="R17" s="27"/>
      <c r="S17" s="28">
        <v>1988</v>
      </c>
      <c r="T17" s="132" t="s">
        <v>152</v>
      </c>
      <c r="U17" s="30">
        <f t="shared" si="0"/>
        <v>0</v>
      </c>
      <c r="V17" s="31"/>
      <c r="W17" s="32">
        <f t="shared" si="1"/>
        <v>0</v>
      </c>
      <c r="X17" s="19"/>
      <c r="Y17" s="33"/>
      <c r="Z17" s="33"/>
      <c r="AA17" s="33"/>
      <c r="AB17" s="33"/>
    </row>
    <row r="18" spans="1:28" ht="29.1" customHeight="1" thickBot="1" x14ac:dyDescent="0.4">
      <c r="A18" s="187"/>
      <c r="B18" s="187"/>
      <c r="C18" s="199"/>
      <c r="D18" s="199"/>
      <c r="E18" s="199"/>
      <c r="F18" s="190"/>
      <c r="G18" s="198"/>
      <c r="H18" s="190"/>
      <c r="I18" s="190"/>
      <c r="J18" s="190"/>
      <c r="K18" s="190"/>
      <c r="L18" s="190"/>
      <c r="M18" s="190"/>
      <c r="N18" s="24"/>
      <c r="O18" s="25"/>
      <c r="P18" s="26"/>
      <c r="Q18" s="134"/>
      <c r="R18" s="27"/>
      <c r="S18" s="28">
        <v>2005</v>
      </c>
      <c r="T18" s="132" t="s">
        <v>153</v>
      </c>
      <c r="U18" s="30">
        <f t="shared" si="0"/>
        <v>0</v>
      </c>
      <c r="V18" s="31"/>
      <c r="W18" s="32">
        <f t="shared" si="1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87"/>
      <c r="B19" s="187"/>
      <c r="C19" s="199"/>
      <c r="D19" s="199"/>
      <c r="E19" s="199"/>
      <c r="F19" s="190"/>
      <c r="G19" s="198"/>
      <c r="H19" s="190"/>
      <c r="I19" s="190"/>
      <c r="J19" s="190"/>
      <c r="K19" s="190"/>
      <c r="L19" s="190"/>
      <c r="M19" s="190"/>
      <c r="N19" s="24"/>
      <c r="O19" s="25"/>
      <c r="P19" s="26"/>
      <c r="Q19" s="134"/>
      <c r="R19" s="27"/>
      <c r="S19" s="28">
        <v>2015</v>
      </c>
      <c r="T19" s="132" t="s">
        <v>154</v>
      </c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87"/>
      <c r="B20" s="187"/>
      <c r="C20" s="199"/>
      <c r="D20" s="199"/>
      <c r="E20" s="199"/>
      <c r="F20" s="190"/>
      <c r="G20" s="198"/>
      <c r="H20" s="190"/>
      <c r="I20" s="190"/>
      <c r="J20" s="190"/>
      <c r="K20" s="190"/>
      <c r="L20" s="190"/>
      <c r="M20" s="190"/>
      <c r="N20" s="24"/>
      <c r="O20" s="25"/>
      <c r="P20" s="26"/>
      <c r="Q20" s="134"/>
      <c r="R20" s="27"/>
      <c r="S20" s="28">
        <v>2041</v>
      </c>
      <c r="T20" s="132" t="s">
        <v>155</v>
      </c>
      <c r="U20" s="30">
        <f t="shared" si="0"/>
        <v>0</v>
      </c>
      <c r="V20" s="31"/>
      <c r="W20" s="32">
        <f t="shared" si="1"/>
        <v>0</v>
      </c>
      <c r="X20" s="19"/>
      <c r="Y20" s="6"/>
      <c r="Z20" s="6"/>
      <c r="AA20" s="6"/>
      <c r="AB20" s="6"/>
    </row>
    <row r="21" spans="1:28" ht="29.1" customHeight="1" thickBot="1" x14ac:dyDescent="0.4">
      <c r="A21" s="187"/>
      <c r="B21" s="187"/>
      <c r="C21" s="199"/>
      <c r="D21" s="199"/>
      <c r="E21" s="199"/>
      <c r="F21" s="190"/>
      <c r="G21" s="198"/>
      <c r="H21" s="190"/>
      <c r="I21" s="190"/>
      <c r="J21" s="190"/>
      <c r="K21" s="190"/>
      <c r="L21" s="190"/>
      <c r="M21" s="190"/>
      <c r="N21" s="24"/>
      <c r="O21" s="25"/>
      <c r="P21" s="26"/>
      <c r="Q21" s="134"/>
      <c r="R21" s="27"/>
      <c r="S21" s="28">
        <v>2055</v>
      </c>
      <c r="T21" s="132" t="s">
        <v>156</v>
      </c>
      <c r="U21" s="30">
        <f t="shared" si="0"/>
        <v>0</v>
      </c>
      <c r="V21" s="31"/>
      <c r="W21" s="32">
        <f t="shared" si="1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87"/>
      <c r="B22" s="187"/>
      <c r="C22" s="199"/>
      <c r="D22" s="199"/>
      <c r="E22" s="199"/>
      <c r="F22" s="190"/>
      <c r="G22" s="198"/>
      <c r="H22" s="190"/>
      <c r="I22" s="190"/>
      <c r="J22" s="190"/>
      <c r="K22" s="190"/>
      <c r="L22" s="190"/>
      <c r="M22" s="190"/>
      <c r="N22" s="24"/>
      <c r="O22" s="25"/>
      <c r="P22" s="26"/>
      <c r="Q22" s="134"/>
      <c r="R22" s="27"/>
      <c r="S22" s="28">
        <v>2057</v>
      </c>
      <c r="T22" s="132" t="s">
        <v>157</v>
      </c>
      <c r="U22" s="30">
        <f t="shared" si="0"/>
        <v>0</v>
      </c>
      <c r="V22" s="31"/>
      <c r="W22" s="32">
        <f t="shared" si="1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87"/>
      <c r="B23" s="187"/>
      <c r="C23" s="199"/>
      <c r="D23" s="199"/>
      <c r="E23" s="199"/>
      <c r="F23" s="190"/>
      <c r="G23" s="198"/>
      <c r="H23" s="190"/>
      <c r="I23" s="190"/>
      <c r="J23" s="190"/>
      <c r="K23" s="190"/>
      <c r="L23" s="190"/>
      <c r="M23" s="190"/>
      <c r="N23" s="24"/>
      <c r="O23" s="25"/>
      <c r="P23" s="26"/>
      <c r="Q23" s="134"/>
      <c r="R23" s="27"/>
      <c r="S23" s="28">
        <v>2112</v>
      </c>
      <c r="T23" s="132" t="s">
        <v>158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87"/>
      <c r="B24" s="187"/>
      <c r="C24" s="199"/>
      <c r="D24" s="199"/>
      <c r="E24" s="199"/>
      <c r="F24" s="190"/>
      <c r="G24" s="198"/>
      <c r="H24" s="190"/>
      <c r="I24" s="190"/>
      <c r="J24" s="190"/>
      <c r="K24" s="190"/>
      <c r="L24" s="190"/>
      <c r="M24" s="190"/>
      <c r="N24" s="24"/>
      <c r="O24" s="25"/>
      <c r="P24" s="26"/>
      <c r="Q24" s="134"/>
      <c r="R24" s="27"/>
      <c r="S24" s="28">
        <v>2140</v>
      </c>
      <c r="T24" s="132" t="s">
        <v>159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87"/>
      <c r="B25" s="187"/>
      <c r="C25" s="199"/>
      <c r="D25" s="199"/>
      <c r="E25" s="199"/>
      <c r="F25" s="190"/>
      <c r="G25" s="198"/>
      <c r="H25" s="190"/>
      <c r="I25" s="190"/>
      <c r="J25" s="190"/>
      <c r="K25" s="190"/>
      <c r="L25" s="190"/>
      <c r="M25" s="190"/>
      <c r="N25" s="24"/>
      <c r="O25" s="25"/>
      <c r="P25" s="26"/>
      <c r="Q25" s="134"/>
      <c r="R25" s="27"/>
      <c r="S25" s="28">
        <v>2142</v>
      </c>
      <c r="T25" s="132" t="s">
        <v>160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87"/>
      <c r="B26" s="187"/>
      <c r="C26" s="199"/>
      <c r="D26" s="199"/>
      <c r="E26" s="199"/>
      <c r="F26" s="190"/>
      <c r="G26" s="198"/>
      <c r="H26" s="190"/>
      <c r="I26" s="190"/>
      <c r="J26" s="190"/>
      <c r="K26" s="190"/>
      <c r="L26" s="190"/>
      <c r="M26" s="190"/>
      <c r="N26" s="24"/>
      <c r="O26" s="25"/>
      <c r="P26" s="26"/>
      <c r="Q26" s="134"/>
      <c r="R26" s="27"/>
      <c r="S26" s="28">
        <v>2144</v>
      </c>
      <c r="T26" s="132" t="s">
        <v>161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87"/>
      <c r="B27" s="187"/>
      <c r="C27" s="199"/>
      <c r="D27" s="199"/>
      <c r="E27" s="199"/>
      <c r="F27" s="190"/>
      <c r="G27" s="198"/>
      <c r="H27" s="190"/>
      <c r="I27" s="190"/>
      <c r="J27" s="190"/>
      <c r="K27" s="190"/>
      <c r="L27" s="190"/>
      <c r="M27" s="190"/>
      <c r="N27" s="24"/>
      <c r="O27" s="25"/>
      <c r="P27" s="26"/>
      <c r="Q27" s="134"/>
      <c r="R27" s="27"/>
      <c r="S27" s="28">
        <v>2186</v>
      </c>
      <c r="T27" s="132" t="s">
        <v>162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87"/>
      <c r="B28" s="187"/>
      <c r="C28" s="199"/>
      <c r="D28" s="199"/>
      <c r="E28" s="199"/>
      <c r="F28" s="190"/>
      <c r="G28" s="198"/>
      <c r="H28" s="190"/>
      <c r="I28" s="190"/>
      <c r="J28" s="190"/>
      <c r="K28" s="190"/>
      <c r="L28" s="190"/>
      <c r="M28" s="190"/>
      <c r="N28" s="24"/>
      <c r="O28" s="25"/>
      <c r="P28" s="26"/>
      <c r="Q28" s="134"/>
      <c r="R28" s="27"/>
      <c r="S28" s="28">
        <v>2236</v>
      </c>
      <c r="T28" s="132" t="s">
        <v>163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87"/>
      <c r="B29" s="187"/>
      <c r="C29" s="199"/>
      <c r="D29" s="199"/>
      <c r="E29" s="199"/>
      <c r="F29" s="190"/>
      <c r="G29" s="198"/>
      <c r="H29" s="190"/>
      <c r="I29" s="190"/>
      <c r="J29" s="190"/>
      <c r="K29" s="190"/>
      <c r="L29" s="190"/>
      <c r="M29" s="190"/>
      <c r="N29" s="24"/>
      <c r="O29" s="25"/>
      <c r="P29" s="26"/>
      <c r="Q29" s="134"/>
      <c r="R29" s="27"/>
      <c r="S29" s="28">
        <v>2272</v>
      </c>
      <c r="T29" s="132" t="s">
        <v>164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87"/>
      <c r="B30" s="187"/>
      <c r="C30" s="199"/>
      <c r="D30" s="199"/>
      <c r="E30" s="199"/>
      <c r="F30" s="190"/>
      <c r="G30" s="198"/>
      <c r="H30" s="190"/>
      <c r="I30" s="190"/>
      <c r="J30" s="190"/>
      <c r="K30" s="190"/>
      <c r="L30" s="190"/>
      <c r="M30" s="190"/>
      <c r="N30" s="24"/>
      <c r="O30" s="25"/>
      <c r="P30" s="26"/>
      <c r="Q30" s="134"/>
      <c r="R30" s="27"/>
      <c r="S30" s="28">
        <v>2362</v>
      </c>
      <c r="T30" s="132" t="s">
        <v>165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87"/>
      <c r="B31" s="187"/>
      <c r="C31" s="199"/>
      <c r="D31" s="199"/>
      <c r="E31" s="199"/>
      <c r="F31" s="190"/>
      <c r="G31" s="198"/>
      <c r="H31" s="190"/>
      <c r="I31" s="190"/>
      <c r="J31" s="190"/>
      <c r="K31" s="190"/>
      <c r="L31" s="190"/>
      <c r="M31" s="190"/>
      <c r="N31" s="24"/>
      <c r="O31" s="25"/>
      <c r="P31" s="26"/>
      <c r="Q31" s="134"/>
      <c r="R31" s="27"/>
      <c r="S31" s="28">
        <v>2397</v>
      </c>
      <c r="T31" s="132" t="s">
        <v>166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87"/>
      <c r="B32" s="187"/>
      <c r="C32" s="199"/>
      <c r="D32" s="199"/>
      <c r="E32" s="199"/>
      <c r="F32" s="190"/>
      <c r="G32" s="198"/>
      <c r="H32" s="190"/>
      <c r="I32" s="190"/>
      <c r="J32" s="190"/>
      <c r="K32" s="190"/>
      <c r="L32" s="190"/>
      <c r="M32" s="190"/>
      <c r="N32" s="24"/>
      <c r="O32" s="25"/>
      <c r="P32" s="26"/>
      <c r="Q32" s="134"/>
      <c r="R32" s="27"/>
      <c r="S32" s="28">
        <v>2403</v>
      </c>
      <c r="T32" s="132" t="s">
        <v>167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87"/>
      <c r="B33" s="187"/>
      <c r="C33" s="199"/>
      <c r="D33" s="199"/>
      <c r="E33" s="199"/>
      <c r="F33" s="190"/>
      <c r="G33" s="198"/>
      <c r="H33" s="190"/>
      <c r="I33" s="190"/>
      <c r="J33" s="190"/>
      <c r="K33" s="190"/>
      <c r="L33" s="190"/>
      <c r="M33" s="190"/>
      <c r="N33" s="24"/>
      <c r="O33" s="25"/>
      <c r="P33" s="26"/>
      <c r="Q33" s="134"/>
      <c r="R33" s="27"/>
      <c r="S33" s="28">
        <v>2415</v>
      </c>
      <c r="T33" s="132" t="s">
        <v>168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87"/>
      <c r="B34" s="187"/>
      <c r="C34" s="199"/>
      <c r="D34" s="199"/>
      <c r="E34" s="199"/>
      <c r="F34" s="190"/>
      <c r="G34" s="198"/>
      <c r="H34" s="190"/>
      <c r="I34" s="190"/>
      <c r="J34" s="190"/>
      <c r="K34" s="190"/>
      <c r="L34" s="190"/>
      <c r="M34" s="190"/>
      <c r="N34" s="24"/>
      <c r="O34" s="25"/>
      <c r="P34" s="26"/>
      <c r="Q34" s="134"/>
      <c r="R34" s="27"/>
      <c r="S34" s="28">
        <v>2446</v>
      </c>
      <c r="T34" s="132" t="s">
        <v>169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87"/>
      <c r="B35" s="187"/>
      <c r="C35" s="199"/>
      <c r="D35" s="199"/>
      <c r="E35" s="199"/>
      <c r="F35" s="190"/>
      <c r="G35" s="198"/>
      <c r="H35" s="190"/>
      <c r="I35" s="190"/>
      <c r="J35" s="190"/>
      <c r="K35" s="190"/>
      <c r="L35" s="190"/>
      <c r="M35" s="190"/>
      <c r="N35" s="24"/>
      <c r="O35" s="25"/>
      <c r="P35" s="26"/>
      <c r="Q35" s="134"/>
      <c r="R35" s="27"/>
      <c r="S35" s="28">
        <v>2455</v>
      </c>
      <c r="T35" s="132" t="s">
        <v>170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87"/>
      <c r="B36" s="187"/>
      <c r="C36" s="199"/>
      <c r="D36" s="199"/>
      <c r="E36" s="199"/>
      <c r="F36" s="190"/>
      <c r="G36" s="198"/>
      <c r="H36" s="190"/>
      <c r="I36" s="190"/>
      <c r="J36" s="190"/>
      <c r="K36" s="190"/>
      <c r="L36" s="190"/>
      <c r="M36" s="190"/>
      <c r="N36" s="24"/>
      <c r="O36" s="25"/>
      <c r="P36" s="26"/>
      <c r="Q36" s="134"/>
      <c r="R36" s="27"/>
      <c r="S36" s="28">
        <v>2513</v>
      </c>
      <c r="T36" s="132" t="s">
        <v>114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87"/>
      <c r="B37" s="187"/>
      <c r="C37" s="199"/>
      <c r="D37" s="199"/>
      <c r="E37" s="199"/>
      <c r="F37" s="190"/>
      <c r="G37" s="198"/>
      <c r="H37" s="190"/>
      <c r="I37" s="190"/>
      <c r="J37" s="190"/>
      <c r="K37" s="190"/>
      <c r="L37" s="190"/>
      <c r="M37" s="190"/>
      <c r="N37" s="24"/>
      <c r="O37" s="25"/>
      <c r="P37" s="26"/>
      <c r="Q37" s="134"/>
      <c r="R37" s="27"/>
      <c r="S37" s="28">
        <v>2521</v>
      </c>
      <c r="T37" s="132" t="s">
        <v>111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87"/>
      <c r="B38" s="187"/>
      <c r="C38" s="199"/>
      <c r="D38" s="199"/>
      <c r="E38" s="199"/>
      <c r="F38" s="190">
        <f t="shared" ref="F38:K38" si="2">COUNTA(F3:F35)</f>
        <v>0</v>
      </c>
      <c r="G38" s="190">
        <f t="shared" si="2"/>
        <v>1</v>
      </c>
      <c r="H38" s="190">
        <f t="shared" si="2"/>
        <v>0</v>
      </c>
      <c r="I38" s="190">
        <f t="shared" si="2"/>
        <v>0</v>
      </c>
      <c r="J38" s="190">
        <f t="shared" si="2"/>
        <v>0</v>
      </c>
      <c r="K38" s="190">
        <f t="shared" si="2"/>
        <v>0</v>
      </c>
      <c r="L38" s="190"/>
      <c r="M38" s="190"/>
      <c r="N38" s="24"/>
      <c r="O38" s="248">
        <f>SUM(O3:O37)</f>
        <v>45</v>
      </c>
      <c r="P38" s="26"/>
      <c r="Q38" s="134">
        <f>SUM(Q3:Q37)</f>
        <v>45</v>
      </c>
      <c r="R38" s="27"/>
      <c r="S38" s="28">
        <v>2526</v>
      </c>
      <c r="T38" s="132" t="s">
        <v>171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87"/>
      <c r="B39" s="187"/>
      <c r="C39" s="199"/>
      <c r="D39" s="199"/>
      <c r="E39" s="199"/>
      <c r="F39" s="190"/>
      <c r="G39" s="198"/>
      <c r="H39" s="190"/>
      <c r="I39" s="190"/>
      <c r="J39" s="190"/>
      <c r="K39" s="190"/>
      <c r="L39" s="190"/>
      <c r="M39" s="190"/>
      <c r="N39" s="24"/>
      <c r="O39" s="25"/>
      <c r="P39" s="26"/>
      <c r="Q39" s="134"/>
      <c r="R39" s="27"/>
      <c r="S39" s="28">
        <v>2609</v>
      </c>
      <c r="T39" s="132" t="s">
        <v>172</v>
      </c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87"/>
      <c r="B40" s="187"/>
      <c r="C40" s="199"/>
      <c r="D40" s="199"/>
      <c r="E40" s="199"/>
      <c r="F40" s="190"/>
      <c r="G40" s="198"/>
      <c r="H40" s="190"/>
      <c r="I40" s="190"/>
      <c r="J40" s="190"/>
      <c r="K40" s="190"/>
      <c r="L40" s="190"/>
      <c r="M40" s="190"/>
      <c r="N40" s="243"/>
      <c r="O40" s="25"/>
      <c r="P40" s="26"/>
      <c r="Q40" s="134"/>
      <c r="R40" s="27"/>
      <c r="S40" s="28">
        <v>2612</v>
      </c>
      <c r="T40" s="132" t="s">
        <v>173</v>
      </c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87"/>
      <c r="B41" s="187"/>
      <c r="C41" s="199"/>
      <c r="D41" s="199"/>
      <c r="E41" s="199"/>
      <c r="F41" s="190"/>
      <c r="G41" s="198"/>
      <c r="H41" s="190"/>
      <c r="I41" s="190"/>
      <c r="J41" s="190"/>
      <c r="K41" s="190"/>
      <c r="L41" s="190"/>
      <c r="M41" s="190"/>
      <c r="N41" s="243"/>
      <c r="O41" s="25"/>
      <c r="P41" s="26"/>
      <c r="Q41" s="134"/>
      <c r="R41" s="27"/>
      <c r="S41" s="28">
        <v>2638</v>
      </c>
      <c r="T41" s="132" t="s">
        <v>174</v>
      </c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87"/>
      <c r="B42" s="187"/>
      <c r="C42" s="199"/>
      <c r="D42" s="199"/>
      <c r="E42" s="199"/>
      <c r="F42" s="190"/>
      <c r="G42" s="198"/>
      <c r="H42" s="190"/>
      <c r="I42" s="190"/>
      <c r="J42" s="190"/>
      <c r="K42" s="190"/>
      <c r="L42" s="190"/>
      <c r="M42" s="190"/>
      <c r="N42" s="243"/>
      <c r="O42" s="25"/>
      <c r="P42" s="26"/>
      <c r="Q42" s="134"/>
      <c r="R42" s="27"/>
      <c r="S42" s="28">
        <v>1665</v>
      </c>
      <c r="T42" s="132" t="s">
        <v>604</v>
      </c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6"/>
      <c r="B43" s="6"/>
      <c r="C43" s="6"/>
      <c r="D43" s="80"/>
      <c r="E43" s="6"/>
      <c r="F43" s="6"/>
      <c r="G43" s="6"/>
      <c r="H43" s="6"/>
      <c r="I43" s="6"/>
      <c r="J43" s="6"/>
      <c r="K43" s="6"/>
      <c r="L43" s="6"/>
      <c r="M43" s="6"/>
      <c r="N43" s="65"/>
      <c r="O43" s="65"/>
      <c r="P43" s="6"/>
      <c r="Q43" s="65"/>
      <c r="R43" s="81"/>
      <c r="S43" s="28">
        <v>1771</v>
      </c>
      <c r="T43" s="29" t="s">
        <v>456</v>
      </c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6"/>
      <c r="B44" s="6"/>
      <c r="C44" s="6"/>
      <c r="D44" s="80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81"/>
      <c r="S44" s="28">
        <v>1862</v>
      </c>
      <c r="T44" s="132" t="s">
        <v>324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6"/>
      <c r="B45" s="6"/>
      <c r="C45" s="6"/>
      <c r="D45" s="80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81"/>
      <c r="S45" s="28">
        <v>1868</v>
      </c>
      <c r="T45" s="29" t="s">
        <v>310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8.5" customHeight="1" thickBot="1" x14ac:dyDescent="0.4">
      <c r="A46" s="6"/>
      <c r="B46" s="6"/>
      <c r="C46" s="6"/>
      <c r="D46" s="80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39"/>
      <c r="S46" s="28">
        <v>1937</v>
      </c>
      <c r="T46" s="29" t="s">
        <v>363</v>
      </c>
      <c r="U46" s="30">
        <f t="shared" si="0"/>
        <v>0</v>
      </c>
      <c r="V46" s="36"/>
      <c r="W46" s="32">
        <f t="shared" si="1"/>
        <v>0</v>
      </c>
      <c r="X46" s="19"/>
      <c r="Y46" s="6"/>
      <c r="Z46" s="6"/>
      <c r="AA46" s="6"/>
      <c r="AB46" s="6"/>
    </row>
    <row r="47" spans="1:28" ht="27.95" customHeight="1" thickBot="1" x14ac:dyDescent="0.4">
      <c r="A47" s="6"/>
      <c r="B47" s="6"/>
      <c r="C47" s="6"/>
      <c r="D47" s="80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39"/>
      <c r="S47" s="28">
        <v>1970</v>
      </c>
      <c r="T47" s="29" t="s">
        <v>327</v>
      </c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7.95" customHeight="1" thickBot="1" x14ac:dyDescent="0.4">
      <c r="A48" s="6"/>
      <c r="B48" s="6"/>
      <c r="C48" s="6"/>
      <c r="D48" s="80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28">
        <v>2029</v>
      </c>
      <c r="T48" s="29" t="s">
        <v>349</v>
      </c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:28" ht="27.95" customHeight="1" thickBot="1" x14ac:dyDescent="0.4">
      <c r="A49" s="6"/>
      <c r="B49" s="6"/>
      <c r="C49" s="6"/>
      <c r="D49" s="80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39"/>
      <c r="S49" s="28">
        <v>2042</v>
      </c>
      <c r="T49" s="29" t="s">
        <v>434</v>
      </c>
      <c r="U49" s="30">
        <f t="shared" si="0"/>
        <v>0</v>
      </c>
      <c r="V49" s="39"/>
      <c r="W49" s="32">
        <f t="shared" si="1"/>
        <v>0</v>
      </c>
      <c r="X49" s="6"/>
      <c r="Y49" s="6"/>
      <c r="Z49" s="6"/>
      <c r="AA49" s="6"/>
      <c r="AB49" s="6"/>
    </row>
    <row r="50" spans="1:28" ht="27.95" customHeight="1" thickBot="1" x14ac:dyDescent="0.4">
      <c r="A50" s="6"/>
      <c r="B50" s="6"/>
      <c r="C50" s="6"/>
      <c r="D50" s="80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39"/>
      <c r="S50" s="28">
        <v>2046</v>
      </c>
      <c r="T50" s="29" t="s">
        <v>467</v>
      </c>
      <c r="U50" s="30">
        <f t="shared" si="0"/>
        <v>0</v>
      </c>
      <c r="V50" s="6"/>
      <c r="W50" s="32">
        <f t="shared" si="1"/>
        <v>0</v>
      </c>
      <c r="X50" s="6"/>
      <c r="Y50" s="6"/>
      <c r="Z50" s="6"/>
      <c r="AA50" s="6"/>
      <c r="AB50" s="6"/>
    </row>
    <row r="51" spans="1:28" ht="27.95" customHeight="1" thickBot="1" x14ac:dyDescent="0.4">
      <c r="A51" s="6"/>
      <c r="B51" s="6"/>
      <c r="C51" s="6"/>
      <c r="D51" s="80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39"/>
      <c r="S51" s="28">
        <v>2178</v>
      </c>
      <c r="T51" s="29" t="s">
        <v>605</v>
      </c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"/>
      <c r="B52" s="6"/>
      <c r="C52" s="6"/>
      <c r="D52" s="80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39"/>
      <c r="S52" s="28">
        <v>2205</v>
      </c>
      <c r="T52" s="29" t="s">
        <v>574</v>
      </c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80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2251</v>
      </c>
      <c r="T53" s="29" t="s">
        <v>304</v>
      </c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80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2253</v>
      </c>
      <c r="T54" s="29" t="s">
        <v>606</v>
      </c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80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>
        <v>2277</v>
      </c>
      <c r="T55" s="29" t="s">
        <v>320</v>
      </c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80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>
        <v>2310</v>
      </c>
      <c r="T56" s="29" t="s">
        <v>453</v>
      </c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80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2316</v>
      </c>
      <c r="T57" s="29" t="s">
        <v>293</v>
      </c>
      <c r="U57" s="30">
        <f t="shared" si="0"/>
        <v>0</v>
      </c>
      <c r="V57" s="6"/>
      <c r="W57" s="32">
        <f t="shared" si="1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80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2334</v>
      </c>
      <c r="T58" s="29" t="s">
        <v>427</v>
      </c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:28" ht="27.2" customHeight="1" thickBot="1" x14ac:dyDescent="0.4">
      <c r="A59" s="6"/>
      <c r="B59" s="6"/>
      <c r="C59" s="6"/>
      <c r="D59" s="80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2438</v>
      </c>
      <c r="T59" s="132" t="s">
        <v>500</v>
      </c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80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2453</v>
      </c>
      <c r="T60" s="29" t="s">
        <v>415</v>
      </c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80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2461</v>
      </c>
      <c r="T61" s="29" t="s">
        <v>577</v>
      </c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6.25" customHeight="1" thickBot="1" x14ac:dyDescent="0.4">
      <c r="A62" s="6"/>
      <c r="B62" s="6"/>
      <c r="C62" s="6"/>
      <c r="D62" s="80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2465</v>
      </c>
      <c r="T62" s="29" t="s">
        <v>344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6.25" customHeight="1" thickBot="1" x14ac:dyDescent="0.4">
      <c r="A63" s="6"/>
      <c r="B63" s="6"/>
      <c r="C63" s="6"/>
      <c r="D63" s="80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2478</v>
      </c>
      <c r="T63" s="132" t="s">
        <v>322</v>
      </c>
      <c r="U63" s="30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6.25" customHeight="1" thickBot="1" x14ac:dyDescent="0.4">
      <c r="A64" s="164"/>
      <c r="B64" s="6"/>
      <c r="C64" s="46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8"/>
      <c r="P64" s="6"/>
      <c r="Q64" s="6"/>
      <c r="R64" s="6"/>
      <c r="S64" s="28">
        <v>2480</v>
      </c>
      <c r="T64" s="29" t="s">
        <v>516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6.25" customHeight="1" thickBot="1" x14ac:dyDescent="0.4">
      <c r="A65" s="168"/>
      <c r="B65" s="6"/>
      <c r="C65" s="49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  <c r="P65" s="6"/>
      <c r="Q65" s="6"/>
      <c r="R65" s="6"/>
      <c r="S65" s="28">
        <v>2487</v>
      </c>
      <c r="T65" s="29" t="s">
        <v>459</v>
      </c>
      <c r="U65" s="30">
        <f t="shared" si="0"/>
        <v>0</v>
      </c>
      <c r="V65" s="36"/>
      <c r="W65" s="32">
        <f t="shared" si="1"/>
        <v>0</v>
      </c>
      <c r="X65" s="6"/>
      <c r="Y65" s="6"/>
      <c r="Z65" s="6"/>
      <c r="AA65" s="6"/>
      <c r="AB65" s="6"/>
    </row>
    <row r="66" spans="1:28" ht="26.25" customHeight="1" thickBot="1" x14ac:dyDescent="0.4">
      <c r="A66" s="168"/>
      <c r="B66" s="6"/>
      <c r="C66" s="49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  <c r="P66" s="6"/>
      <c r="Q66" s="6"/>
      <c r="R66" s="6"/>
      <c r="S66" s="28">
        <v>2488</v>
      </c>
      <c r="T66" s="29" t="s">
        <v>352</v>
      </c>
      <c r="U66" s="30">
        <f t="shared" si="0"/>
        <v>0</v>
      </c>
      <c r="V66" s="37"/>
      <c r="W66" s="32">
        <f t="shared" si="1"/>
        <v>0</v>
      </c>
      <c r="X66" s="6"/>
      <c r="Y66" s="6"/>
      <c r="Z66" s="6"/>
      <c r="AA66" s="6"/>
      <c r="AB66" s="6"/>
    </row>
    <row r="67" spans="1:28" ht="26.25" customHeight="1" thickBot="1" x14ac:dyDescent="0.4">
      <c r="A67" s="168"/>
      <c r="B67" s="6"/>
      <c r="C67" s="49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  <c r="P67" s="6"/>
      <c r="Q67" s="6"/>
      <c r="R67" s="6"/>
      <c r="S67" s="28">
        <v>2496</v>
      </c>
      <c r="T67" s="29" t="s">
        <v>423</v>
      </c>
      <c r="U67" s="30">
        <f t="shared" si="0"/>
        <v>0</v>
      </c>
      <c r="V67" s="6"/>
      <c r="W67" s="32">
        <f t="shared" si="1"/>
        <v>0</v>
      </c>
      <c r="X67" s="6"/>
      <c r="Y67" s="6"/>
      <c r="Z67" s="6"/>
      <c r="AA67" s="6"/>
      <c r="AB67" s="6"/>
    </row>
    <row r="68" spans="1:28" ht="26.25" customHeight="1" thickBot="1" x14ac:dyDescent="0.4">
      <c r="A68" s="168"/>
      <c r="B68" s="6"/>
      <c r="C68" s="49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  <c r="P68" s="6"/>
      <c r="Q68" s="6"/>
      <c r="R68" s="6"/>
      <c r="S68" s="28">
        <v>2549</v>
      </c>
      <c r="T68" s="29" t="s">
        <v>447</v>
      </c>
      <c r="U68" s="30">
        <f t="shared" ref="U68:U83" si="3">SUMIF($D$3:$D$76,S68,$Q$3:$Q$76)</f>
        <v>0</v>
      </c>
      <c r="V68" s="6"/>
      <c r="W68" s="32">
        <f t="shared" ref="W68:W76" si="4">SUMIF($D$3:$D$76,S68,$O$3:$O$76)</f>
        <v>0</v>
      </c>
      <c r="X68" s="6"/>
      <c r="Y68" s="6"/>
      <c r="Z68" s="6"/>
      <c r="AA68" s="6"/>
      <c r="AB68" s="6"/>
    </row>
    <row r="69" spans="1:28" ht="26.25" customHeight="1" thickBot="1" x14ac:dyDescent="0.4">
      <c r="A69" s="168"/>
      <c r="B69" s="6"/>
      <c r="C69" s="49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  <c r="P69" s="6"/>
      <c r="Q69" s="6"/>
      <c r="R69" s="6"/>
      <c r="S69" s="28">
        <v>2584</v>
      </c>
      <c r="T69" s="29" t="s">
        <v>404</v>
      </c>
      <c r="U69" s="30">
        <f t="shared" si="3"/>
        <v>0</v>
      </c>
      <c r="V69" s="6"/>
      <c r="W69" s="32">
        <f t="shared" si="4"/>
        <v>0</v>
      </c>
      <c r="X69" s="6"/>
      <c r="Y69" s="6"/>
      <c r="Z69" s="6"/>
      <c r="AA69" s="6"/>
      <c r="AB69" s="6"/>
    </row>
    <row r="70" spans="1:28" ht="26.25" customHeight="1" thickBot="1" x14ac:dyDescent="0.4">
      <c r="A70" s="168"/>
      <c r="B70" s="6"/>
      <c r="C70" s="49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  <c r="P70" s="6"/>
      <c r="Q70" s="6"/>
      <c r="R70" s="6"/>
      <c r="S70" s="28">
        <v>2599</v>
      </c>
      <c r="T70" s="29" t="s">
        <v>366</v>
      </c>
      <c r="U70" s="30">
        <f t="shared" si="3"/>
        <v>0</v>
      </c>
      <c r="V70" s="6"/>
      <c r="W70" s="32">
        <f t="shared" si="4"/>
        <v>0</v>
      </c>
      <c r="X70" s="6"/>
      <c r="Y70" s="6"/>
      <c r="Z70" s="6"/>
      <c r="AA70" s="6"/>
      <c r="AB70" s="6"/>
    </row>
    <row r="71" spans="1:28" ht="26.25" customHeight="1" thickBot="1" x14ac:dyDescent="0.4">
      <c r="A71" s="168"/>
      <c r="B71" s="6"/>
      <c r="C71" s="49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  <c r="P71" s="6"/>
      <c r="Q71" s="6"/>
      <c r="R71" s="6"/>
      <c r="S71" s="28">
        <v>2601</v>
      </c>
      <c r="T71" s="29" t="s">
        <v>607</v>
      </c>
      <c r="U71" s="30">
        <f t="shared" si="3"/>
        <v>0</v>
      </c>
      <c r="V71" s="6"/>
      <c r="W71" s="32">
        <f t="shared" si="4"/>
        <v>0</v>
      </c>
      <c r="X71" s="6"/>
      <c r="Y71" s="6"/>
      <c r="Z71" s="6"/>
      <c r="AA71" s="6"/>
      <c r="AB71" s="6"/>
    </row>
    <row r="72" spans="1:28" ht="26.25" customHeight="1" thickBot="1" x14ac:dyDescent="0.4">
      <c r="A72" s="168"/>
      <c r="B72" s="6"/>
      <c r="C72" s="49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  <c r="P72" s="6"/>
      <c r="Q72" s="6"/>
      <c r="R72" s="6"/>
      <c r="S72" s="28">
        <v>2614</v>
      </c>
      <c r="T72" s="29" t="s">
        <v>405</v>
      </c>
      <c r="U72" s="30">
        <f t="shared" si="3"/>
        <v>0</v>
      </c>
      <c r="V72" s="6"/>
      <c r="W72" s="32">
        <f t="shared" si="4"/>
        <v>0</v>
      </c>
      <c r="X72" s="6"/>
      <c r="Y72" s="6"/>
      <c r="Z72" s="6"/>
      <c r="AA72" s="6"/>
      <c r="AB72" s="6"/>
    </row>
    <row r="73" spans="1:28" ht="26.25" customHeight="1" thickBot="1" x14ac:dyDescent="0.4">
      <c r="A73" s="168"/>
      <c r="B73" s="6"/>
      <c r="C73" s="49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  <c r="P73" s="6"/>
      <c r="Q73" s="6"/>
      <c r="R73" s="6"/>
      <c r="S73" s="28">
        <v>2654</v>
      </c>
      <c r="T73" s="29" t="s">
        <v>401</v>
      </c>
      <c r="U73" s="30">
        <f t="shared" si="3"/>
        <v>0</v>
      </c>
      <c r="V73" s="6"/>
      <c r="W73" s="32">
        <f t="shared" si="4"/>
        <v>0</v>
      </c>
      <c r="X73" s="6"/>
      <c r="Y73" s="6"/>
      <c r="Z73" s="6"/>
      <c r="AA73" s="6"/>
      <c r="AB73" s="6"/>
    </row>
    <row r="74" spans="1:28" ht="26.25" customHeight="1" thickBot="1" x14ac:dyDescent="0.4">
      <c r="A74" s="168"/>
      <c r="B74" s="6"/>
      <c r="C74" s="49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  <c r="P74" s="6"/>
      <c r="Q74" s="6"/>
      <c r="R74" s="6"/>
      <c r="S74" s="28">
        <v>2656</v>
      </c>
      <c r="T74" s="29" t="s">
        <v>507</v>
      </c>
      <c r="U74" s="30">
        <f t="shared" si="3"/>
        <v>0</v>
      </c>
      <c r="V74" s="6"/>
      <c r="W74" s="32">
        <f t="shared" si="4"/>
        <v>0</v>
      </c>
      <c r="X74" s="6"/>
      <c r="Y74" s="6"/>
      <c r="Z74" s="6"/>
      <c r="AA74" s="6"/>
      <c r="AB74" s="6"/>
    </row>
    <row r="75" spans="1:28" ht="26.25" customHeight="1" thickBot="1" x14ac:dyDescent="0.4">
      <c r="A75" s="168"/>
      <c r="B75" s="6"/>
      <c r="C75" s="49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  <c r="P75" s="6"/>
      <c r="Q75" s="6"/>
      <c r="R75" s="6"/>
      <c r="S75" s="28">
        <v>2658</v>
      </c>
      <c r="T75" s="29" t="s">
        <v>608</v>
      </c>
      <c r="U75" s="30">
        <f t="shared" si="3"/>
        <v>0</v>
      </c>
      <c r="V75" s="6"/>
      <c r="W75" s="32">
        <f t="shared" si="4"/>
        <v>0</v>
      </c>
      <c r="X75" s="6"/>
      <c r="Y75" s="6"/>
      <c r="Z75" s="6"/>
      <c r="AA75" s="6"/>
      <c r="AB75" s="6"/>
    </row>
    <row r="76" spans="1:28" ht="26.25" customHeight="1" thickBot="1" x14ac:dyDescent="0.4">
      <c r="A76" s="165"/>
      <c r="B76" s="6"/>
      <c r="C76" s="52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  <c r="P76" s="6"/>
      <c r="Q76" s="6"/>
      <c r="R76" s="6"/>
      <c r="S76" s="28">
        <v>1115</v>
      </c>
      <c r="T76" s="29" t="s">
        <v>329</v>
      </c>
      <c r="U76" s="30">
        <f t="shared" si="3"/>
        <v>0</v>
      </c>
      <c r="V76" s="6"/>
      <c r="W76" s="32">
        <f t="shared" si="4"/>
        <v>0</v>
      </c>
      <c r="X76" s="6"/>
      <c r="Y76" s="6"/>
      <c r="Z76" s="6"/>
      <c r="AA76" s="6"/>
      <c r="AB76" s="6"/>
    </row>
    <row r="77" spans="1:28" ht="26.25" customHeight="1" thickBot="1" x14ac:dyDescent="0.4">
      <c r="S77" s="28"/>
      <c r="T77" s="29"/>
      <c r="U77" s="30">
        <f t="shared" si="3"/>
        <v>0</v>
      </c>
      <c r="V77" s="6"/>
      <c r="W77" s="32">
        <f>SUMIF($D$3:$D$76,S77,$N$3:$N$76)</f>
        <v>0</v>
      </c>
    </row>
    <row r="78" spans="1:28" ht="26.25" customHeight="1" thickBot="1" x14ac:dyDescent="0.4">
      <c r="S78" s="28"/>
      <c r="T78" s="29"/>
      <c r="U78" s="30">
        <f t="shared" si="3"/>
        <v>0</v>
      </c>
      <c r="V78" s="6"/>
      <c r="W78" s="32">
        <f>SUMIF($D$3:$D$76,S78,$N$3:$N$76)</f>
        <v>0</v>
      </c>
    </row>
    <row r="79" spans="1:28" ht="26.25" customHeight="1" thickBot="1" x14ac:dyDescent="0.4">
      <c r="S79" s="28"/>
      <c r="T79" s="29"/>
      <c r="U79" s="30">
        <f t="shared" si="3"/>
        <v>0</v>
      </c>
      <c r="V79" s="6"/>
      <c r="W79" s="32">
        <f>SUMIF($D$3:$D$76,S79,$N$3:$N$76)</f>
        <v>0</v>
      </c>
    </row>
    <row r="80" spans="1:28" ht="26.25" customHeight="1" thickBot="1" x14ac:dyDescent="0.4">
      <c r="S80" s="28"/>
      <c r="T80" s="29"/>
      <c r="U80" s="30">
        <f t="shared" si="3"/>
        <v>0</v>
      </c>
      <c r="V80" s="6"/>
      <c r="W80" s="32">
        <f>SUMIF($D$3:$D$76,S80,$N$3:$N$76)</f>
        <v>0</v>
      </c>
    </row>
    <row r="81" spans="19:23" ht="26.25" customHeight="1" thickBot="1" x14ac:dyDescent="0.4">
      <c r="S81" s="28"/>
      <c r="T81" s="29"/>
      <c r="U81" s="30">
        <f t="shared" si="3"/>
        <v>0</v>
      </c>
      <c r="V81" s="6"/>
      <c r="W81" s="32">
        <f>SUMIF($D$3:$D$76,S81,$N$3:$N$76)</f>
        <v>0</v>
      </c>
    </row>
    <row r="82" spans="19:23" ht="26.25" customHeight="1" thickBot="1" x14ac:dyDescent="0.4">
      <c r="S82" s="28"/>
      <c r="T82" s="29"/>
      <c r="U82" s="30">
        <f t="shared" si="3"/>
        <v>0</v>
      </c>
      <c r="V82" s="6"/>
      <c r="W82" s="32">
        <f>SUMIF($D$3:$D$76,S82,$N$3:$N$76)</f>
        <v>0</v>
      </c>
    </row>
    <row r="83" spans="19:23" ht="26.25" customHeight="1" thickBot="1" x14ac:dyDescent="0.4">
      <c r="S83" s="28"/>
      <c r="T83" s="29"/>
      <c r="U83" s="30">
        <f t="shared" si="3"/>
        <v>0</v>
      </c>
      <c r="V83" s="6"/>
      <c r="W83" s="32">
        <f>SUMIF($D$3:$D$76,S83,$N$3:$N$76)</f>
        <v>0</v>
      </c>
    </row>
    <row r="84" spans="19:23" ht="26.25" customHeight="1" thickBot="1" x14ac:dyDescent="0.4">
      <c r="S84" s="28"/>
      <c r="T84" s="29"/>
      <c r="U84" s="30">
        <f>SUM(U3:U83)</f>
        <v>45</v>
      </c>
      <c r="V84" s="6"/>
      <c r="W84" s="32">
        <f>SUM(W3:W83)</f>
        <v>45</v>
      </c>
    </row>
    <row r="85" spans="19:23" ht="26.25" customHeight="1" x14ac:dyDescent="0.2">
      <c r="S85" s="6"/>
      <c r="T85" s="6"/>
      <c r="U85" s="6"/>
      <c r="V85" s="6"/>
      <c r="W85" s="6"/>
    </row>
    <row r="86" spans="19:23" ht="26.25" customHeight="1" x14ac:dyDescent="0.2">
      <c r="S86" s="6"/>
      <c r="T86" s="6"/>
      <c r="U86" s="6"/>
      <c r="V86" s="6"/>
      <c r="W86" s="6"/>
    </row>
    <row r="87" spans="19:23" ht="18.600000000000001" customHeight="1" x14ac:dyDescent="0.2">
      <c r="S87" s="6"/>
      <c r="T87" s="6"/>
      <c r="U87" s="6"/>
      <c r="V87" s="6"/>
      <c r="W87" s="6"/>
    </row>
    <row r="88" spans="19:23" ht="18.600000000000001" customHeight="1" x14ac:dyDescent="0.2">
      <c r="S88" s="6"/>
      <c r="T88" s="6"/>
      <c r="U88" s="6"/>
      <c r="V88" s="6"/>
      <c r="W88" s="6"/>
    </row>
    <row r="89" spans="19:23" ht="18.600000000000001" customHeight="1" x14ac:dyDescent="0.2">
      <c r="S89" s="6"/>
      <c r="T89" s="6"/>
      <c r="U89" s="6"/>
      <c r="V89" s="6"/>
      <c r="W89" s="6"/>
    </row>
    <row r="90" spans="19:23" ht="18.600000000000001" customHeight="1" x14ac:dyDescent="0.2">
      <c r="S90" s="6"/>
      <c r="T90" s="6"/>
      <c r="U90" s="6"/>
      <c r="V90" s="6"/>
      <c r="W90" s="6"/>
    </row>
    <row r="91" spans="19:23" ht="18.600000000000001" customHeight="1" x14ac:dyDescent="0.2">
      <c r="S91" s="6"/>
      <c r="T91" s="6"/>
      <c r="U91" s="6"/>
      <c r="V91" s="6"/>
      <c r="W91" s="6"/>
    </row>
    <row r="92" spans="19:23" ht="18.600000000000001" customHeight="1" x14ac:dyDescent="0.2">
      <c r="S92" s="6"/>
      <c r="T92" s="6"/>
      <c r="U92" s="6"/>
      <c r="V92" s="6"/>
      <c r="W92" s="6"/>
    </row>
    <row r="93" spans="19:23" ht="18.600000000000001" customHeight="1" x14ac:dyDescent="0.2">
      <c r="S93" s="6"/>
      <c r="T93" s="6"/>
      <c r="U93" s="6"/>
      <c r="V93" s="6"/>
      <c r="W93" s="6"/>
    </row>
    <row r="94" spans="19:23" ht="18.600000000000001" customHeight="1" x14ac:dyDescent="0.2">
      <c r="S94" s="6"/>
      <c r="T94" s="6"/>
      <c r="U94" s="6"/>
      <c r="V94" s="6"/>
      <c r="W94" s="6"/>
    </row>
    <row r="95" spans="19:23" ht="18.600000000000001" customHeight="1" x14ac:dyDescent="0.2">
      <c r="S95" s="6"/>
      <c r="T95" s="6"/>
      <c r="U95" s="6"/>
      <c r="V95" s="6"/>
      <c r="W95" s="6"/>
    </row>
    <row r="96" spans="19:23" ht="18.600000000000001" customHeight="1" x14ac:dyDescent="0.2">
      <c r="S96" s="6"/>
      <c r="T96" s="6"/>
      <c r="U96" s="6"/>
      <c r="V96" s="6"/>
      <c r="W96" s="6"/>
    </row>
    <row r="97" spans="19:23" ht="18.600000000000001" customHeight="1" x14ac:dyDescent="0.2">
      <c r="S97" s="6"/>
      <c r="T97" s="6"/>
      <c r="U97" s="6"/>
      <c r="V97" s="6"/>
      <c r="W97" s="6"/>
    </row>
    <row r="98" spans="19:23" ht="18.600000000000001" customHeight="1" x14ac:dyDescent="0.2">
      <c r="S98" s="6"/>
      <c r="T98" s="6"/>
      <c r="U98" s="6"/>
      <c r="V98" s="6"/>
      <c r="W98" s="6"/>
    </row>
    <row r="99" spans="19:23" ht="18.600000000000001" customHeight="1" x14ac:dyDescent="0.2">
      <c r="S99" s="6"/>
      <c r="T99" s="6"/>
      <c r="U99" s="6"/>
      <c r="V99" s="6"/>
      <c r="W99" s="6"/>
    </row>
    <row r="100" spans="19:23" ht="18.600000000000001" customHeight="1" x14ac:dyDescent="0.2">
      <c r="S100" s="6"/>
      <c r="T100" s="6"/>
      <c r="U100" s="6"/>
      <c r="V100" s="6"/>
      <c r="W100" s="6"/>
    </row>
    <row r="101" spans="19:23" ht="18.600000000000001" customHeight="1" x14ac:dyDescent="0.2">
      <c r="S101" s="6"/>
      <c r="T101" s="6"/>
      <c r="U101" s="6"/>
      <c r="V101" s="6"/>
      <c r="W101" s="6"/>
    </row>
    <row r="102" spans="19:23" ht="18.600000000000001" customHeight="1" x14ac:dyDescent="0.2">
      <c r="S102" s="6"/>
      <c r="T102" s="6"/>
      <c r="U102" s="6"/>
      <c r="V102" s="6"/>
      <c r="W102" s="6"/>
    </row>
    <row r="103" spans="19:23" ht="18.600000000000001" customHeight="1" x14ac:dyDescent="0.2">
      <c r="S103" s="6"/>
      <c r="T103" s="6"/>
      <c r="U103" s="6"/>
      <c r="V103" s="6"/>
      <c r="W103" s="6"/>
    </row>
    <row r="104" spans="19:23" ht="18.600000000000001" customHeight="1" x14ac:dyDescent="0.2">
      <c r="S104" s="6"/>
      <c r="T104" s="6"/>
      <c r="U104" s="6"/>
      <c r="V104" s="6"/>
      <c r="W104" s="6"/>
    </row>
    <row r="105" spans="19:23" ht="18.600000000000001" customHeight="1" x14ac:dyDescent="0.2">
      <c r="S105" s="6"/>
      <c r="T105" s="6"/>
      <c r="U105" s="6"/>
      <c r="V105" s="6"/>
      <c r="W105" s="6"/>
    </row>
    <row r="106" spans="19:23" ht="18.600000000000001" customHeight="1" x14ac:dyDescent="0.2">
      <c r="S106" s="6"/>
      <c r="T106" s="6"/>
      <c r="U106" s="6"/>
      <c r="V106" s="6"/>
      <c r="W106" s="6"/>
    </row>
    <row r="107" spans="19:23" ht="18.600000000000001" customHeight="1" x14ac:dyDescent="0.2">
      <c r="S107" s="6"/>
      <c r="T107" s="6"/>
      <c r="U107" s="6"/>
      <c r="V107" s="6"/>
      <c r="W107" s="6"/>
    </row>
    <row r="108" spans="19:23" ht="18.600000000000001" customHeight="1" x14ac:dyDescent="0.2">
      <c r="S108" s="6"/>
      <c r="T108" s="6"/>
      <c r="U108" s="6"/>
      <c r="V108" s="6"/>
      <c r="W108" s="6"/>
    </row>
    <row r="109" spans="19:23" ht="18.600000000000001" customHeight="1" x14ac:dyDescent="0.2">
      <c r="S109" s="6"/>
      <c r="T109" s="6"/>
      <c r="U109" s="6"/>
      <c r="V109" s="6"/>
      <c r="W109" s="6"/>
    </row>
    <row r="110" spans="19:23" ht="18.600000000000001" customHeight="1" x14ac:dyDescent="0.2">
      <c r="S110" s="6"/>
      <c r="T110" s="6"/>
      <c r="U110" s="6"/>
      <c r="V110" s="6"/>
      <c r="W110" s="6"/>
    </row>
    <row r="111" spans="19:23" ht="18.600000000000001" customHeight="1" x14ac:dyDescent="0.2">
      <c r="S111" s="6"/>
      <c r="T111" s="6"/>
      <c r="U111" s="6"/>
      <c r="V111" s="6"/>
      <c r="W111" s="6"/>
    </row>
    <row r="112" spans="19:23" ht="18.600000000000001" customHeight="1" x14ac:dyDescent="0.2">
      <c r="S112" s="6"/>
      <c r="T112" s="6"/>
      <c r="U112" s="6"/>
      <c r="V112" s="6"/>
      <c r="W112" s="6"/>
    </row>
  </sheetData>
  <mergeCells count="1">
    <mergeCell ref="B1:G1"/>
  </mergeCells>
  <conditionalFormatting sqref="A5:B42 B3:B4">
    <cfRule type="containsText" dxfId="1" priority="1" stopIfTrue="1" operator="containsText" text="SI">
      <formula>NOT(ISERROR(SEARCH("SI",A3)))</formula>
    </cfRule>
    <cfRule type="containsText" dxfId="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B153"/>
  <sheetViews>
    <sheetView showGridLines="0" topLeftCell="A34" zoomScale="70" zoomScaleNormal="70" workbookViewId="0">
      <selection activeCell="T94" sqref="T94"/>
    </sheetView>
  </sheetViews>
  <sheetFormatPr defaultColWidth="8.85546875" defaultRowHeight="18.600000000000001" customHeight="1" x14ac:dyDescent="0.2"/>
  <cols>
    <col min="1" max="1" width="8.7109375" style="1" customWidth="1"/>
    <col min="2" max="2" width="43.140625" style="1" customWidth="1"/>
    <col min="3" max="24" width="10.7109375" style="1" customWidth="1"/>
    <col min="25" max="25" width="14" style="1" customWidth="1"/>
    <col min="26" max="26" width="41.140625" style="1" customWidth="1"/>
    <col min="27" max="262" width="8.85546875" style="1" customWidth="1"/>
  </cols>
  <sheetData>
    <row r="1" spans="1:26" ht="15.6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6.149999999999999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/>
    </row>
    <row r="3" spans="1:26" ht="20.100000000000001" customHeight="1" thickBot="1" x14ac:dyDescent="0.3">
      <c r="A3" s="82"/>
      <c r="B3" s="83" t="s">
        <v>3</v>
      </c>
      <c r="C3" s="83" t="s">
        <v>118</v>
      </c>
      <c r="D3" s="83" t="s">
        <v>119</v>
      </c>
      <c r="E3" s="84" t="s">
        <v>120</v>
      </c>
      <c r="F3" s="85" t="s">
        <v>121</v>
      </c>
      <c r="G3" s="85" t="s">
        <v>122</v>
      </c>
      <c r="H3" s="85" t="s">
        <v>123</v>
      </c>
      <c r="I3" s="85" t="s">
        <v>124</v>
      </c>
      <c r="J3" s="85" t="s">
        <v>125</v>
      </c>
      <c r="K3" s="85" t="s">
        <v>126</v>
      </c>
      <c r="L3" s="85" t="s">
        <v>127</v>
      </c>
      <c r="M3" s="85" t="s">
        <v>128</v>
      </c>
      <c r="N3" s="85" t="s">
        <v>129</v>
      </c>
      <c r="O3" s="85" t="s">
        <v>130</v>
      </c>
      <c r="P3" s="85" t="s">
        <v>131</v>
      </c>
      <c r="Q3" s="85" t="s">
        <v>132</v>
      </c>
      <c r="R3" s="85" t="s">
        <v>133</v>
      </c>
      <c r="S3" s="85" t="s">
        <v>175</v>
      </c>
      <c r="T3" s="85" t="s">
        <v>176</v>
      </c>
      <c r="U3" s="85" t="s">
        <v>177</v>
      </c>
      <c r="V3" s="85" t="s">
        <v>601</v>
      </c>
      <c r="W3" s="85" t="s">
        <v>602</v>
      </c>
      <c r="X3" s="85" t="s">
        <v>603</v>
      </c>
      <c r="Y3" s="85" t="s">
        <v>99</v>
      </c>
      <c r="Z3" s="86"/>
    </row>
    <row r="4" spans="1:26" ht="20.100000000000001" customHeight="1" thickBot="1" x14ac:dyDescent="0.3">
      <c r="A4" s="94">
        <v>10</v>
      </c>
      <c r="B4" s="94" t="s">
        <v>140</v>
      </c>
      <c r="C4" s="90">
        <f>'S1 M'!U3</f>
        <v>75</v>
      </c>
      <c r="D4" s="90">
        <f>'S1 F'!U3</f>
        <v>0</v>
      </c>
      <c r="E4" s="91">
        <f>'S2 M'!U3</f>
        <v>0</v>
      </c>
      <c r="F4" s="92">
        <f>'S2 F'!U3</f>
        <v>0</v>
      </c>
      <c r="G4" s="92">
        <f>'S3 M'!U3</f>
        <v>24</v>
      </c>
      <c r="H4" s="92">
        <f>'S3 F'!U3</f>
        <v>0</v>
      </c>
      <c r="I4" s="92">
        <f>('S4 M'!U3)</f>
        <v>5</v>
      </c>
      <c r="J4" s="92">
        <f>('S4 F'!U3)</f>
        <v>35</v>
      </c>
      <c r="K4" s="92">
        <f>('M1 M'!U3)</f>
        <v>155</v>
      </c>
      <c r="L4" s="92">
        <f>('M1 F'!U3)</f>
        <v>0</v>
      </c>
      <c r="M4" s="92">
        <f>('M2 M'!U3)</f>
        <v>87</v>
      </c>
      <c r="N4" s="92">
        <f>('M2 F'!U3)</f>
        <v>0</v>
      </c>
      <c r="O4" s="92">
        <f>('M3 M '!U3)</f>
        <v>95</v>
      </c>
      <c r="P4" s="92">
        <f>('M3 F'!U3)</f>
        <v>0</v>
      </c>
      <c r="Q4" s="92">
        <f>'M4 M'!U3</f>
        <v>0</v>
      </c>
      <c r="R4" s="92">
        <f>'M4 F'!U3</f>
        <v>25</v>
      </c>
      <c r="S4" s="92">
        <f>'M5 M'!U3</f>
        <v>130</v>
      </c>
      <c r="T4" s="92">
        <f>'M5 F'!U3</f>
        <v>0</v>
      </c>
      <c r="U4" s="92">
        <f>'M6 M'!U3</f>
        <v>0</v>
      </c>
      <c r="V4" s="92">
        <f>'M7 M '!U3</f>
        <v>0</v>
      </c>
      <c r="W4" s="92">
        <f>'M7 F'!U3</f>
        <v>0</v>
      </c>
      <c r="X4" s="92">
        <f>'M10 M'!U3</f>
        <v>0</v>
      </c>
      <c r="Y4" s="93">
        <f>SUM(C4:X4)</f>
        <v>631</v>
      </c>
      <c r="Z4" s="94" t="s">
        <v>140</v>
      </c>
    </row>
    <row r="5" spans="1:26" ht="20.100000000000001" customHeight="1" thickBot="1" x14ac:dyDescent="0.3">
      <c r="A5" s="94">
        <v>48</v>
      </c>
      <c r="B5" s="94" t="s">
        <v>141</v>
      </c>
      <c r="C5" s="90">
        <f>'S1 M'!U4</f>
        <v>0</v>
      </c>
      <c r="D5" s="90">
        <f>'S1 F'!U4</f>
        <v>0</v>
      </c>
      <c r="E5" s="91">
        <f>'S2 M'!U4</f>
        <v>0</v>
      </c>
      <c r="F5" s="92">
        <f>'S2 F'!U4</f>
        <v>0</v>
      </c>
      <c r="G5" s="92">
        <f>'S3 M'!U4</f>
        <v>0</v>
      </c>
      <c r="H5" s="92">
        <f>'S3 F'!U4</f>
        <v>0</v>
      </c>
      <c r="I5" s="92">
        <f>('S4 M'!U4)</f>
        <v>0</v>
      </c>
      <c r="J5" s="92">
        <f>('S4 F'!U4)</f>
        <v>0</v>
      </c>
      <c r="K5" s="92">
        <f>('M1 M'!U4)</f>
        <v>0</v>
      </c>
      <c r="L5" s="92">
        <f>('M1 F'!U4)</f>
        <v>0</v>
      </c>
      <c r="M5" s="92">
        <f>('M2 M'!U4)</f>
        <v>0</v>
      </c>
      <c r="N5" s="92">
        <f>('M2 F'!U4)</f>
        <v>0</v>
      </c>
      <c r="O5" s="92">
        <f>('M3 M '!U4)</f>
        <v>20</v>
      </c>
      <c r="P5" s="92">
        <f>('M3 F'!U4)</f>
        <v>0</v>
      </c>
      <c r="Q5" s="92">
        <f>'M4 M'!U4</f>
        <v>65</v>
      </c>
      <c r="R5" s="92">
        <f>'M4 F'!U4</f>
        <v>0</v>
      </c>
      <c r="S5" s="92">
        <f>'M5 M'!U4</f>
        <v>0</v>
      </c>
      <c r="T5" s="92">
        <f>'M5 F'!U4</f>
        <v>0</v>
      </c>
      <c r="U5" s="92">
        <f>'M6 M'!U4</f>
        <v>0</v>
      </c>
      <c r="V5" s="92">
        <f>'M7 M '!U4</f>
        <v>0</v>
      </c>
      <c r="W5" s="92">
        <f>'M7 F'!U4</f>
        <v>0</v>
      </c>
      <c r="X5" s="92">
        <f>'M10 M'!U4</f>
        <v>0</v>
      </c>
      <c r="Y5" s="93">
        <f t="shared" ref="Y5:Y68" si="0">SUM(C5:X5)</f>
        <v>85</v>
      </c>
      <c r="Z5" s="94" t="s">
        <v>141</v>
      </c>
    </row>
    <row r="6" spans="1:26" ht="20.100000000000001" customHeight="1" thickBot="1" x14ac:dyDescent="0.3">
      <c r="A6" s="94">
        <v>1132</v>
      </c>
      <c r="B6" s="94" t="s">
        <v>142</v>
      </c>
      <c r="C6" s="90">
        <f>'S1 M'!U5</f>
        <v>0</v>
      </c>
      <c r="D6" s="90">
        <f>'S1 F'!U5</f>
        <v>0</v>
      </c>
      <c r="E6" s="91">
        <f>'S2 M'!U5</f>
        <v>0</v>
      </c>
      <c r="F6" s="92">
        <f>'S2 F'!U5</f>
        <v>0</v>
      </c>
      <c r="G6" s="92">
        <f>'S3 M'!U5</f>
        <v>0</v>
      </c>
      <c r="H6" s="92">
        <f>'S3 F'!U5</f>
        <v>0</v>
      </c>
      <c r="I6" s="92">
        <f>('S4 M'!U5)</f>
        <v>0</v>
      </c>
      <c r="J6" s="92">
        <f>('S4 F'!U5)</f>
        <v>0</v>
      </c>
      <c r="K6" s="92">
        <f>('M1 M'!U5)</f>
        <v>5</v>
      </c>
      <c r="L6" s="92">
        <f>('M1 F'!U5)</f>
        <v>0</v>
      </c>
      <c r="M6" s="92">
        <f>('M2 M'!U5)</f>
        <v>5</v>
      </c>
      <c r="N6" s="92">
        <f>('M2 F'!U5)</f>
        <v>0</v>
      </c>
      <c r="O6" s="92">
        <f>('M3 M '!U5)</f>
        <v>5</v>
      </c>
      <c r="P6" s="92">
        <f>('M3 F'!U5)</f>
        <v>139</v>
      </c>
      <c r="Q6" s="92">
        <f>'M4 M'!U5</f>
        <v>120</v>
      </c>
      <c r="R6" s="92">
        <f>'M4 F'!U5</f>
        <v>65</v>
      </c>
      <c r="S6" s="92">
        <f>'M5 M'!U5</f>
        <v>14</v>
      </c>
      <c r="T6" s="92">
        <f>'M5 F'!U5</f>
        <v>0</v>
      </c>
      <c r="U6" s="92">
        <f>'M6 M'!U5</f>
        <v>0</v>
      </c>
      <c r="V6" s="92">
        <f>'M7 M '!U5</f>
        <v>80</v>
      </c>
      <c r="W6" s="92">
        <f>'M7 F'!U5</f>
        <v>45</v>
      </c>
      <c r="X6" s="92">
        <f>'M10 M'!U5</f>
        <v>0</v>
      </c>
      <c r="Y6" s="93">
        <f t="shared" si="0"/>
        <v>478</v>
      </c>
      <c r="Z6" s="94" t="s">
        <v>142</v>
      </c>
    </row>
    <row r="7" spans="1:26" ht="20.100000000000001" customHeight="1" thickBot="1" x14ac:dyDescent="0.3">
      <c r="A7" s="94">
        <v>1140</v>
      </c>
      <c r="B7" s="94" t="s">
        <v>143</v>
      </c>
      <c r="C7" s="90">
        <f>'S1 M'!U6</f>
        <v>0</v>
      </c>
      <c r="D7" s="90">
        <f>'S1 F'!U6</f>
        <v>0</v>
      </c>
      <c r="E7" s="91">
        <f>'S2 M'!U6</f>
        <v>0</v>
      </c>
      <c r="F7" s="92">
        <f>'S2 F'!U6</f>
        <v>0</v>
      </c>
      <c r="G7" s="92">
        <f>'S3 M'!U6</f>
        <v>0</v>
      </c>
      <c r="H7" s="92">
        <f>'S3 F'!U6</f>
        <v>0</v>
      </c>
      <c r="I7" s="92">
        <f>('S4 M'!U6)</f>
        <v>0</v>
      </c>
      <c r="J7" s="92">
        <f>('S4 F'!U6)</f>
        <v>0</v>
      </c>
      <c r="K7" s="92">
        <f>('M1 M'!U6)</f>
        <v>15</v>
      </c>
      <c r="L7" s="92">
        <f>('M1 F'!U6)</f>
        <v>0</v>
      </c>
      <c r="M7" s="92">
        <f>('M2 M'!U6)</f>
        <v>0</v>
      </c>
      <c r="N7" s="92">
        <f>('M2 F'!U6)</f>
        <v>0</v>
      </c>
      <c r="O7" s="92">
        <f>('M3 M '!U6)</f>
        <v>5</v>
      </c>
      <c r="P7" s="92">
        <f>('M3 F'!U6)</f>
        <v>0</v>
      </c>
      <c r="Q7" s="92">
        <f>'M4 M'!U6</f>
        <v>0</v>
      </c>
      <c r="R7" s="92">
        <f>'M4 F'!U6</f>
        <v>0</v>
      </c>
      <c r="S7" s="92">
        <f>'M5 M'!U6</f>
        <v>55</v>
      </c>
      <c r="T7" s="92">
        <f>'M5 F'!U6</f>
        <v>0</v>
      </c>
      <c r="U7" s="92">
        <f>'M6 M'!U6</f>
        <v>0</v>
      </c>
      <c r="V7" s="92">
        <f>'M7 M '!U6</f>
        <v>0</v>
      </c>
      <c r="W7" s="92">
        <f>'M7 F'!U6</f>
        <v>0</v>
      </c>
      <c r="X7" s="92">
        <f>'M10 M'!U6</f>
        <v>0</v>
      </c>
      <c r="Y7" s="93">
        <f t="shared" si="0"/>
        <v>75</v>
      </c>
      <c r="Z7" s="94" t="s">
        <v>143</v>
      </c>
    </row>
    <row r="8" spans="1:26" ht="20.100000000000001" customHeight="1" thickBot="1" x14ac:dyDescent="0.3">
      <c r="A8" s="94">
        <v>1172</v>
      </c>
      <c r="B8" s="94" t="s">
        <v>144</v>
      </c>
      <c r="C8" s="90">
        <f>'S1 M'!U7</f>
        <v>0</v>
      </c>
      <c r="D8" s="90">
        <f>'S1 F'!U7</f>
        <v>0</v>
      </c>
      <c r="E8" s="91">
        <f>'S2 M'!U7</f>
        <v>120</v>
      </c>
      <c r="F8" s="92">
        <f>'S2 F'!U7</f>
        <v>0</v>
      </c>
      <c r="G8" s="92">
        <f>'S3 M'!U7</f>
        <v>10</v>
      </c>
      <c r="H8" s="92">
        <f>'S3 F'!U7</f>
        <v>0</v>
      </c>
      <c r="I8" s="92">
        <f>('S4 M'!U7)</f>
        <v>105</v>
      </c>
      <c r="J8" s="92">
        <f>('S4 F'!U7)</f>
        <v>0</v>
      </c>
      <c r="K8" s="92">
        <f>('M1 M'!U7)</f>
        <v>16</v>
      </c>
      <c r="L8" s="92">
        <f>('M1 F'!U7)</f>
        <v>0</v>
      </c>
      <c r="M8" s="92">
        <f>('M2 M'!U7)</f>
        <v>90</v>
      </c>
      <c r="N8" s="92">
        <f>('M2 F'!U7)</f>
        <v>35</v>
      </c>
      <c r="O8" s="92">
        <f>('M3 M '!U7)</f>
        <v>5</v>
      </c>
      <c r="P8" s="92">
        <f>('M3 F'!U7)</f>
        <v>0</v>
      </c>
      <c r="Q8" s="92">
        <f>'M4 M'!U7</f>
        <v>140</v>
      </c>
      <c r="R8" s="92">
        <f>'M4 F'!U7</f>
        <v>70</v>
      </c>
      <c r="S8" s="92">
        <f>'M5 M'!U7</f>
        <v>215</v>
      </c>
      <c r="T8" s="92">
        <f>'M5 F'!U7</f>
        <v>0</v>
      </c>
      <c r="U8" s="92">
        <f>'M6 M'!U7</f>
        <v>45</v>
      </c>
      <c r="V8" s="92">
        <f>'M7 M '!U7</f>
        <v>0</v>
      </c>
      <c r="W8" s="92">
        <f>'M7 F'!U7</f>
        <v>0</v>
      </c>
      <c r="X8" s="92">
        <f>'M10 M'!U7</f>
        <v>0</v>
      </c>
      <c r="Y8" s="93">
        <f t="shared" si="0"/>
        <v>851</v>
      </c>
      <c r="Z8" s="94" t="s">
        <v>144</v>
      </c>
    </row>
    <row r="9" spans="1:26" ht="20.100000000000001" customHeight="1" thickBot="1" x14ac:dyDescent="0.3">
      <c r="A9" s="94">
        <v>1174</v>
      </c>
      <c r="B9" s="94" t="s">
        <v>145</v>
      </c>
      <c r="C9" s="90">
        <f>'S1 M'!U8</f>
        <v>17</v>
      </c>
      <c r="D9" s="90">
        <f>'S1 F'!U8</f>
        <v>0</v>
      </c>
      <c r="E9" s="91">
        <f>'S2 M'!U8</f>
        <v>10</v>
      </c>
      <c r="F9" s="92">
        <f>'S2 F'!U8</f>
        <v>0</v>
      </c>
      <c r="G9" s="92">
        <f>'S3 M'!U8</f>
        <v>17</v>
      </c>
      <c r="H9" s="92">
        <f>'S3 F'!U8</f>
        <v>35</v>
      </c>
      <c r="I9" s="92">
        <f>('S4 M'!U8)</f>
        <v>10</v>
      </c>
      <c r="J9" s="92">
        <f>('S4 F'!U8)</f>
        <v>0</v>
      </c>
      <c r="K9" s="92">
        <f>('M1 M'!U8)</f>
        <v>10</v>
      </c>
      <c r="L9" s="92">
        <f>('M1 F'!U8)</f>
        <v>0</v>
      </c>
      <c r="M9" s="92">
        <f>('M2 M'!U8)</f>
        <v>0</v>
      </c>
      <c r="N9" s="92">
        <f>('M2 F'!U8)</f>
        <v>14</v>
      </c>
      <c r="O9" s="92">
        <f>('M3 M '!U8)</f>
        <v>58</v>
      </c>
      <c r="P9" s="92">
        <f>('M3 F'!U8)</f>
        <v>50</v>
      </c>
      <c r="Q9" s="92">
        <f>'M4 M'!U8</f>
        <v>55</v>
      </c>
      <c r="R9" s="92">
        <f>'M4 F'!U8</f>
        <v>45</v>
      </c>
      <c r="S9" s="92">
        <f>'M5 M'!U8</f>
        <v>72</v>
      </c>
      <c r="T9" s="92">
        <f>'M5 F'!U8</f>
        <v>0</v>
      </c>
      <c r="U9" s="92">
        <f>'M6 M'!U8</f>
        <v>0</v>
      </c>
      <c r="V9" s="92">
        <f>'M7 M '!U8</f>
        <v>0</v>
      </c>
      <c r="W9" s="92">
        <f>'M7 F'!U8</f>
        <v>0</v>
      </c>
      <c r="X9" s="92">
        <f>'M10 M'!U8</f>
        <v>0</v>
      </c>
      <c r="Y9" s="93">
        <f t="shared" si="0"/>
        <v>393</v>
      </c>
      <c r="Z9" s="94" t="s">
        <v>145</v>
      </c>
    </row>
    <row r="10" spans="1:26" ht="20.100000000000001" customHeight="1" thickBot="1" x14ac:dyDescent="0.3">
      <c r="A10" s="94">
        <v>1180</v>
      </c>
      <c r="B10" s="94" t="s">
        <v>146</v>
      </c>
      <c r="C10" s="90">
        <f>'S1 M'!U9</f>
        <v>0</v>
      </c>
      <c r="D10" s="90">
        <f>'S1 F'!U9</f>
        <v>0</v>
      </c>
      <c r="E10" s="91">
        <f>'S2 M'!U9</f>
        <v>75</v>
      </c>
      <c r="F10" s="92">
        <f>'S2 F'!U9</f>
        <v>0</v>
      </c>
      <c r="G10" s="92">
        <f>'S3 M'!U9</f>
        <v>5</v>
      </c>
      <c r="H10" s="92">
        <f>'S3 F'!U9</f>
        <v>0</v>
      </c>
      <c r="I10" s="92">
        <f>('S4 M'!U9)</f>
        <v>0</v>
      </c>
      <c r="J10" s="92">
        <f>('S4 F'!U9)</f>
        <v>0</v>
      </c>
      <c r="K10" s="92">
        <f>('M1 M'!U9)</f>
        <v>5</v>
      </c>
      <c r="L10" s="92">
        <f>('M1 F'!U9)</f>
        <v>60</v>
      </c>
      <c r="M10" s="92">
        <f>('M2 M'!U9)</f>
        <v>0</v>
      </c>
      <c r="N10" s="92">
        <f>('M2 F'!U9)</f>
        <v>42</v>
      </c>
      <c r="O10" s="92">
        <f>('M3 M '!U9)</f>
        <v>120</v>
      </c>
      <c r="P10" s="92">
        <f>('M3 F'!U9)</f>
        <v>0</v>
      </c>
      <c r="Q10" s="92">
        <f>'M4 M'!U9</f>
        <v>121</v>
      </c>
      <c r="R10" s="92">
        <f>'M4 F'!U9</f>
        <v>68</v>
      </c>
      <c r="S10" s="92">
        <f>'M5 M'!U9</f>
        <v>0</v>
      </c>
      <c r="T10" s="92">
        <f>'M5 F'!U9</f>
        <v>0</v>
      </c>
      <c r="U10" s="92">
        <f>'M6 M'!U9</f>
        <v>0</v>
      </c>
      <c r="V10" s="92">
        <f>'M7 M '!U9</f>
        <v>0</v>
      </c>
      <c r="W10" s="92">
        <f>'M7 F'!U9</f>
        <v>0</v>
      </c>
      <c r="X10" s="92">
        <f>'M10 M'!U9</f>
        <v>0</v>
      </c>
      <c r="Y10" s="93">
        <f t="shared" si="0"/>
        <v>496</v>
      </c>
      <c r="Z10" s="94" t="s">
        <v>146</v>
      </c>
    </row>
    <row r="11" spans="1:26" ht="20.100000000000001" customHeight="1" thickBot="1" x14ac:dyDescent="0.3">
      <c r="A11" s="94">
        <v>1298</v>
      </c>
      <c r="B11" s="94" t="s">
        <v>147</v>
      </c>
      <c r="C11" s="90">
        <f>'S1 M'!U10</f>
        <v>55</v>
      </c>
      <c r="D11" s="90">
        <f>'S1 F'!U10</f>
        <v>45</v>
      </c>
      <c r="E11" s="91">
        <f>'S2 M'!U10</f>
        <v>0</v>
      </c>
      <c r="F11" s="92">
        <f>'S2 F'!U10</f>
        <v>0</v>
      </c>
      <c r="G11" s="92">
        <f>'S3 M'!U10</f>
        <v>0</v>
      </c>
      <c r="H11" s="92">
        <f>'S3 F'!U10</f>
        <v>0</v>
      </c>
      <c r="I11" s="92">
        <f>('S4 M'!U10)</f>
        <v>0</v>
      </c>
      <c r="J11" s="92">
        <f>('S4 F'!U10)</f>
        <v>0</v>
      </c>
      <c r="K11" s="92">
        <f>('M1 M'!U10)</f>
        <v>0</v>
      </c>
      <c r="L11" s="92">
        <f>('M1 F'!U10)</f>
        <v>0</v>
      </c>
      <c r="M11" s="92">
        <f>('M2 M'!U10)</f>
        <v>0</v>
      </c>
      <c r="N11" s="92">
        <f>('M2 F'!U10)</f>
        <v>0</v>
      </c>
      <c r="O11" s="92">
        <f>('M3 M '!U10)</f>
        <v>0</v>
      </c>
      <c r="P11" s="92">
        <f>('M3 F'!U10)</f>
        <v>0</v>
      </c>
      <c r="Q11" s="92">
        <f>'M4 M'!U10</f>
        <v>0</v>
      </c>
      <c r="R11" s="92">
        <f>'M4 F'!U10</f>
        <v>0</v>
      </c>
      <c r="S11" s="92">
        <f>'M5 M'!U10</f>
        <v>0</v>
      </c>
      <c r="T11" s="92">
        <f>'M5 F'!U10</f>
        <v>0</v>
      </c>
      <c r="U11" s="92">
        <f>'M6 M'!U10</f>
        <v>0</v>
      </c>
      <c r="V11" s="92">
        <f>'M7 M '!U10</f>
        <v>0</v>
      </c>
      <c r="W11" s="92">
        <f>'M7 F'!U10</f>
        <v>0</v>
      </c>
      <c r="X11" s="92">
        <f>'M10 M'!U10</f>
        <v>0</v>
      </c>
      <c r="Y11" s="93">
        <f t="shared" si="0"/>
        <v>100</v>
      </c>
      <c r="Z11" s="94" t="s">
        <v>147</v>
      </c>
    </row>
    <row r="12" spans="1:26" ht="20.100000000000001" customHeight="1" thickBot="1" x14ac:dyDescent="0.3">
      <c r="A12" s="94">
        <v>1317</v>
      </c>
      <c r="B12" s="94" t="s">
        <v>148</v>
      </c>
      <c r="C12" s="90">
        <f>'S1 M'!U11</f>
        <v>0</v>
      </c>
      <c r="D12" s="90">
        <f>'S1 F'!U11</f>
        <v>0</v>
      </c>
      <c r="E12" s="91">
        <f>'S2 M'!U11</f>
        <v>0</v>
      </c>
      <c r="F12" s="92">
        <f>'S2 F'!U11</f>
        <v>0</v>
      </c>
      <c r="G12" s="92">
        <f>'S3 M'!U11</f>
        <v>0</v>
      </c>
      <c r="H12" s="92">
        <f>'S3 F'!U11</f>
        <v>0</v>
      </c>
      <c r="I12" s="92">
        <f>('S4 M'!U11)</f>
        <v>0</v>
      </c>
      <c r="J12" s="92">
        <f>('S4 F'!U11)</f>
        <v>0</v>
      </c>
      <c r="K12" s="92">
        <f>('M1 M'!U11)</f>
        <v>0</v>
      </c>
      <c r="L12" s="92">
        <f>('M1 F'!U11)</f>
        <v>0</v>
      </c>
      <c r="M12" s="92">
        <f>('M2 M'!U11)</f>
        <v>0</v>
      </c>
      <c r="N12" s="92">
        <f>('M2 F'!U11)</f>
        <v>0</v>
      </c>
      <c r="O12" s="92">
        <f>('M3 M '!U11)</f>
        <v>0</v>
      </c>
      <c r="P12" s="92">
        <f>('M3 F'!U11)</f>
        <v>0</v>
      </c>
      <c r="Q12" s="92">
        <f>'M4 M'!U11</f>
        <v>0</v>
      </c>
      <c r="R12" s="92">
        <f>'M4 F'!U11</f>
        <v>0</v>
      </c>
      <c r="S12" s="92">
        <f>'M5 M'!U11</f>
        <v>0</v>
      </c>
      <c r="T12" s="92">
        <f>'M5 F'!U11</f>
        <v>0</v>
      </c>
      <c r="U12" s="92">
        <f>'M6 M'!U11</f>
        <v>35</v>
      </c>
      <c r="V12" s="92">
        <f>'M7 M '!U11</f>
        <v>0</v>
      </c>
      <c r="W12" s="92">
        <f>'M7 F'!U11</f>
        <v>0</v>
      </c>
      <c r="X12" s="92">
        <f>'M10 M'!U11</f>
        <v>0</v>
      </c>
      <c r="Y12" s="93">
        <f t="shared" si="0"/>
        <v>35</v>
      </c>
      <c r="Z12" s="94" t="s">
        <v>148</v>
      </c>
    </row>
    <row r="13" spans="1:26" ht="20.100000000000001" customHeight="1" thickBot="1" x14ac:dyDescent="0.3">
      <c r="A13" s="94">
        <v>1347</v>
      </c>
      <c r="B13" s="94" t="s">
        <v>45</v>
      </c>
      <c r="C13" s="90">
        <f>'S1 M'!U12</f>
        <v>0</v>
      </c>
      <c r="D13" s="90">
        <f>'S1 F'!U12</f>
        <v>0</v>
      </c>
      <c r="E13" s="91">
        <f>'S2 M'!U12</f>
        <v>0</v>
      </c>
      <c r="F13" s="92">
        <f>'S2 F'!U12</f>
        <v>0</v>
      </c>
      <c r="G13" s="92">
        <f>'S3 M'!U12</f>
        <v>0</v>
      </c>
      <c r="H13" s="92">
        <f>'S3 F'!U12</f>
        <v>0</v>
      </c>
      <c r="I13" s="92">
        <f>('S4 M'!U12)</f>
        <v>0</v>
      </c>
      <c r="J13" s="92">
        <f>('S4 F'!U12)</f>
        <v>0</v>
      </c>
      <c r="K13" s="92">
        <f>('M1 M'!U12)</f>
        <v>5</v>
      </c>
      <c r="L13" s="92">
        <f>('M1 F'!U12)</f>
        <v>0</v>
      </c>
      <c r="M13" s="92">
        <f>('M2 M'!U12)</f>
        <v>14</v>
      </c>
      <c r="N13" s="92">
        <f>('M2 F'!U12)</f>
        <v>0</v>
      </c>
      <c r="O13" s="92">
        <f>('M3 M '!U12)</f>
        <v>0</v>
      </c>
      <c r="P13" s="92">
        <f>('M3 F'!U12)</f>
        <v>0</v>
      </c>
      <c r="Q13" s="92">
        <f>'M4 M'!U12</f>
        <v>0</v>
      </c>
      <c r="R13" s="92">
        <f>'M4 F'!U12</f>
        <v>0</v>
      </c>
      <c r="S13" s="92">
        <f>'M5 M'!U12</f>
        <v>0</v>
      </c>
      <c r="T13" s="92">
        <f>'M5 F'!U12</f>
        <v>45</v>
      </c>
      <c r="U13" s="92">
        <f>'M6 M'!U12</f>
        <v>0</v>
      </c>
      <c r="V13" s="92">
        <f>'M7 M '!U12</f>
        <v>0</v>
      </c>
      <c r="W13" s="92">
        <f>'M7 F'!U12</f>
        <v>0</v>
      </c>
      <c r="X13" s="92">
        <f>'M10 M'!U12</f>
        <v>45</v>
      </c>
      <c r="Y13" s="93">
        <f t="shared" si="0"/>
        <v>109</v>
      </c>
      <c r="Z13" s="94" t="s">
        <v>45</v>
      </c>
    </row>
    <row r="14" spans="1:26" ht="20.100000000000001" customHeight="1" thickBot="1" x14ac:dyDescent="0.3">
      <c r="A14" s="94">
        <v>1451</v>
      </c>
      <c r="B14" s="94" t="s">
        <v>149</v>
      </c>
      <c r="C14" s="90">
        <f>'S1 M'!U13</f>
        <v>25</v>
      </c>
      <c r="D14" s="90">
        <f>'S1 F'!U13</f>
        <v>25</v>
      </c>
      <c r="E14" s="91">
        <f>'S2 M'!U13</f>
        <v>0</v>
      </c>
      <c r="F14" s="92">
        <f>'S2 F'!U13</f>
        <v>0</v>
      </c>
      <c r="G14" s="92">
        <f>'S3 M'!U13</f>
        <v>0</v>
      </c>
      <c r="H14" s="92">
        <f>'S3 F'!U13</f>
        <v>0</v>
      </c>
      <c r="I14" s="92">
        <f>('S4 M'!U13)</f>
        <v>0</v>
      </c>
      <c r="J14" s="92">
        <f>('S4 F'!U13)</f>
        <v>0</v>
      </c>
      <c r="K14" s="92">
        <f>('M1 M'!U13)</f>
        <v>0</v>
      </c>
      <c r="L14" s="92">
        <f>('M1 F'!U13)</f>
        <v>0</v>
      </c>
      <c r="M14" s="92">
        <f>('M2 M'!U13)</f>
        <v>0</v>
      </c>
      <c r="N14" s="92">
        <f>('M2 F'!U13)</f>
        <v>0</v>
      </c>
      <c r="O14" s="92">
        <f>('M3 M '!U13)</f>
        <v>0</v>
      </c>
      <c r="P14" s="92">
        <f>('M3 F'!U13)</f>
        <v>0</v>
      </c>
      <c r="Q14" s="92">
        <f>'M4 M'!U13</f>
        <v>0</v>
      </c>
      <c r="R14" s="92">
        <f>'M4 F'!U13</f>
        <v>0</v>
      </c>
      <c r="S14" s="92">
        <f>'M5 M'!U13</f>
        <v>0</v>
      </c>
      <c r="T14" s="92">
        <f>'M5 F'!U13</f>
        <v>0</v>
      </c>
      <c r="U14" s="92">
        <f>'M6 M'!U13</f>
        <v>0</v>
      </c>
      <c r="V14" s="92">
        <f>'M7 M '!U13</f>
        <v>0</v>
      </c>
      <c r="W14" s="92">
        <f>'M7 F'!U13</f>
        <v>0</v>
      </c>
      <c r="X14" s="92">
        <f>'M10 M'!U13</f>
        <v>0</v>
      </c>
      <c r="Y14" s="93">
        <f t="shared" si="0"/>
        <v>50</v>
      </c>
      <c r="Z14" s="94" t="s">
        <v>149</v>
      </c>
    </row>
    <row r="15" spans="1:26" ht="20.100000000000001" customHeight="1" thickBot="1" x14ac:dyDescent="0.3">
      <c r="A15" s="94">
        <v>1757</v>
      </c>
      <c r="B15" s="94" t="s">
        <v>150</v>
      </c>
      <c r="C15" s="90">
        <f>'S1 M'!U14</f>
        <v>0</v>
      </c>
      <c r="D15" s="90">
        <f>'S1 F'!U14</f>
        <v>0</v>
      </c>
      <c r="E15" s="91">
        <f>'S2 M'!U14</f>
        <v>0</v>
      </c>
      <c r="F15" s="92">
        <f>'S2 F'!U14</f>
        <v>0</v>
      </c>
      <c r="G15" s="92">
        <f>'S3 M'!U14</f>
        <v>30</v>
      </c>
      <c r="H15" s="92">
        <f>'S3 F'!U14</f>
        <v>0</v>
      </c>
      <c r="I15" s="92">
        <f>('S4 M'!U14)</f>
        <v>0</v>
      </c>
      <c r="J15" s="92">
        <f>('S4 F'!U14)</f>
        <v>25</v>
      </c>
      <c r="K15" s="92">
        <f>('M1 M'!U14)</f>
        <v>60</v>
      </c>
      <c r="L15" s="92">
        <f>('M1 F'!U14)</f>
        <v>0</v>
      </c>
      <c r="M15" s="92">
        <f>('M2 M'!U14)</f>
        <v>80</v>
      </c>
      <c r="N15" s="92">
        <f>('M2 F'!U14)</f>
        <v>0</v>
      </c>
      <c r="O15" s="92">
        <f>('M3 M '!U14)</f>
        <v>5</v>
      </c>
      <c r="P15" s="92">
        <f>('M3 F'!U14)</f>
        <v>0</v>
      </c>
      <c r="Q15" s="92">
        <f>'M4 M'!U14</f>
        <v>0</v>
      </c>
      <c r="R15" s="92">
        <f>'M4 F'!U14</f>
        <v>0</v>
      </c>
      <c r="S15" s="92">
        <f>'M5 M'!U14</f>
        <v>0</v>
      </c>
      <c r="T15" s="92">
        <f>'M5 F'!U14</f>
        <v>0</v>
      </c>
      <c r="U15" s="92">
        <f>'M6 M'!U14</f>
        <v>0</v>
      </c>
      <c r="V15" s="92">
        <f>'M7 M '!U14</f>
        <v>0</v>
      </c>
      <c r="W15" s="92">
        <f>'M7 F'!U14</f>
        <v>0</v>
      </c>
      <c r="X15" s="92">
        <f>'M10 M'!U14</f>
        <v>0</v>
      </c>
      <c r="Y15" s="93">
        <f t="shared" si="0"/>
        <v>200</v>
      </c>
      <c r="Z15" s="94" t="s">
        <v>150</v>
      </c>
    </row>
    <row r="16" spans="1:26" ht="20.100000000000001" customHeight="1" thickBot="1" x14ac:dyDescent="0.3">
      <c r="A16" s="94">
        <v>1773</v>
      </c>
      <c r="B16" s="94" t="s">
        <v>71</v>
      </c>
      <c r="C16" s="90">
        <f>'S1 M'!U15</f>
        <v>0</v>
      </c>
      <c r="D16" s="90">
        <f>'S1 F'!U15</f>
        <v>0</v>
      </c>
      <c r="E16" s="91">
        <f>'S2 M'!U15</f>
        <v>45</v>
      </c>
      <c r="F16" s="92">
        <f>'S2 F'!U15</f>
        <v>0</v>
      </c>
      <c r="G16" s="92">
        <f>'S3 M'!U15</f>
        <v>0</v>
      </c>
      <c r="H16" s="92">
        <f>'S3 F'!U15</f>
        <v>0</v>
      </c>
      <c r="I16" s="92">
        <f>('S4 M'!U15)</f>
        <v>0</v>
      </c>
      <c r="J16" s="92">
        <f>('S4 F'!U15)</f>
        <v>0</v>
      </c>
      <c r="K16" s="92">
        <f>('M1 M'!U15)</f>
        <v>0</v>
      </c>
      <c r="L16" s="92">
        <f>('M1 F'!U15)</f>
        <v>0</v>
      </c>
      <c r="M16" s="92">
        <f>('M2 M'!U15)</f>
        <v>0</v>
      </c>
      <c r="N16" s="92">
        <f>('M2 F'!U15)</f>
        <v>0</v>
      </c>
      <c r="O16" s="92">
        <f>('M3 M '!U15)</f>
        <v>0</v>
      </c>
      <c r="P16" s="92">
        <f>('M3 F'!U15)</f>
        <v>0</v>
      </c>
      <c r="Q16" s="92">
        <f>'M4 M'!U15</f>
        <v>0</v>
      </c>
      <c r="R16" s="92">
        <f>'M4 F'!U15</f>
        <v>0</v>
      </c>
      <c r="S16" s="92">
        <f>'M5 M'!U15</f>
        <v>0</v>
      </c>
      <c r="T16" s="92">
        <f>'M5 F'!U15</f>
        <v>0</v>
      </c>
      <c r="U16" s="92">
        <f>'M6 M'!U15</f>
        <v>0</v>
      </c>
      <c r="V16" s="92">
        <f>'M7 M '!U15</f>
        <v>0</v>
      </c>
      <c r="W16" s="92">
        <f>'M7 F'!U15</f>
        <v>0</v>
      </c>
      <c r="X16" s="92">
        <f>'M10 M'!U15</f>
        <v>0</v>
      </c>
      <c r="Y16" s="93">
        <f t="shared" si="0"/>
        <v>45</v>
      </c>
      <c r="Z16" s="94" t="s">
        <v>71</v>
      </c>
    </row>
    <row r="17" spans="1:26" ht="20.100000000000001" customHeight="1" thickBot="1" x14ac:dyDescent="0.3">
      <c r="A17" s="94">
        <v>1843</v>
      </c>
      <c r="B17" s="94" t="s">
        <v>151</v>
      </c>
      <c r="C17" s="90">
        <f>'S1 M'!U16</f>
        <v>0</v>
      </c>
      <c r="D17" s="90">
        <f>'S1 F'!U16</f>
        <v>0</v>
      </c>
      <c r="E17" s="91">
        <f>'S2 M'!U16</f>
        <v>0</v>
      </c>
      <c r="F17" s="92">
        <f>'S2 F'!U16</f>
        <v>0</v>
      </c>
      <c r="G17" s="92">
        <f>'S3 M'!U16</f>
        <v>0</v>
      </c>
      <c r="H17" s="92">
        <f>'S3 F'!U16</f>
        <v>0</v>
      </c>
      <c r="I17" s="92">
        <f>('S4 M'!U16)</f>
        <v>0</v>
      </c>
      <c r="J17" s="92">
        <f>('S4 F'!U16)</f>
        <v>0</v>
      </c>
      <c r="K17" s="92">
        <f>('M1 M'!U16)</f>
        <v>0</v>
      </c>
      <c r="L17" s="92">
        <f>('M1 F'!U16)</f>
        <v>0</v>
      </c>
      <c r="M17" s="92">
        <f>('M2 M'!U16)</f>
        <v>0</v>
      </c>
      <c r="N17" s="92">
        <f>('M2 F'!U16)</f>
        <v>0</v>
      </c>
      <c r="O17" s="92">
        <f>('M3 M '!U16)</f>
        <v>60</v>
      </c>
      <c r="P17" s="92">
        <f>('M3 F'!U16)</f>
        <v>0</v>
      </c>
      <c r="Q17" s="92">
        <f>'M4 M'!U16</f>
        <v>2</v>
      </c>
      <c r="R17" s="92">
        <f>'M4 F'!U16</f>
        <v>90</v>
      </c>
      <c r="S17" s="92">
        <f>'M5 M'!U16</f>
        <v>0</v>
      </c>
      <c r="T17" s="92">
        <f>'M5 F'!U16</f>
        <v>0</v>
      </c>
      <c r="U17" s="92">
        <f>'M6 M'!U16</f>
        <v>0</v>
      </c>
      <c r="V17" s="92">
        <f>'M7 M '!U16</f>
        <v>0</v>
      </c>
      <c r="W17" s="92">
        <f>'M7 F'!U16</f>
        <v>0</v>
      </c>
      <c r="X17" s="92">
        <f>'M10 M'!U16</f>
        <v>0</v>
      </c>
      <c r="Y17" s="93">
        <f t="shared" si="0"/>
        <v>152</v>
      </c>
      <c r="Z17" s="94" t="s">
        <v>151</v>
      </c>
    </row>
    <row r="18" spans="1:26" ht="20.100000000000001" customHeight="1" thickBot="1" x14ac:dyDescent="0.3">
      <c r="A18" s="94">
        <v>1988</v>
      </c>
      <c r="B18" s="94" t="s">
        <v>152</v>
      </c>
      <c r="C18" s="90">
        <f>'S1 M'!U17</f>
        <v>0</v>
      </c>
      <c r="D18" s="90">
        <f>'S1 F'!U17</f>
        <v>0</v>
      </c>
      <c r="E18" s="91">
        <f>'S2 M'!U17</f>
        <v>0</v>
      </c>
      <c r="F18" s="92">
        <f>'S2 F'!U17</f>
        <v>0</v>
      </c>
      <c r="G18" s="92">
        <f>'S3 M'!U17</f>
        <v>0</v>
      </c>
      <c r="H18" s="92">
        <f>'S3 F'!U17</f>
        <v>0</v>
      </c>
      <c r="I18" s="92">
        <f>('S4 M'!U17)</f>
        <v>30</v>
      </c>
      <c r="J18" s="92">
        <f>('S4 F'!U17)</f>
        <v>0</v>
      </c>
      <c r="K18" s="92">
        <f>('M1 M'!U17)</f>
        <v>20</v>
      </c>
      <c r="L18" s="92">
        <f>('M1 F'!U17)</f>
        <v>0</v>
      </c>
      <c r="M18" s="92">
        <f>('M2 M'!U17)</f>
        <v>7</v>
      </c>
      <c r="N18" s="92">
        <f>('M2 F'!U17)</f>
        <v>0</v>
      </c>
      <c r="O18" s="92">
        <f>('M3 M '!U17)</f>
        <v>5</v>
      </c>
      <c r="P18" s="92">
        <f>('M3 F'!U17)</f>
        <v>0</v>
      </c>
      <c r="Q18" s="92">
        <f>'M4 M'!U17</f>
        <v>0</v>
      </c>
      <c r="R18" s="92">
        <f>'M4 F'!U17</f>
        <v>0</v>
      </c>
      <c r="S18" s="92">
        <f>'M5 M'!U17</f>
        <v>0</v>
      </c>
      <c r="T18" s="92">
        <f>'M5 F'!U17</f>
        <v>0</v>
      </c>
      <c r="U18" s="92">
        <f>'M6 M'!U17</f>
        <v>0</v>
      </c>
      <c r="V18" s="92">
        <f>'M7 M '!U17</f>
        <v>0</v>
      </c>
      <c r="W18" s="92">
        <f>'M7 F'!U17</f>
        <v>0</v>
      </c>
      <c r="X18" s="92">
        <f>'M10 M'!U17</f>
        <v>0</v>
      </c>
      <c r="Y18" s="93">
        <f t="shared" si="0"/>
        <v>62</v>
      </c>
      <c r="Z18" s="94" t="s">
        <v>152</v>
      </c>
    </row>
    <row r="19" spans="1:26" ht="20.100000000000001" customHeight="1" thickBot="1" x14ac:dyDescent="0.3">
      <c r="A19" s="94">
        <v>2005</v>
      </c>
      <c r="B19" s="94" t="s">
        <v>153</v>
      </c>
      <c r="C19" s="90">
        <f>'S1 M'!U18</f>
        <v>0</v>
      </c>
      <c r="D19" s="90">
        <f>'S1 F'!U18</f>
        <v>0</v>
      </c>
      <c r="E19" s="91">
        <f>'S2 M'!U18</f>
        <v>0</v>
      </c>
      <c r="F19" s="92">
        <f>'S2 F'!U18</f>
        <v>0</v>
      </c>
      <c r="G19" s="92">
        <f>'S3 M'!U18</f>
        <v>5</v>
      </c>
      <c r="H19" s="92">
        <f>'S3 F'!U18</f>
        <v>0</v>
      </c>
      <c r="I19" s="92">
        <f>('S4 M'!U18)</f>
        <v>60</v>
      </c>
      <c r="J19" s="92">
        <f>('S4 F'!U18)</f>
        <v>0</v>
      </c>
      <c r="K19" s="92">
        <f>('M1 M'!U18)</f>
        <v>0</v>
      </c>
      <c r="L19" s="92">
        <f>('M1 F'!U18)</f>
        <v>0</v>
      </c>
      <c r="M19" s="92">
        <f>('M2 M'!U18)</f>
        <v>0</v>
      </c>
      <c r="N19" s="92">
        <f>('M2 F'!U18)</f>
        <v>0</v>
      </c>
      <c r="O19" s="92">
        <f>('M3 M '!U18)</f>
        <v>0</v>
      </c>
      <c r="P19" s="92">
        <f>('M3 F'!U18)</f>
        <v>0</v>
      </c>
      <c r="Q19" s="92">
        <f>'M4 M'!U18</f>
        <v>85</v>
      </c>
      <c r="R19" s="92">
        <f>'M4 F'!U18</f>
        <v>0</v>
      </c>
      <c r="S19" s="92">
        <f>'M5 M'!U18</f>
        <v>0</v>
      </c>
      <c r="T19" s="92">
        <f>'M5 F'!U18</f>
        <v>0</v>
      </c>
      <c r="U19" s="92">
        <f>'M6 M'!U18</f>
        <v>0</v>
      </c>
      <c r="V19" s="92">
        <f>'M7 M '!U18</f>
        <v>0</v>
      </c>
      <c r="W19" s="92">
        <f>'M7 F'!U18</f>
        <v>0</v>
      </c>
      <c r="X19" s="92">
        <f>'M10 M'!U18</f>
        <v>0</v>
      </c>
      <c r="Y19" s="93">
        <f t="shared" si="0"/>
        <v>150</v>
      </c>
      <c r="Z19" s="94" t="s">
        <v>153</v>
      </c>
    </row>
    <row r="20" spans="1:26" ht="20.100000000000001" customHeight="1" thickBot="1" x14ac:dyDescent="0.3">
      <c r="A20" s="94">
        <v>2015</v>
      </c>
      <c r="B20" s="94" t="s">
        <v>154</v>
      </c>
      <c r="C20" s="90">
        <f>'S1 M'!U19</f>
        <v>0</v>
      </c>
      <c r="D20" s="90">
        <f>'S1 F'!U19</f>
        <v>0</v>
      </c>
      <c r="E20" s="91">
        <f>'S2 M'!U19</f>
        <v>0</v>
      </c>
      <c r="F20" s="92">
        <f>'S2 F'!U19</f>
        <v>0</v>
      </c>
      <c r="G20" s="92">
        <f>'S3 M'!U19</f>
        <v>0</v>
      </c>
      <c r="H20" s="92">
        <f>'S3 F'!U19</f>
        <v>0</v>
      </c>
      <c r="I20" s="92">
        <f>('S4 M'!U19)</f>
        <v>0</v>
      </c>
      <c r="J20" s="92">
        <f>('S4 F'!U19)</f>
        <v>0</v>
      </c>
      <c r="K20" s="92">
        <f>('M1 M'!U19)</f>
        <v>0</v>
      </c>
      <c r="L20" s="92">
        <f>('M1 F'!U19)</f>
        <v>0</v>
      </c>
      <c r="M20" s="92">
        <f>('M2 M'!U19)</f>
        <v>0</v>
      </c>
      <c r="N20" s="92">
        <f>('M2 F'!U19)</f>
        <v>0</v>
      </c>
      <c r="O20" s="92">
        <f>('M3 M '!U19)</f>
        <v>0</v>
      </c>
      <c r="P20" s="92">
        <f>('M3 F'!U19)</f>
        <v>0</v>
      </c>
      <c r="Q20" s="92">
        <f>'M4 M'!U19</f>
        <v>0</v>
      </c>
      <c r="R20" s="92">
        <f>'M4 F'!U19</f>
        <v>0</v>
      </c>
      <c r="S20" s="92">
        <f>'M5 M'!U19</f>
        <v>0</v>
      </c>
      <c r="T20" s="92">
        <f>'M5 F'!U19</f>
        <v>35</v>
      </c>
      <c r="U20" s="92">
        <f>'M6 M'!U19</f>
        <v>0</v>
      </c>
      <c r="V20" s="92">
        <f>'M7 M '!U19</f>
        <v>0</v>
      </c>
      <c r="W20" s="92">
        <f>'M7 F'!U19</f>
        <v>0</v>
      </c>
      <c r="X20" s="92">
        <f>'M10 M'!U19</f>
        <v>0</v>
      </c>
      <c r="Y20" s="93">
        <f t="shared" si="0"/>
        <v>35</v>
      </c>
      <c r="Z20" s="94" t="s">
        <v>154</v>
      </c>
    </row>
    <row r="21" spans="1:26" ht="20.100000000000001" customHeight="1" thickBot="1" x14ac:dyDescent="0.3">
      <c r="A21" s="94">
        <v>2041</v>
      </c>
      <c r="B21" s="94" t="s">
        <v>155</v>
      </c>
      <c r="C21" s="90">
        <f>'S1 M'!U20</f>
        <v>0</v>
      </c>
      <c r="D21" s="90">
        <f>'S1 F'!U20</f>
        <v>0</v>
      </c>
      <c r="E21" s="91">
        <f>'S2 M'!U20</f>
        <v>0</v>
      </c>
      <c r="F21" s="92">
        <f>'S2 F'!U20</f>
        <v>0</v>
      </c>
      <c r="G21" s="92">
        <f>'S3 M'!U20</f>
        <v>0</v>
      </c>
      <c r="H21" s="92">
        <f>'S3 F'!U20</f>
        <v>0</v>
      </c>
      <c r="I21" s="92">
        <f>('S4 M'!U20)</f>
        <v>0</v>
      </c>
      <c r="J21" s="92">
        <f>('S4 F'!U20)</f>
        <v>0</v>
      </c>
      <c r="K21" s="92">
        <f>('M1 M'!U20)</f>
        <v>0</v>
      </c>
      <c r="L21" s="92">
        <f>('M1 F'!U20)</f>
        <v>0</v>
      </c>
      <c r="M21" s="92">
        <f>('M2 M'!U20)</f>
        <v>40</v>
      </c>
      <c r="N21" s="92">
        <f>('M2 F'!U20)</f>
        <v>0</v>
      </c>
      <c r="O21" s="92">
        <f>('M3 M '!U20)</f>
        <v>5</v>
      </c>
      <c r="P21" s="92">
        <f>('M3 F'!U20)</f>
        <v>0</v>
      </c>
      <c r="Q21" s="92">
        <f>'M4 M'!U20</f>
        <v>0</v>
      </c>
      <c r="R21" s="92">
        <f>'M4 F'!U20</f>
        <v>0</v>
      </c>
      <c r="S21" s="92">
        <f>'M5 M'!U20</f>
        <v>20</v>
      </c>
      <c r="T21" s="92">
        <f>'M5 F'!U20</f>
        <v>0</v>
      </c>
      <c r="U21" s="92">
        <f>'M6 M'!U20</f>
        <v>0</v>
      </c>
      <c r="V21" s="92">
        <f>'M7 M '!U20</f>
        <v>0</v>
      </c>
      <c r="W21" s="92">
        <f>'M7 F'!U20</f>
        <v>0</v>
      </c>
      <c r="X21" s="92">
        <f>'M10 M'!U20</f>
        <v>0</v>
      </c>
      <c r="Y21" s="93">
        <f t="shared" si="0"/>
        <v>65</v>
      </c>
      <c r="Z21" s="94" t="s">
        <v>155</v>
      </c>
    </row>
    <row r="22" spans="1:26" ht="20.100000000000001" customHeight="1" thickBot="1" x14ac:dyDescent="0.3">
      <c r="A22" s="94">
        <v>2055</v>
      </c>
      <c r="B22" s="94" t="s">
        <v>156</v>
      </c>
      <c r="C22" s="90">
        <f>'S1 M'!U21</f>
        <v>0</v>
      </c>
      <c r="D22" s="90">
        <f>'S1 F'!U21</f>
        <v>0</v>
      </c>
      <c r="E22" s="91">
        <f>'S2 M'!U21</f>
        <v>0</v>
      </c>
      <c r="F22" s="92">
        <f>'S2 F'!U21</f>
        <v>35</v>
      </c>
      <c r="G22" s="92">
        <f>'S3 M'!U21</f>
        <v>0</v>
      </c>
      <c r="H22" s="92">
        <f>'S3 F'!U21</f>
        <v>0</v>
      </c>
      <c r="I22" s="92">
        <f>('S4 M'!U21)</f>
        <v>0</v>
      </c>
      <c r="J22" s="92">
        <f>('S4 F'!U21)</f>
        <v>0</v>
      </c>
      <c r="K22" s="92">
        <f>('M1 M'!U21)</f>
        <v>0</v>
      </c>
      <c r="L22" s="92">
        <f>('M1 F'!U21)</f>
        <v>0</v>
      </c>
      <c r="M22" s="92">
        <f>('M2 M'!U21)</f>
        <v>0</v>
      </c>
      <c r="N22" s="92">
        <f>('M2 F'!U21)</f>
        <v>0</v>
      </c>
      <c r="O22" s="92">
        <f>('M3 M '!U21)</f>
        <v>50</v>
      </c>
      <c r="P22" s="92">
        <f>('M3 F'!U21)</f>
        <v>0</v>
      </c>
      <c r="Q22" s="92">
        <f>'M4 M'!U21</f>
        <v>20</v>
      </c>
      <c r="R22" s="92">
        <f>'M4 F'!U21</f>
        <v>0</v>
      </c>
      <c r="S22" s="92">
        <f>'M5 M'!U21</f>
        <v>0</v>
      </c>
      <c r="T22" s="92">
        <f>'M5 F'!U21</f>
        <v>0</v>
      </c>
      <c r="U22" s="92">
        <f>'M6 M'!U21</f>
        <v>0</v>
      </c>
      <c r="V22" s="92">
        <f>'M7 M '!U21</f>
        <v>0</v>
      </c>
      <c r="W22" s="92">
        <f>'M7 F'!U21</f>
        <v>0</v>
      </c>
      <c r="X22" s="92">
        <f>'M10 M'!U21</f>
        <v>0</v>
      </c>
      <c r="Y22" s="93">
        <f t="shared" si="0"/>
        <v>105</v>
      </c>
      <c r="Z22" s="94" t="s">
        <v>156</v>
      </c>
    </row>
    <row r="23" spans="1:26" ht="20.100000000000001" customHeight="1" thickBot="1" x14ac:dyDescent="0.3">
      <c r="A23" s="94">
        <v>2057</v>
      </c>
      <c r="B23" s="94" t="s">
        <v>157</v>
      </c>
      <c r="C23" s="90">
        <f>'S1 M'!U22</f>
        <v>79</v>
      </c>
      <c r="D23" s="90">
        <f>'S1 F'!U22</f>
        <v>35</v>
      </c>
      <c r="E23" s="91">
        <f>'S2 M'!U22</f>
        <v>150</v>
      </c>
      <c r="F23" s="92">
        <f>'S2 F'!U22</f>
        <v>45</v>
      </c>
      <c r="G23" s="92">
        <f>'S3 M'!U22</f>
        <v>0</v>
      </c>
      <c r="H23" s="92">
        <f>'S3 F'!U22</f>
        <v>0</v>
      </c>
      <c r="I23" s="92">
        <f>('S4 M'!U22)</f>
        <v>0</v>
      </c>
      <c r="J23" s="92">
        <f>('S4 F'!U22)</f>
        <v>0</v>
      </c>
      <c r="K23" s="92">
        <f>('M1 M'!U22)</f>
        <v>100</v>
      </c>
      <c r="L23" s="92">
        <f>('M1 F'!U22)</f>
        <v>0</v>
      </c>
      <c r="M23" s="92">
        <f>('M2 M'!U22)</f>
        <v>0</v>
      </c>
      <c r="N23" s="92">
        <f>('M2 F'!U22)</f>
        <v>0</v>
      </c>
      <c r="O23" s="92">
        <f>('M3 M '!U22)</f>
        <v>80</v>
      </c>
      <c r="P23" s="92">
        <f>('M3 F'!U22)</f>
        <v>0</v>
      </c>
      <c r="Q23" s="92">
        <f>'M4 M'!U22</f>
        <v>0</v>
      </c>
      <c r="R23" s="92">
        <f>'M4 F'!U22</f>
        <v>0</v>
      </c>
      <c r="S23" s="92">
        <f>'M5 M'!U22</f>
        <v>0</v>
      </c>
      <c r="T23" s="92">
        <f>'M5 F'!U22</f>
        <v>0</v>
      </c>
      <c r="U23" s="92">
        <f>'M6 M'!U22</f>
        <v>0</v>
      </c>
      <c r="V23" s="92">
        <f>'M7 M '!U22</f>
        <v>0</v>
      </c>
      <c r="W23" s="92">
        <f>'M7 F'!U22</f>
        <v>0</v>
      </c>
      <c r="X23" s="92">
        <f>'M10 M'!U22</f>
        <v>0</v>
      </c>
      <c r="Y23" s="93">
        <f t="shared" si="0"/>
        <v>489</v>
      </c>
      <c r="Z23" s="94" t="s">
        <v>157</v>
      </c>
    </row>
    <row r="24" spans="1:26" ht="20.100000000000001" customHeight="1" thickBot="1" x14ac:dyDescent="0.3">
      <c r="A24" s="94">
        <v>2112</v>
      </c>
      <c r="B24" s="94" t="s">
        <v>158</v>
      </c>
      <c r="C24" s="90">
        <f>'S1 M'!U23</f>
        <v>0</v>
      </c>
      <c r="D24" s="90">
        <f>'S1 F'!U23</f>
        <v>0</v>
      </c>
      <c r="E24" s="91">
        <f>'S2 M'!U23</f>
        <v>0</v>
      </c>
      <c r="F24" s="92">
        <f>'S2 F'!U23</f>
        <v>0</v>
      </c>
      <c r="G24" s="92">
        <f>'S3 M'!U23</f>
        <v>0</v>
      </c>
      <c r="H24" s="92">
        <f>'S3 F'!U23</f>
        <v>0</v>
      </c>
      <c r="I24" s="92">
        <f>('S4 M'!U23)</f>
        <v>0</v>
      </c>
      <c r="J24" s="92">
        <f>('S4 F'!U23)</f>
        <v>0</v>
      </c>
      <c r="K24" s="92">
        <f>('M1 M'!U23)</f>
        <v>8</v>
      </c>
      <c r="L24" s="92">
        <f>('M1 F'!U23)</f>
        <v>0</v>
      </c>
      <c r="M24" s="92">
        <f>('M2 M'!U23)</f>
        <v>127</v>
      </c>
      <c r="N24" s="92">
        <f>('M2 F'!U23)</f>
        <v>0</v>
      </c>
      <c r="O24" s="92">
        <f>('M3 M '!U23)</f>
        <v>170</v>
      </c>
      <c r="P24" s="92">
        <f>('M3 F'!U23)</f>
        <v>0</v>
      </c>
      <c r="Q24" s="92">
        <f>'M4 M'!U23</f>
        <v>10</v>
      </c>
      <c r="R24" s="92">
        <f>'M4 F'!U23</f>
        <v>0</v>
      </c>
      <c r="S24" s="92">
        <f>'M5 M'!U23</f>
        <v>0</v>
      </c>
      <c r="T24" s="92">
        <f>'M5 F'!U23</f>
        <v>0</v>
      </c>
      <c r="U24" s="92">
        <f>'M6 M'!U23</f>
        <v>0</v>
      </c>
      <c r="V24" s="92">
        <f>'M7 M '!U23</f>
        <v>0</v>
      </c>
      <c r="W24" s="92">
        <f>'M7 F'!U23</f>
        <v>0</v>
      </c>
      <c r="X24" s="92">
        <f>'M10 M'!U23</f>
        <v>0</v>
      </c>
      <c r="Y24" s="93">
        <f t="shared" si="0"/>
        <v>315</v>
      </c>
      <c r="Z24" s="94" t="s">
        <v>158</v>
      </c>
    </row>
    <row r="25" spans="1:26" ht="20.100000000000001" customHeight="1" thickBot="1" x14ac:dyDescent="0.3">
      <c r="A25" s="94">
        <v>2140</v>
      </c>
      <c r="B25" s="94" t="s">
        <v>159</v>
      </c>
      <c r="C25" s="90">
        <f>'S1 M'!U24</f>
        <v>0</v>
      </c>
      <c r="D25" s="90">
        <f>'S1 F'!U24</f>
        <v>0</v>
      </c>
      <c r="E25" s="91">
        <f>'S2 M'!U24</f>
        <v>0</v>
      </c>
      <c r="F25" s="92">
        <f>'S2 F'!U24</f>
        <v>0</v>
      </c>
      <c r="G25" s="92">
        <f>'S3 M'!U24</f>
        <v>0</v>
      </c>
      <c r="H25" s="92">
        <f>'S3 F'!U24</f>
        <v>0</v>
      </c>
      <c r="I25" s="92">
        <f>('S4 M'!U24)</f>
        <v>0</v>
      </c>
      <c r="J25" s="92">
        <f>('S4 F'!U24)</f>
        <v>0</v>
      </c>
      <c r="K25" s="92">
        <f>('M1 M'!U24)</f>
        <v>125</v>
      </c>
      <c r="L25" s="92">
        <f>('M1 F'!U24)</f>
        <v>0</v>
      </c>
      <c r="M25" s="92">
        <f>('M2 M'!U24)</f>
        <v>0</v>
      </c>
      <c r="N25" s="92">
        <f>('M2 F'!U24)</f>
        <v>0</v>
      </c>
      <c r="O25" s="92">
        <f>('M3 M '!U24)</f>
        <v>100</v>
      </c>
      <c r="P25" s="92">
        <f>('M3 F'!U24)</f>
        <v>0</v>
      </c>
      <c r="Q25" s="92">
        <f>'M4 M'!U24</f>
        <v>45</v>
      </c>
      <c r="R25" s="92">
        <f>'M4 F'!U24</f>
        <v>0</v>
      </c>
      <c r="S25" s="92">
        <f>'M5 M'!U24</f>
        <v>0</v>
      </c>
      <c r="T25" s="92">
        <f>'M5 F'!U24</f>
        <v>0</v>
      </c>
      <c r="U25" s="92">
        <f>'M6 M'!U24</f>
        <v>0</v>
      </c>
      <c r="V25" s="92">
        <f>'M7 M '!U24</f>
        <v>0</v>
      </c>
      <c r="W25" s="92">
        <f>'M7 F'!U24</f>
        <v>0</v>
      </c>
      <c r="X25" s="92">
        <f>'M10 M'!U24</f>
        <v>0</v>
      </c>
      <c r="Y25" s="93">
        <f t="shared" si="0"/>
        <v>270</v>
      </c>
      <c r="Z25" s="94" t="s">
        <v>159</v>
      </c>
    </row>
    <row r="26" spans="1:26" ht="20.100000000000001" customHeight="1" thickBot="1" x14ac:dyDescent="0.3">
      <c r="A26" s="94">
        <v>2142</v>
      </c>
      <c r="B26" s="94" t="s">
        <v>160</v>
      </c>
      <c r="C26" s="90">
        <f>'S1 M'!U25</f>
        <v>0</v>
      </c>
      <c r="D26" s="90">
        <f>'S1 F'!U25</f>
        <v>0</v>
      </c>
      <c r="E26" s="91">
        <f>'S2 M'!U25</f>
        <v>0</v>
      </c>
      <c r="F26" s="92">
        <f>'S2 F'!U25</f>
        <v>0</v>
      </c>
      <c r="G26" s="92">
        <f>'S3 M'!U25</f>
        <v>140</v>
      </c>
      <c r="H26" s="92">
        <f>'S3 F'!U25</f>
        <v>0</v>
      </c>
      <c r="I26" s="92">
        <f>('S4 M'!U25)</f>
        <v>12</v>
      </c>
      <c r="J26" s="92">
        <f>('S4 F'!U25)</f>
        <v>0</v>
      </c>
      <c r="K26" s="92">
        <f>('M1 M'!U25)</f>
        <v>0</v>
      </c>
      <c r="L26" s="92">
        <f>('M1 F'!U25)</f>
        <v>0</v>
      </c>
      <c r="M26" s="92">
        <f>('M2 M'!U25)</f>
        <v>47</v>
      </c>
      <c r="N26" s="92">
        <f>('M2 F'!U25)</f>
        <v>0</v>
      </c>
      <c r="O26" s="92">
        <f>('M3 M '!U25)</f>
        <v>25</v>
      </c>
      <c r="P26" s="92">
        <f>('M3 F'!U25)</f>
        <v>0</v>
      </c>
      <c r="Q26" s="92">
        <f>'M4 M'!U25</f>
        <v>24</v>
      </c>
      <c r="R26" s="92">
        <f>'M4 F'!U25</f>
        <v>0</v>
      </c>
      <c r="S26" s="92">
        <f>'M5 M'!U25</f>
        <v>0</v>
      </c>
      <c r="T26" s="92">
        <f>'M5 F'!U25</f>
        <v>0</v>
      </c>
      <c r="U26" s="92">
        <f>'M6 M'!U25</f>
        <v>0</v>
      </c>
      <c r="V26" s="92">
        <f>'M7 M '!U25</f>
        <v>0</v>
      </c>
      <c r="W26" s="92">
        <f>'M7 F'!U25</f>
        <v>0</v>
      </c>
      <c r="X26" s="92">
        <f>'M10 M'!U25</f>
        <v>0</v>
      </c>
      <c r="Y26" s="93">
        <f t="shared" si="0"/>
        <v>248</v>
      </c>
      <c r="Z26" s="94" t="s">
        <v>160</v>
      </c>
    </row>
    <row r="27" spans="1:26" ht="20.100000000000001" customHeight="1" thickBot="1" x14ac:dyDescent="0.3">
      <c r="A27" s="94">
        <v>2144</v>
      </c>
      <c r="B27" s="94" t="s">
        <v>161</v>
      </c>
      <c r="C27" s="90">
        <f>'S1 M'!U26</f>
        <v>0</v>
      </c>
      <c r="D27" s="90">
        <f>'S1 F'!U26</f>
        <v>0</v>
      </c>
      <c r="E27" s="91">
        <f>'S2 M'!U26</f>
        <v>0</v>
      </c>
      <c r="F27" s="92">
        <f>'S2 F'!U26</f>
        <v>0</v>
      </c>
      <c r="G27" s="92">
        <f>'S3 M'!U26</f>
        <v>8</v>
      </c>
      <c r="H27" s="92">
        <f>'S3 F'!U26</f>
        <v>0</v>
      </c>
      <c r="I27" s="92">
        <f>('S4 M'!U26)</f>
        <v>25</v>
      </c>
      <c r="J27" s="92">
        <f>('S4 F'!U26)</f>
        <v>0</v>
      </c>
      <c r="K27" s="92">
        <f>('M1 M'!U26)</f>
        <v>0</v>
      </c>
      <c r="L27" s="92">
        <f>('M1 F'!U26)</f>
        <v>0</v>
      </c>
      <c r="M27" s="92">
        <f>('M2 M'!U26)</f>
        <v>0</v>
      </c>
      <c r="N27" s="92">
        <f>('M2 F'!U26)</f>
        <v>0</v>
      </c>
      <c r="O27" s="92">
        <f>('M3 M '!U26)</f>
        <v>0</v>
      </c>
      <c r="P27" s="92">
        <f>('M3 F'!U26)</f>
        <v>0</v>
      </c>
      <c r="Q27" s="92">
        <f>'M4 M'!U26</f>
        <v>0</v>
      </c>
      <c r="R27" s="92">
        <f>'M4 F'!U26</f>
        <v>0</v>
      </c>
      <c r="S27" s="92">
        <f>'M5 M'!U26</f>
        <v>0</v>
      </c>
      <c r="T27" s="92">
        <f>'M5 F'!U26</f>
        <v>0</v>
      </c>
      <c r="U27" s="92">
        <f>'M6 M'!U26</f>
        <v>0</v>
      </c>
      <c r="V27" s="92">
        <f>'M7 M '!U26</f>
        <v>0</v>
      </c>
      <c r="W27" s="92">
        <f>'M7 F'!U26</f>
        <v>0</v>
      </c>
      <c r="X27" s="92">
        <f>'M10 M'!U26</f>
        <v>0</v>
      </c>
      <c r="Y27" s="93">
        <f t="shared" si="0"/>
        <v>33</v>
      </c>
      <c r="Z27" s="94" t="s">
        <v>161</v>
      </c>
    </row>
    <row r="28" spans="1:26" ht="20.100000000000001" customHeight="1" thickBot="1" x14ac:dyDescent="0.3">
      <c r="A28" s="94">
        <v>2186</v>
      </c>
      <c r="B28" s="94" t="s">
        <v>162</v>
      </c>
      <c r="C28" s="90">
        <f>'S1 M'!U27</f>
        <v>2</v>
      </c>
      <c r="D28" s="90">
        <f>'S1 F'!U27</f>
        <v>0</v>
      </c>
      <c r="E28" s="91">
        <f>'S2 M'!U27</f>
        <v>0</v>
      </c>
      <c r="F28" s="92">
        <f>'S2 F'!U27</f>
        <v>0</v>
      </c>
      <c r="G28" s="92">
        <f>'S3 M'!U27</f>
        <v>25</v>
      </c>
      <c r="H28" s="92">
        <f>'S3 F'!U27</f>
        <v>0</v>
      </c>
      <c r="I28" s="92">
        <f>('S4 M'!U27)</f>
        <v>8</v>
      </c>
      <c r="J28" s="92">
        <f>('S4 F'!U27)</f>
        <v>0</v>
      </c>
      <c r="K28" s="92">
        <f>('M1 M'!U27)</f>
        <v>9</v>
      </c>
      <c r="L28" s="92">
        <f>('M1 F'!U27)</f>
        <v>0</v>
      </c>
      <c r="M28" s="92">
        <f>('M2 M'!U27)</f>
        <v>5</v>
      </c>
      <c r="N28" s="92">
        <f>('M2 F'!U27)</f>
        <v>0</v>
      </c>
      <c r="O28" s="92">
        <f>('M3 M '!U27)</f>
        <v>109</v>
      </c>
      <c r="P28" s="92">
        <f>('M3 F'!U27)</f>
        <v>0</v>
      </c>
      <c r="Q28" s="92">
        <f>'M4 M'!U27</f>
        <v>95</v>
      </c>
      <c r="R28" s="92">
        <f>'M4 F'!U27</f>
        <v>0</v>
      </c>
      <c r="S28" s="92">
        <f>'M5 M'!U27</f>
        <v>25</v>
      </c>
      <c r="T28" s="92">
        <f>'M5 F'!U27</f>
        <v>0</v>
      </c>
      <c r="U28" s="92">
        <f>'M6 M'!U27</f>
        <v>0</v>
      </c>
      <c r="V28" s="92">
        <f>'M7 M '!U27</f>
        <v>0</v>
      </c>
      <c r="W28" s="92">
        <f>'M7 F'!U27</f>
        <v>0</v>
      </c>
      <c r="X28" s="92">
        <f>'M10 M'!U27</f>
        <v>0</v>
      </c>
      <c r="Y28" s="93">
        <f t="shared" si="0"/>
        <v>278</v>
      </c>
      <c r="Z28" s="94" t="s">
        <v>162</v>
      </c>
    </row>
    <row r="29" spans="1:26" ht="20.100000000000001" customHeight="1" thickBot="1" x14ac:dyDescent="0.3">
      <c r="A29" s="94">
        <v>2236</v>
      </c>
      <c r="B29" s="94" t="s">
        <v>163</v>
      </c>
      <c r="C29" s="90">
        <f>'S1 M'!U28</f>
        <v>0</v>
      </c>
      <c r="D29" s="90">
        <f>'S1 F'!U28</f>
        <v>0</v>
      </c>
      <c r="E29" s="91">
        <f>'S2 M'!U28</f>
        <v>0</v>
      </c>
      <c r="F29" s="92">
        <f>'S2 F'!U28</f>
        <v>0</v>
      </c>
      <c r="G29" s="92">
        <f>'S3 M'!U28</f>
        <v>0</v>
      </c>
      <c r="H29" s="92">
        <f>'S3 F'!U28</f>
        <v>0</v>
      </c>
      <c r="I29" s="92">
        <f>('S4 M'!U28)</f>
        <v>0</v>
      </c>
      <c r="J29" s="92">
        <f>('S4 F'!U28)</f>
        <v>0</v>
      </c>
      <c r="K29" s="92">
        <f>('M1 M'!U28)</f>
        <v>12</v>
      </c>
      <c r="L29" s="92">
        <f>('M1 F'!U28)</f>
        <v>0</v>
      </c>
      <c r="M29" s="92">
        <f>('M2 M'!U28)</f>
        <v>0</v>
      </c>
      <c r="N29" s="92">
        <f>('M2 F'!U28)</f>
        <v>0</v>
      </c>
      <c r="O29" s="92">
        <f>('M3 M '!U28)</f>
        <v>0</v>
      </c>
      <c r="P29" s="92">
        <f>('M3 F'!U28)</f>
        <v>0</v>
      </c>
      <c r="Q29" s="92">
        <f>'M4 M'!U28</f>
        <v>0</v>
      </c>
      <c r="R29" s="92">
        <f>'M4 F'!U28</f>
        <v>2</v>
      </c>
      <c r="S29" s="92">
        <f>'M5 M'!U28</f>
        <v>0</v>
      </c>
      <c r="T29" s="92">
        <f>'M5 F'!U28</f>
        <v>0</v>
      </c>
      <c r="U29" s="92">
        <f>'M6 M'!U28</f>
        <v>0</v>
      </c>
      <c r="V29" s="92">
        <f>'M7 M '!U28</f>
        <v>0</v>
      </c>
      <c r="W29" s="92">
        <f>'M7 F'!U28</f>
        <v>0</v>
      </c>
      <c r="X29" s="92">
        <f>'M10 M'!U28</f>
        <v>0</v>
      </c>
      <c r="Y29" s="93">
        <f t="shared" si="0"/>
        <v>14</v>
      </c>
      <c r="Z29" s="94" t="s">
        <v>163</v>
      </c>
    </row>
    <row r="30" spans="1:26" ht="20.100000000000001" customHeight="1" thickBot="1" x14ac:dyDescent="0.3">
      <c r="A30" s="94">
        <v>2272</v>
      </c>
      <c r="B30" s="94" t="s">
        <v>164</v>
      </c>
      <c r="C30" s="90">
        <f>'S1 M'!U29</f>
        <v>0</v>
      </c>
      <c r="D30" s="90">
        <f>'S1 F'!U29</f>
        <v>0</v>
      </c>
      <c r="E30" s="91">
        <f>'S2 M'!U29</f>
        <v>31</v>
      </c>
      <c r="F30" s="92">
        <f>'S2 F'!U29</f>
        <v>0</v>
      </c>
      <c r="G30" s="92">
        <f>'S3 M'!U29</f>
        <v>55</v>
      </c>
      <c r="H30" s="92">
        <f>'S3 F'!U29</f>
        <v>45</v>
      </c>
      <c r="I30" s="92">
        <f>('S4 M'!U29)</f>
        <v>0</v>
      </c>
      <c r="J30" s="92">
        <f>('S4 F'!U29)</f>
        <v>0</v>
      </c>
      <c r="K30" s="92">
        <f>('M1 M'!U29)</f>
        <v>0</v>
      </c>
      <c r="L30" s="92">
        <f>('M1 F'!U29)</f>
        <v>0</v>
      </c>
      <c r="M30" s="92">
        <f>('M2 M'!U29)</f>
        <v>20</v>
      </c>
      <c r="N30" s="92">
        <f>('M2 F'!U29)</f>
        <v>0</v>
      </c>
      <c r="O30" s="92">
        <f>('M3 M '!U29)</f>
        <v>12</v>
      </c>
      <c r="P30" s="92">
        <f>('M3 F'!U29)</f>
        <v>0</v>
      </c>
      <c r="Q30" s="92">
        <f>'M4 M'!U29</f>
        <v>0</v>
      </c>
      <c r="R30" s="92">
        <f>'M4 F'!U29</f>
        <v>0</v>
      </c>
      <c r="S30" s="92">
        <f>'M5 M'!U29</f>
        <v>0</v>
      </c>
      <c r="T30" s="92">
        <f>'M5 F'!U29</f>
        <v>0</v>
      </c>
      <c r="U30" s="92">
        <f>'M6 M'!U29</f>
        <v>0</v>
      </c>
      <c r="V30" s="92">
        <f>'M7 M '!U29</f>
        <v>0</v>
      </c>
      <c r="W30" s="92">
        <f>'M7 F'!U29</f>
        <v>0</v>
      </c>
      <c r="X30" s="92">
        <f>'M10 M'!U29</f>
        <v>0</v>
      </c>
      <c r="Y30" s="93">
        <f t="shared" si="0"/>
        <v>163</v>
      </c>
      <c r="Z30" s="94" t="s">
        <v>164</v>
      </c>
    </row>
    <row r="31" spans="1:26" ht="20.100000000000001" customHeight="1" thickBot="1" x14ac:dyDescent="0.3">
      <c r="A31" s="94">
        <v>2362</v>
      </c>
      <c r="B31" s="94" t="s">
        <v>165</v>
      </c>
      <c r="C31" s="90">
        <f>'S1 M'!U30</f>
        <v>20</v>
      </c>
      <c r="D31" s="90">
        <f>'S1 F'!U30</f>
        <v>0</v>
      </c>
      <c r="E31" s="91">
        <f>'S2 M'!U30</f>
        <v>0</v>
      </c>
      <c r="F31" s="92">
        <f>'S2 F'!U30</f>
        <v>0</v>
      </c>
      <c r="G31" s="92">
        <f>'S3 M'!U30</f>
        <v>0</v>
      </c>
      <c r="H31" s="92">
        <f>'S3 F'!U30</f>
        <v>0</v>
      </c>
      <c r="I31" s="92">
        <f>('S4 M'!U30)</f>
        <v>0</v>
      </c>
      <c r="J31" s="92">
        <f>('S4 F'!U30)</f>
        <v>0</v>
      </c>
      <c r="K31" s="92">
        <f>('M1 M'!U30)</f>
        <v>80</v>
      </c>
      <c r="L31" s="92">
        <f>('M1 F'!U30)</f>
        <v>0</v>
      </c>
      <c r="M31" s="92">
        <f>('M2 M'!U30)</f>
        <v>0</v>
      </c>
      <c r="N31" s="92">
        <f>('M2 F'!U30)</f>
        <v>0</v>
      </c>
      <c r="O31" s="92">
        <f>('M3 M '!U30)</f>
        <v>0</v>
      </c>
      <c r="P31" s="92">
        <f>('M3 F'!U30)</f>
        <v>0</v>
      </c>
      <c r="Q31" s="92">
        <f>'M4 M'!U30</f>
        <v>0</v>
      </c>
      <c r="R31" s="92">
        <f>'M4 F'!U30</f>
        <v>0</v>
      </c>
      <c r="S31" s="92">
        <f>'M5 M'!U30</f>
        <v>0</v>
      </c>
      <c r="T31" s="92">
        <f>'M5 F'!U30</f>
        <v>0</v>
      </c>
      <c r="U31" s="92">
        <f>'M6 M'!U30</f>
        <v>0</v>
      </c>
      <c r="V31" s="92">
        <f>'M7 M '!U30</f>
        <v>0</v>
      </c>
      <c r="W31" s="92">
        <f>'M7 F'!U30</f>
        <v>0</v>
      </c>
      <c r="X31" s="92">
        <f>'M10 M'!U30</f>
        <v>0</v>
      </c>
      <c r="Y31" s="93">
        <f t="shared" si="0"/>
        <v>100</v>
      </c>
      <c r="Z31" s="94" t="s">
        <v>165</v>
      </c>
    </row>
    <row r="32" spans="1:26" ht="20.100000000000001" customHeight="1" thickBot="1" x14ac:dyDescent="0.3">
      <c r="A32" s="94">
        <v>2397</v>
      </c>
      <c r="B32" s="94" t="s">
        <v>166</v>
      </c>
      <c r="C32" s="90">
        <f>'S1 M'!U31</f>
        <v>0</v>
      </c>
      <c r="D32" s="90">
        <f>'S1 F'!U31</f>
        <v>0</v>
      </c>
      <c r="E32" s="91">
        <f>'S2 M'!U31</f>
        <v>25</v>
      </c>
      <c r="F32" s="92">
        <f>'S2 F'!U31</f>
        <v>0</v>
      </c>
      <c r="G32" s="92">
        <f>'S3 M'!U31</f>
        <v>398</v>
      </c>
      <c r="H32" s="92">
        <f>'S3 F'!U31</f>
        <v>0</v>
      </c>
      <c r="I32" s="92">
        <f>('S4 M'!U31)</f>
        <v>15</v>
      </c>
      <c r="J32" s="92">
        <f>('S4 F'!U31)</f>
        <v>0</v>
      </c>
      <c r="K32" s="92">
        <f>('M1 M'!U31)</f>
        <v>7</v>
      </c>
      <c r="L32" s="92">
        <f>('M1 F'!U31)</f>
        <v>0</v>
      </c>
      <c r="M32" s="92">
        <f>('M2 M'!U31)</f>
        <v>60</v>
      </c>
      <c r="N32" s="92">
        <f>('M2 F'!U31)</f>
        <v>0</v>
      </c>
      <c r="O32" s="92">
        <f>('M3 M '!U31)</f>
        <v>0</v>
      </c>
      <c r="P32" s="92">
        <f>('M3 F'!U31)</f>
        <v>0</v>
      </c>
      <c r="Q32" s="92">
        <f>'M4 M'!U31</f>
        <v>0</v>
      </c>
      <c r="R32" s="92">
        <f>'M4 F'!U31</f>
        <v>0</v>
      </c>
      <c r="S32" s="92">
        <f>'M5 M'!U31</f>
        <v>0</v>
      </c>
      <c r="T32" s="92">
        <f>'M5 F'!U31</f>
        <v>0</v>
      </c>
      <c r="U32" s="92">
        <f>'M6 M'!U31</f>
        <v>0</v>
      </c>
      <c r="V32" s="92">
        <f>'M7 M '!U31</f>
        <v>0</v>
      </c>
      <c r="W32" s="92">
        <f>'M7 F'!U31</f>
        <v>0</v>
      </c>
      <c r="X32" s="92">
        <f>'M10 M'!U31</f>
        <v>0</v>
      </c>
      <c r="Y32" s="93">
        <f t="shared" si="0"/>
        <v>505</v>
      </c>
      <c r="Z32" s="94" t="s">
        <v>166</v>
      </c>
    </row>
    <row r="33" spans="1:26" ht="20.100000000000001" customHeight="1" thickBot="1" x14ac:dyDescent="0.3">
      <c r="A33" s="94">
        <v>2403</v>
      </c>
      <c r="B33" s="94" t="s">
        <v>167</v>
      </c>
      <c r="C33" s="90">
        <f>'S1 M'!U32</f>
        <v>0</v>
      </c>
      <c r="D33" s="90">
        <f>'S1 F'!U32</f>
        <v>0</v>
      </c>
      <c r="E33" s="91">
        <f>'S2 M'!U32</f>
        <v>0</v>
      </c>
      <c r="F33" s="92">
        <f>'S2 F'!U32</f>
        <v>45</v>
      </c>
      <c r="G33" s="92">
        <f>'S3 M'!U32</f>
        <v>62</v>
      </c>
      <c r="H33" s="92">
        <f>'S3 F'!U32</f>
        <v>0</v>
      </c>
      <c r="I33" s="92">
        <f>('S4 M'!U32)</f>
        <v>40</v>
      </c>
      <c r="J33" s="92">
        <f>('S4 F'!U32)</f>
        <v>45</v>
      </c>
      <c r="K33" s="92">
        <f>('M1 M'!U32)</f>
        <v>17</v>
      </c>
      <c r="L33" s="92">
        <f>('M1 F'!U32)</f>
        <v>0</v>
      </c>
      <c r="M33" s="92">
        <f>('M2 M'!U32)</f>
        <v>100</v>
      </c>
      <c r="N33" s="92">
        <f>('M2 F'!U32)</f>
        <v>0</v>
      </c>
      <c r="O33" s="92">
        <f>('M3 M '!U32)</f>
        <v>30</v>
      </c>
      <c r="P33" s="92">
        <f>('M3 F'!U32)</f>
        <v>0</v>
      </c>
      <c r="Q33" s="92">
        <f>'M4 M'!U32</f>
        <v>105</v>
      </c>
      <c r="R33" s="92">
        <f>'M4 F'!U32</f>
        <v>0</v>
      </c>
      <c r="S33" s="92">
        <f>'M5 M'!U32</f>
        <v>0</v>
      </c>
      <c r="T33" s="92">
        <f>'M5 F'!U32</f>
        <v>0</v>
      </c>
      <c r="U33" s="92">
        <f>'M6 M'!U32</f>
        <v>45</v>
      </c>
      <c r="V33" s="92">
        <f>'M7 M '!U32</f>
        <v>0</v>
      </c>
      <c r="W33" s="92">
        <f>'M7 F'!U32</f>
        <v>0</v>
      </c>
      <c r="X33" s="92">
        <f>'M10 M'!U32</f>
        <v>0</v>
      </c>
      <c r="Y33" s="93">
        <f t="shared" si="0"/>
        <v>489</v>
      </c>
      <c r="Z33" s="94" t="s">
        <v>167</v>
      </c>
    </row>
    <row r="34" spans="1:26" ht="20.100000000000001" customHeight="1" thickBot="1" x14ac:dyDescent="0.3">
      <c r="A34" s="94">
        <v>2415</v>
      </c>
      <c r="B34" s="94" t="s">
        <v>168</v>
      </c>
      <c r="C34" s="90">
        <f>'S1 M'!U33</f>
        <v>0</v>
      </c>
      <c r="D34" s="90">
        <f>'S1 F'!U33</f>
        <v>0</v>
      </c>
      <c r="E34" s="91">
        <f>'S2 M'!U33</f>
        <v>95</v>
      </c>
      <c r="F34" s="92">
        <f>'S2 F'!U33</f>
        <v>0</v>
      </c>
      <c r="G34" s="92">
        <f>'S3 M'!U33</f>
        <v>0</v>
      </c>
      <c r="H34" s="92">
        <f>'S3 F'!U33</f>
        <v>45</v>
      </c>
      <c r="I34" s="92">
        <f>('S4 M'!U33)</f>
        <v>5</v>
      </c>
      <c r="J34" s="92">
        <f>('S4 F'!U33)</f>
        <v>0</v>
      </c>
      <c r="K34" s="92">
        <f>('M1 M'!U33)</f>
        <v>140</v>
      </c>
      <c r="L34" s="92">
        <f>('M1 F'!U33)</f>
        <v>0</v>
      </c>
      <c r="M34" s="92">
        <f>('M2 M'!U33)</f>
        <v>5</v>
      </c>
      <c r="N34" s="92">
        <f>('M2 F'!U33)</f>
        <v>0</v>
      </c>
      <c r="O34" s="92">
        <f>('M3 M '!U33)</f>
        <v>5</v>
      </c>
      <c r="P34" s="92">
        <f>('M3 F'!U33)</f>
        <v>0</v>
      </c>
      <c r="Q34" s="92">
        <f>'M4 M'!U33</f>
        <v>0</v>
      </c>
      <c r="R34" s="92">
        <f>'M4 F'!U33</f>
        <v>0</v>
      </c>
      <c r="S34" s="92">
        <f>'M5 M'!U33</f>
        <v>0</v>
      </c>
      <c r="T34" s="92">
        <f>'M5 F'!U33</f>
        <v>0</v>
      </c>
      <c r="U34" s="92">
        <f>'M6 M'!U33</f>
        <v>0</v>
      </c>
      <c r="V34" s="92">
        <f>'M7 M '!U33</f>
        <v>0</v>
      </c>
      <c r="W34" s="92">
        <f>'M7 F'!U33</f>
        <v>0</v>
      </c>
      <c r="X34" s="92">
        <f>'M10 M'!U33</f>
        <v>0</v>
      </c>
      <c r="Y34" s="93">
        <f t="shared" si="0"/>
        <v>295</v>
      </c>
      <c r="Z34" s="94" t="s">
        <v>168</v>
      </c>
    </row>
    <row r="35" spans="1:26" ht="20.100000000000001" customHeight="1" thickBot="1" x14ac:dyDescent="0.3">
      <c r="A35" s="94">
        <v>2446</v>
      </c>
      <c r="B35" s="94" t="s">
        <v>169</v>
      </c>
      <c r="C35" s="90">
        <f>'S1 M'!U34</f>
        <v>0</v>
      </c>
      <c r="D35" s="90">
        <f>'S1 F'!U34</f>
        <v>0</v>
      </c>
      <c r="E35" s="91">
        <f>'S2 M'!U34</f>
        <v>0</v>
      </c>
      <c r="F35" s="92">
        <f>'S2 F'!U34</f>
        <v>0</v>
      </c>
      <c r="G35" s="92">
        <f>'S3 M'!U34</f>
        <v>0</v>
      </c>
      <c r="H35" s="92">
        <f>'S3 F'!U34</f>
        <v>0</v>
      </c>
      <c r="I35" s="92">
        <f>('S4 M'!U34)</f>
        <v>0</v>
      </c>
      <c r="J35" s="92">
        <f>('S4 F'!U34)</f>
        <v>0</v>
      </c>
      <c r="K35" s="92">
        <f>('M1 M'!U34)</f>
        <v>0</v>
      </c>
      <c r="L35" s="92">
        <f>('M1 F'!U34)</f>
        <v>0</v>
      </c>
      <c r="M35" s="92">
        <f>('M2 M'!U34)</f>
        <v>0</v>
      </c>
      <c r="N35" s="92">
        <f>('M2 F'!U34)</f>
        <v>0</v>
      </c>
      <c r="O35" s="92">
        <f>('M3 M '!U34)</f>
        <v>0</v>
      </c>
      <c r="P35" s="92">
        <f>('M3 F'!U34)</f>
        <v>0</v>
      </c>
      <c r="Q35" s="92">
        <f>'M4 M'!U34</f>
        <v>22</v>
      </c>
      <c r="R35" s="92">
        <f>'M4 F'!U34</f>
        <v>0</v>
      </c>
      <c r="S35" s="92">
        <f>'M5 M'!U34</f>
        <v>0</v>
      </c>
      <c r="T35" s="92">
        <f>'M5 F'!U34</f>
        <v>0</v>
      </c>
      <c r="U35" s="92">
        <f>'M6 M'!U34</f>
        <v>35</v>
      </c>
      <c r="V35" s="92">
        <f>'M7 M '!U34</f>
        <v>0</v>
      </c>
      <c r="W35" s="92">
        <f>'M7 F'!U34</f>
        <v>0</v>
      </c>
      <c r="X35" s="92">
        <f>'M10 M'!U34</f>
        <v>0</v>
      </c>
      <c r="Y35" s="93">
        <f t="shared" si="0"/>
        <v>57</v>
      </c>
      <c r="Z35" s="94" t="s">
        <v>169</v>
      </c>
    </row>
    <row r="36" spans="1:26" ht="20.100000000000001" customHeight="1" thickBot="1" x14ac:dyDescent="0.3">
      <c r="A36" s="94">
        <v>2455</v>
      </c>
      <c r="B36" s="94" t="s">
        <v>170</v>
      </c>
      <c r="C36" s="90">
        <f>'S1 M'!U35</f>
        <v>0</v>
      </c>
      <c r="D36" s="90">
        <f>'S1 F'!U35</f>
        <v>0</v>
      </c>
      <c r="E36" s="91">
        <f>'S2 M'!U35</f>
        <v>0</v>
      </c>
      <c r="F36" s="92">
        <f>'S2 F'!U35</f>
        <v>0</v>
      </c>
      <c r="G36" s="92">
        <f>'S3 M'!U35</f>
        <v>0</v>
      </c>
      <c r="H36" s="92">
        <f>'S3 F'!U35</f>
        <v>0</v>
      </c>
      <c r="I36" s="92">
        <f>('S4 M'!U35)</f>
        <v>0</v>
      </c>
      <c r="J36" s="92">
        <f>('S4 F'!U35)</f>
        <v>0</v>
      </c>
      <c r="K36" s="92">
        <f>('M1 M'!U35)</f>
        <v>0</v>
      </c>
      <c r="L36" s="92">
        <f>('M1 F'!U35)</f>
        <v>0</v>
      </c>
      <c r="M36" s="92">
        <f>('M2 M'!U35)</f>
        <v>0</v>
      </c>
      <c r="N36" s="92">
        <f>('M2 F'!U35)</f>
        <v>0</v>
      </c>
      <c r="O36" s="92">
        <f>('M3 M '!U35)</f>
        <v>0</v>
      </c>
      <c r="P36" s="92">
        <f>('M3 F'!U35)</f>
        <v>0</v>
      </c>
      <c r="Q36" s="92">
        <f>'M4 M'!U35</f>
        <v>0</v>
      </c>
      <c r="R36" s="92">
        <f>'M4 F'!U35</f>
        <v>0</v>
      </c>
      <c r="S36" s="92">
        <f>'M5 M'!U35</f>
        <v>130</v>
      </c>
      <c r="T36" s="92">
        <f>'M5 F'!U35</f>
        <v>0</v>
      </c>
      <c r="U36" s="92">
        <f>'M6 M'!U35</f>
        <v>0</v>
      </c>
      <c r="V36" s="92">
        <f>'M7 M '!U35</f>
        <v>0</v>
      </c>
      <c r="W36" s="92">
        <f>'M7 F'!U35</f>
        <v>0</v>
      </c>
      <c r="X36" s="92">
        <f>'M10 M'!U35</f>
        <v>0</v>
      </c>
      <c r="Y36" s="93">
        <f t="shared" si="0"/>
        <v>130</v>
      </c>
      <c r="Z36" s="94" t="s">
        <v>170</v>
      </c>
    </row>
    <row r="37" spans="1:26" ht="20.100000000000001" customHeight="1" thickBot="1" x14ac:dyDescent="0.3">
      <c r="A37" s="94">
        <v>2513</v>
      </c>
      <c r="B37" s="94" t="s">
        <v>114</v>
      </c>
      <c r="C37" s="90">
        <f>'S1 M'!U36</f>
        <v>0</v>
      </c>
      <c r="D37" s="90">
        <f>'S1 F'!U36</f>
        <v>0</v>
      </c>
      <c r="E37" s="91">
        <f>'S2 M'!U36</f>
        <v>0</v>
      </c>
      <c r="F37" s="92">
        <f>'S2 F'!U36</f>
        <v>0</v>
      </c>
      <c r="G37" s="92">
        <f>'S3 M'!U36</f>
        <v>12</v>
      </c>
      <c r="H37" s="92">
        <f>'S3 F'!U36</f>
        <v>0</v>
      </c>
      <c r="I37" s="92">
        <f>('S4 M'!U36)</f>
        <v>5</v>
      </c>
      <c r="J37" s="92">
        <f>('S4 F'!U36)</f>
        <v>0</v>
      </c>
      <c r="K37" s="92">
        <f>('M1 M'!U36)</f>
        <v>0</v>
      </c>
      <c r="L37" s="92">
        <f>('M1 F'!U36)</f>
        <v>0</v>
      </c>
      <c r="M37" s="92">
        <f>('M2 M'!U36)</f>
        <v>0</v>
      </c>
      <c r="N37" s="92">
        <f>('M2 F'!U36)</f>
        <v>0</v>
      </c>
      <c r="O37" s="92">
        <f>('M3 M '!U36)</f>
        <v>0</v>
      </c>
      <c r="P37" s="92">
        <f>('M3 F'!U36)</f>
        <v>0</v>
      </c>
      <c r="Q37" s="92">
        <f>'M4 M'!U36</f>
        <v>35</v>
      </c>
      <c r="R37" s="92">
        <f>'M4 F'!U36</f>
        <v>0</v>
      </c>
      <c r="S37" s="92">
        <f>'M5 M'!U36</f>
        <v>0</v>
      </c>
      <c r="T37" s="92">
        <f>'M5 F'!U36</f>
        <v>0</v>
      </c>
      <c r="U37" s="92">
        <f>'M6 M'!U36</f>
        <v>0</v>
      </c>
      <c r="V37" s="92">
        <f>'M7 M '!U36</f>
        <v>0</v>
      </c>
      <c r="W37" s="92">
        <f>'M7 F'!U36</f>
        <v>0</v>
      </c>
      <c r="X37" s="92">
        <f>'M10 M'!U36</f>
        <v>0</v>
      </c>
      <c r="Y37" s="93">
        <f t="shared" si="0"/>
        <v>52</v>
      </c>
      <c r="Z37" s="94" t="s">
        <v>114</v>
      </c>
    </row>
    <row r="38" spans="1:26" ht="20.100000000000001" customHeight="1" thickBot="1" x14ac:dyDescent="0.3">
      <c r="A38" s="94">
        <v>2521</v>
      </c>
      <c r="B38" s="94" t="s">
        <v>111</v>
      </c>
      <c r="C38" s="90">
        <f>'S1 M'!U37</f>
        <v>25</v>
      </c>
      <c r="D38" s="90">
        <f>'S1 F'!U37</f>
        <v>0</v>
      </c>
      <c r="E38" s="91">
        <f>'S2 M'!U37</f>
        <v>0</v>
      </c>
      <c r="F38" s="92">
        <f>'S2 F'!U37</f>
        <v>0</v>
      </c>
      <c r="G38" s="92">
        <f>'S3 M'!U37</f>
        <v>0</v>
      </c>
      <c r="H38" s="92">
        <f>'S3 F'!U37</f>
        <v>0</v>
      </c>
      <c r="I38" s="92">
        <f>('S4 M'!U37)</f>
        <v>23</v>
      </c>
      <c r="J38" s="92">
        <f>('S4 F'!U37)</f>
        <v>0</v>
      </c>
      <c r="K38" s="92">
        <f>('M1 M'!U37)</f>
        <v>0</v>
      </c>
      <c r="L38" s="92">
        <f>('M1 F'!U37)</f>
        <v>0</v>
      </c>
      <c r="M38" s="92">
        <f>('M2 M'!U37)</f>
        <v>0</v>
      </c>
      <c r="N38" s="92">
        <f>('M2 F'!U37)</f>
        <v>0</v>
      </c>
      <c r="O38" s="92">
        <f>('M3 M '!U37)</f>
        <v>0</v>
      </c>
      <c r="P38" s="92">
        <f>('M3 F'!U37)</f>
        <v>0</v>
      </c>
      <c r="Q38" s="92">
        <f>'M4 M'!U37</f>
        <v>0</v>
      </c>
      <c r="R38" s="92">
        <f>'M4 F'!U37</f>
        <v>0</v>
      </c>
      <c r="S38" s="92">
        <f>'M5 M'!U37</f>
        <v>25</v>
      </c>
      <c r="T38" s="92">
        <f>'M5 F'!U37</f>
        <v>0</v>
      </c>
      <c r="U38" s="92">
        <f>'M6 M'!U37</f>
        <v>0</v>
      </c>
      <c r="V38" s="92">
        <f>'M7 M '!U37</f>
        <v>0</v>
      </c>
      <c r="W38" s="92">
        <f>'M7 F'!U37</f>
        <v>0</v>
      </c>
      <c r="X38" s="92">
        <f>'M10 M'!U37</f>
        <v>0</v>
      </c>
      <c r="Y38" s="93">
        <f t="shared" si="0"/>
        <v>73</v>
      </c>
      <c r="Z38" s="94" t="s">
        <v>111</v>
      </c>
    </row>
    <row r="39" spans="1:26" ht="20.100000000000001" customHeight="1" thickBot="1" x14ac:dyDescent="0.3">
      <c r="A39" s="94">
        <v>2526</v>
      </c>
      <c r="B39" s="94" t="s">
        <v>171</v>
      </c>
      <c r="C39" s="90">
        <f>'S1 M'!U38</f>
        <v>0</v>
      </c>
      <c r="D39" s="90">
        <f>'S1 F'!U38</f>
        <v>0</v>
      </c>
      <c r="E39" s="91">
        <f>'S2 M'!U38</f>
        <v>0</v>
      </c>
      <c r="F39" s="92">
        <f>'S2 F'!U38</f>
        <v>0</v>
      </c>
      <c r="G39" s="92">
        <f>'S3 M'!U38</f>
        <v>0</v>
      </c>
      <c r="H39" s="92">
        <f>'S3 F'!U38</f>
        <v>0</v>
      </c>
      <c r="I39" s="92">
        <f>('S4 M'!U38)</f>
        <v>18</v>
      </c>
      <c r="J39" s="92">
        <f>('S4 F'!U38)</f>
        <v>0</v>
      </c>
      <c r="K39" s="92">
        <f>('M1 M'!U38)</f>
        <v>105</v>
      </c>
      <c r="L39" s="92">
        <f>('M1 F'!U38)</f>
        <v>0</v>
      </c>
      <c r="M39" s="92">
        <f>('M2 M'!U38)</f>
        <v>0</v>
      </c>
      <c r="N39" s="92">
        <f>('M2 F'!U38)</f>
        <v>0</v>
      </c>
      <c r="O39" s="92">
        <f>('M3 M '!U38)</f>
        <v>15</v>
      </c>
      <c r="P39" s="92">
        <f>('M3 F'!U38)</f>
        <v>0</v>
      </c>
      <c r="Q39" s="92">
        <f>'M4 M'!U38</f>
        <v>127</v>
      </c>
      <c r="R39" s="92">
        <f>'M4 F'!U38</f>
        <v>0</v>
      </c>
      <c r="S39" s="92">
        <f>'M5 M'!U38</f>
        <v>0</v>
      </c>
      <c r="T39" s="92">
        <f>'M5 F'!U38</f>
        <v>0</v>
      </c>
      <c r="U39" s="92">
        <f>'M6 M'!U38</f>
        <v>0</v>
      </c>
      <c r="V39" s="92">
        <f>'M7 M '!U38</f>
        <v>0</v>
      </c>
      <c r="W39" s="92">
        <f>'M7 F'!U38</f>
        <v>0</v>
      </c>
      <c r="X39" s="92">
        <f>'M10 M'!U38</f>
        <v>0</v>
      </c>
      <c r="Y39" s="93">
        <f t="shared" si="0"/>
        <v>265</v>
      </c>
      <c r="Z39" s="94" t="s">
        <v>171</v>
      </c>
    </row>
    <row r="40" spans="1:26" ht="20.100000000000001" customHeight="1" thickBot="1" x14ac:dyDescent="0.3">
      <c r="A40" s="94">
        <v>2609</v>
      </c>
      <c r="B40" s="94" t="s">
        <v>172</v>
      </c>
      <c r="C40" s="90">
        <f>'S1 M'!U39</f>
        <v>0</v>
      </c>
      <c r="D40" s="90">
        <f>'S1 F'!U39</f>
        <v>0</v>
      </c>
      <c r="E40" s="91">
        <f>'S2 M'!U39</f>
        <v>0</v>
      </c>
      <c r="F40" s="92">
        <f>'S2 F'!U39</f>
        <v>0</v>
      </c>
      <c r="G40" s="92">
        <f>'S3 M'!U39</f>
        <v>90</v>
      </c>
      <c r="H40" s="92">
        <f>'S3 F'!U39</f>
        <v>0</v>
      </c>
      <c r="I40" s="92">
        <f>('S4 M'!U39)</f>
        <v>0</v>
      </c>
      <c r="J40" s="92">
        <f>('S4 F'!U39)</f>
        <v>0</v>
      </c>
      <c r="K40" s="92">
        <f>('M1 M'!U39)</f>
        <v>29</v>
      </c>
      <c r="L40" s="92">
        <f>('M1 F'!U39)</f>
        <v>0</v>
      </c>
      <c r="M40" s="92">
        <f>('M2 M'!U39)</f>
        <v>20</v>
      </c>
      <c r="N40" s="92">
        <f>('M2 F'!U39)</f>
        <v>0</v>
      </c>
      <c r="O40" s="92">
        <f>('M3 M '!U39)</f>
        <v>60</v>
      </c>
      <c r="P40" s="92">
        <f>('M3 F'!U39)</f>
        <v>0</v>
      </c>
      <c r="Q40" s="92">
        <f>'M4 M'!U39</f>
        <v>0</v>
      </c>
      <c r="R40" s="92">
        <f>'M4 F'!U39</f>
        <v>0</v>
      </c>
      <c r="S40" s="92">
        <f>'M5 M'!U39</f>
        <v>17</v>
      </c>
      <c r="T40" s="92">
        <f>'M5 F'!U39</f>
        <v>0</v>
      </c>
      <c r="U40" s="92">
        <f>'M6 M'!U39</f>
        <v>0</v>
      </c>
      <c r="V40" s="92">
        <f>'M7 M '!U39</f>
        <v>0</v>
      </c>
      <c r="W40" s="92">
        <f>'M7 F'!U39</f>
        <v>0</v>
      </c>
      <c r="X40" s="92">
        <f>'M10 M'!U39</f>
        <v>0</v>
      </c>
      <c r="Y40" s="93">
        <f t="shared" si="0"/>
        <v>216</v>
      </c>
      <c r="Z40" s="94" t="s">
        <v>172</v>
      </c>
    </row>
    <row r="41" spans="1:26" ht="20.100000000000001" customHeight="1" thickBot="1" x14ac:dyDescent="0.3">
      <c r="A41" s="94">
        <v>2612</v>
      </c>
      <c r="B41" s="94" t="s">
        <v>173</v>
      </c>
      <c r="C41" s="90">
        <f>'S1 M'!U40</f>
        <v>155</v>
      </c>
      <c r="D41" s="90">
        <f>'S1 F'!U40</f>
        <v>0</v>
      </c>
      <c r="E41" s="91">
        <f>'S2 M'!U40</f>
        <v>45</v>
      </c>
      <c r="F41" s="92">
        <f>'S2 F'!U40</f>
        <v>0</v>
      </c>
      <c r="G41" s="92">
        <f>'S3 M'!U40</f>
        <v>80</v>
      </c>
      <c r="H41" s="92">
        <f>'S3 F'!U40</f>
        <v>0</v>
      </c>
      <c r="I41" s="92">
        <f>('S4 M'!U40)</f>
        <v>195</v>
      </c>
      <c r="J41" s="92">
        <f>('S4 F'!U40)</f>
        <v>0</v>
      </c>
      <c r="K41" s="92">
        <f>('M1 M'!U40)</f>
        <v>100</v>
      </c>
      <c r="L41" s="92">
        <f>('M1 F'!U40)</f>
        <v>0</v>
      </c>
      <c r="M41" s="92">
        <f>('M2 M'!U40)</f>
        <v>60</v>
      </c>
      <c r="N41" s="92">
        <f>('M2 F'!U40)</f>
        <v>0</v>
      </c>
      <c r="O41" s="92">
        <f>('M3 M '!U40)</f>
        <v>0</v>
      </c>
      <c r="P41" s="92">
        <f>('M3 F'!U40)</f>
        <v>35</v>
      </c>
      <c r="Q41" s="92">
        <f>'M4 M'!U40</f>
        <v>0</v>
      </c>
      <c r="R41" s="92">
        <f>'M4 F'!U40</f>
        <v>0</v>
      </c>
      <c r="S41" s="92">
        <f>'M5 M'!U40</f>
        <v>0</v>
      </c>
      <c r="T41" s="92">
        <f>'M5 F'!U40</f>
        <v>0</v>
      </c>
      <c r="U41" s="92">
        <f>'M6 M'!U40</f>
        <v>0</v>
      </c>
      <c r="V41" s="92">
        <f>'M7 M '!U40</f>
        <v>0</v>
      </c>
      <c r="W41" s="92">
        <f>'M7 F'!U40</f>
        <v>0</v>
      </c>
      <c r="X41" s="92">
        <f>'M10 M'!U40</f>
        <v>0</v>
      </c>
      <c r="Y41" s="93">
        <f t="shared" si="0"/>
        <v>670</v>
      </c>
      <c r="Z41" s="94" t="s">
        <v>173</v>
      </c>
    </row>
    <row r="42" spans="1:26" ht="20.100000000000001" customHeight="1" thickBot="1" x14ac:dyDescent="0.3">
      <c r="A42" s="94">
        <v>2638</v>
      </c>
      <c r="B42" s="94" t="s">
        <v>174</v>
      </c>
      <c r="C42" s="90">
        <f>'S1 M'!U41</f>
        <v>0</v>
      </c>
      <c r="D42" s="90">
        <f>'S1 F'!U41</f>
        <v>0</v>
      </c>
      <c r="E42" s="91">
        <f>'S2 M'!U41</f>
        <v>25</v>
      </c>
      <c r="F42" s="92">
        <f>'S2 F'!U41</f>
        <v>0</v>
      </c>
      <c r="G42" s="92">
        <f>'S3 M'!U41</f>
        <v>0</v>
      </c>
      <c r="H42" s="92">
        <f>'S3 F'!U41</f>
        <v>0</v>
      </c>
      <c r="I42" s="92">
        <f>('S4 M'!U41)</f>
        <v>0</v>
      </c>
      <c r="J42" s="92">
        <f>('S4 F'!U41)</f>
        <v>0</v>
      </c>
      <c r="K42" s="92">
        <f>('M1 M'!U41)</f>
        <v>0</v>
      </c>
      <c r="L42" s="92">
        <f>('M1 F'!U41)</f>
        <v>0</v>
      </c>
      <c r="M42" s="92">
        <f>('M2 M'!U41)</f>
        <v>0</v>
      </c>
      <c r="N42" s="92">
        <f>('M2 F'!U41)</f>
        <v>0</v>
      </c>
      <c r="O42" s="92">
        <f>('M3 M '!U41)</f>
        <v>0</v>
      </c>
      <c r="P42" s="92">
        <f>('M3 F'!U41)</f>
        <v>0</v>
      </c>
      <c r="Q42" s="92">
        <f>'M4 M'!U41</f>
        <v>0</v>
      </c>
      <c r="R42" s="92">
        <f>'M4 F'!U41</f>
        <v>0</v>
      </c>
      <c r="S42" s="92">
        <f>'M5 M'!U41</f>
        <v>0</v>
      </c>
      <c r="T42" s="92">
        <f>'M5 F'!U41</f>
        <v>0</v>
      </c>
      <c r="U42" s="92">
        <f>'M6 M'!U41</f>
        <v>0</v>
      </c>
      <c r="V42" s="92">
        <f>'M7 M '!U41</f>
        <v>0</v>
      </c>
      <c r="W42" s="92">
        <f>'M7 F'!U41</f>
        <v>0</v>
      </c>
      <c r="X42" s="92">
        <f>'M10 M'!U41</f>
        <v>0</v>
      </c>
      <c r="Y42" s="93">
        <f t="shared" si="0"/>
        <v>25</v>
      </c>
      <c r="Z42" s="94" t="s">
        <v>174</v>
      </c>
    </row>
    <row r="43" spans="1:26" ht="20.100000000000001" customHeight="1" thickBot="1" x14ac:dyDescent="0.3">
      <c r="A43" s="94">
        <v>1665</v>
      </c>
      <c r="B43" s="94" t="s">
        <v>604</v>
      </c>
      <c r="C43" s="90">
        <f>'S1 M'!U42</f>
        <v>0</v>
      </c>
      <c r="D43" s="90">
        <f>'S1 F'!U42</f>
        <v>0</v>
      </c>
      <c r="E43" s="91">
        <f>'S2 M'!U42</f>
        <v>0</v>
      </c>
      <c r="F43" s="92">
        <f>'S2 F'!U42</f>
        <v>0</v>
      </c>
      <c r="G43" s="92">
        <f>'S3 M'!U42</f>
        <v>0</v>
      </c>
      <c r="H43" s="92">
        <f>'S3 F'!U42</f>
        <v>0</v>
      </c>
      <c r="I43" s="92">
        <f>('S4 M'!U42)</f>
        <v>10</v>
      </c>
      <c r="J43" s="92">
        <f>('S4 F'!U42)</f>
        <v>0</v>
      </c>
      <c r="K43" s="92">
        <f>('M1 M'!U42)</f>
        <v>0</v>
      </c>
      <c r="L43" s="92">
        <f>('M1 F'!U42)</f>
        <v>0</v>
      </c>
      <c r="M43" s="92">
        <f>('M2 M'!U42)</f>
        <v>106</v>
      </c>
      <c r="N43" s="92">
        <f>('M2 F'!U42)</f>
        <v>0</v>
      </c>
      <c r="O43" s="92">
        <f>('M3 M '!U42)</f>
        <v>0</v>
      </c>
      <c r="P43" s="92">
        <f>('M3 F'!U42)</f>
        <v>0</v>
      </c>
      <c r="Q43" s="92">
        <f>'M4 M'!U42</f>
        <v>0</v>
      </c>
      <c r="R43" s="92">
        <f>'M4 F'!U42</f>
        <v>0</v>
      </c>
      <c r="S43" s="92">
        <f>'M5 M'!U42</f>
        <v>0</v>
      </c>
      <c r="T43" s="92">
        <f>'M5 F'!U42</f>
        <v>0</v>
      </c>
      <c r="U43" s="92">
        <f>'M6 M'!U42</f>
        <v>0</v>
      </c>
      <c r="V43" s="92">
        <f>'M7 M '!U42</f>
        <v>0</v>
      </c>
      <c r="W43" s="92">
        <f>'M7 F'!U42</f>
        <v>0</v>
      </c>
      <c r="X43" s="92">
        <f>'M10 M'!U42</f>
        <v>0</v>
      </c>
      <c r="Y43" s="93">
        <f t="shared" si="0"/>
        <v>116</v>
      </c>
      <c r="Z43" s="94" t="s">
        <v>604</v>
      </c>
    </row>
    <row r="44" spans="1:26" ht="20.100000000000001" customHeight="1" thickBot="1" x14ac:dyDescent="0.3">
      <c r="A44" s="94">
        <v>1771</v>
      </c>
      <c r="B44" s="94" t="s">
        <v>456</v>
      </c>
      <c r="C44" s="90">
        <f>'S1 M'!U43</f>
        <v>0</v>
      </c>
      <c r="D44" s="90">
        <f>'S1 F'!U43</f>
        <v>0</v>
      </c>
      <c r="E44" s="91">
        <f>'S2 M'!U43</f>
        <v>0</v>
      </c>
      <c r="F44" s="92">
        <f>'S2 F'!U43</f>
        <v>0</v>
      </c>
      <c r="G44" s="92">
        <f>'S3 M'!U43</f>
        <v>0</v>
      </c>
      <c r="H44" s="92">
        <f>'S3 F'!U43</f>
        <v>0</v>
      </c>
      <c r="I44" s="92">
        <f>('S4 M'!U43)</f>
        <v>0</v>
      </c>
      <c r="J44" s="92">
        <f>('S4 F'!U43)</f>
        <v>0</v>
      </c>
      <c r="K44" s="92">
        <f>('M1 M'!U43)</f>
        <v>0</v>
      </c>
      <c r="L44" s="92">
        <f>('M1 F'!U43)</f>
        <v>0</v>
      </c>
      <c r="M44" s="92">
        <f>('M2 M'!U43)</f>
        <v>15</v>
      </c>
      <c r="N44" s="92">
        <f>('M2 F'!U43)</f>
        <v>0</v>
      </c>
      <c r="O44" s="92">
        <f>('M3 M '!U43)</f>
        <v>7</v>
      </c>
      <c r="P44" s="92">
        <f>('M3 F'!U43)</f>
        <v>0</v>
      </c>
      <c r="Q44" s="92">
        <f>'M4 M'!U43</f>
        <v>17</v>
      </c>
      <c r="R44" s="92">
        <f>'M4 F'!U43</f>
        <v>0</v>
      </c>
      <c r="S44" s="92">
        <f>'M5 M'!U43</f>
        <v>0</v>
      </c>
      <c r="T44" s="92">
        <f>'M5 F'!U43</f>
        <v>0</v>
      </c>
      <c r="U44" s="92">
        <f>'M6 M'!U43</f>
        <v>0</v>
      </c>
      <c r="V44" s="92">
        <f>'M7 M '!U43</f>
        <v>0</v>
      </c>
      <c r="W44" s="92">
        <f>'M7 F'!U43</f>
        <v>0</v>
      </c>
      <c r="X44" s="92">
        <f>'M10 M'!U43</f>
        <v>0</v>
      </c>
      <c r="Y44" s="93">
        <f t="shared" si="0"/>
        <v>39</v>
      </c>
      <c r="Z44" s="94" t="s">
        <v>456</v>
      </c>
    </row>
    <row r="45" spans="1:26" ht="20.100000000000001" customHeight="1" thickBot="1" x14ac:dyDescent="0.3">
      <c r="A45" s="94">
        <v>1862</v>
      </c>
      <c r="B45" s="94" t="s">
        <v>324</v>
      </c>
      <c r="C45" s="90">
        <f>'S1 M'!U44</f>
        <v>0</v>
      </c>
      <c r="D45" s="90">
        <f>'S1 F'!U44</f>
        <v>0</v>
      </c>
      <c r="E45" s="91">
        <f>'S2 M'!U44</f>
        <v>10</v>
      </c>
      <c r="F45" s="92">
        <f>'S2 F'!U44</f>
        <v>0</v>
      </c>
      <c r="G45" s="92">
        <f>'S3 M'!U44</f>
        <v>0</v>
      </c>
      <c r="H45" s="92">
        <f>'S3 F'!U44</f>
        <v>0</v>
      </c>
      <c r="I45" s="92">
        <f>('S4 M'!U44)</f>
        <v>0</v>
      </c>
      <c r="J45" s="92">
        <f>('S4 F'!U44)</f>
        <v>0</v>
      </c>
      <c r="K45" s="92">
        <f>('M1 M'!U44)</f>
        <v>0</v>
      </c>
      <c r="L45" s="92">
        <f>('M1 F'!U44)</f>
        <v>0</v>
      </c>
      <c r="M45" s="92">
        <f>('M2 M'!U44)</f>
        <v>5</v>
      </c>
      <c r="N45" s="92">
        <f>('M2 F'!U44)</f>
        <v>0</v>
      </c>
      <c r="O45" s="92">
        <f>('M3 M '!U44)</f>
        <v>0</v>
      </c>
      <c r="P45" s="92">
        <f>('M3 F'!U44)</f>
        <v>0</v>
      </c>
      <c r="Q45" s="92">
        <f>'M4 M'!U44</f>
        <v>0</v>
      </c>
      <c r="R45" s="92">
        <f>'M4 F'!U44</f>
        <v>0</v>
      </c>
      <c r="S45" s="92">
        <f>'M5 M'!U44</f>
        <v>0</v>
      </c>
      <c r="T45" s="92">
        <f>'M5 F'!U44</f>
        <v>0</v>
      </c>
      <c r="U45" s="92">
        <f>'M6 M'!U44</f>
        <v>0</v>
      </c>
      <c r="V45" s="92">
        <f>'M7 M '!U44</f>
        <v>0</v>
      </c>
      <c r="W45" s="92">
        <f>'M7 F'!U44</f>
        <v>0</v>
      </c>
      <c r="X45" s="92">
        <f>'M10 M'!U44</f>
        <v>0</v>
      </c>
      <c r="Y45" s="93">
        <f t="shared" si="0"/>
        <v>15</v>
      </c>
      <c r="Z45" s="94" t="s">
        <v>324</v>
      </c>
    </row>
    <row r="46" spans="1:26" ht="20.100000000000001" customHeight="1" thickBot="1" x14ac:dyDescent="0.3">
      <c r="A46" s="94">
        <v>1868</v>
      </c>
      <c r="B46" s="94" t="s">
        <v>310</v>
      </c>
      <c r="C46" s="90">
        <f>'S1 M'!U45</f>
        <v>0</v>
      </c>
      <c r="D46" s="90">
        <f>'S1 F'!U45</f>
        <v>0</v>
      </c>
      <c r="E46" s="91">
        <f>'S2 M'!U45</f>
        <v>65</v>
      </c>
      <c r="F46" s="92">
        <f>'S2 F'!U45</f>
        <v>0</v>
      </c>
      <c r="G46" s="92">
        <f>'S3 M'!U45</f>
        <v>0</v>
      </c>
      <c r="H46" s="92">
        <f>'S3 F'!U45</f>
        <v>0</v>
      </c>
      <c r="I46" s="92">
        <f>('S4 M'!U45)</f>
        <v>0</v>
      </c>
      <c r="J46" s="92">
        <f>('S4 F'!U45)</f>
        <v>0</v>
      </c>
      <c r="K46" s="92">
        <f>('M1 M'!U45)</f>
        <v>0</v>
      </c>
      <c r="L46" s="92">
        <f>('M1 F'!U45)</f>
        <v>0</v>
      </c>
      <c r="M46" s="92">
        <f>('M2 M'!U45)</f>
        <v>20</v>
      </c>
      <c r="N46" s="92">
        <f>('M2 F'!U45)</f>
        <v>0</v>
      </c>
      <c r="O46" s="92">
        <f>('M3 M '!U45)</f>
        <v>5</v>
      </c>
      <c r="P46" s="92">
        <f>('M3 F'!U45)</f>
        <v>0</v>
      </c>
      <c r="Q46" s="92">
        <f>'M4 M'!U45</f>
        <v>12</v>
      </c>
      <c r="R46" s="92">
        <f>'M4 F'!U45</f>
        <v>0</v>
      </c>
      <c r="S46" s="92">
        <f>'M5 M'!U45</f>
        <v>0</v>
      </c>
      <c r="T46" s="92">
        <f>'M5 F'!U45</f>
        <v>0</v>
      </c>
      <c r="U46" s="92">
        <f>'M6 M'!U45</f>
        <v>0</v>
      </c>
      <c r="V46" s="92">
        <f>'M7 M '!U45</f>
        <v>0</v>
      </c>
      <c r="W46" s="92">
        <f>'M7 F'!U45</f>
        <v>0</v>
      </c>
      <c r="X46" s="92">
        <f>'M10 M'!U45</f>
        <v>0</v>
      </c>
      <c r="Y46" s="93">
        <f t="shared" si="0"/>
        <v>102</v>
      </c>
      <c r="Z46" s="94" t="s">
        <v>310</v>
      </c>
    </row>
    <row r="47" spans="1:26" ht="20.100000000000001" customHeight="1" thickBot="1" x14ac:dyDescent="0.3">
      <c r="A47" s="94">
        <v>1937</v>
      </c>
      <c r="B47" s="94" t="s">
        <v>363</v>
      </c>
      <c r="C47" s="90">
        <f>'S1 M'!U46</f>
        <v>0</v>
      </c>
      <c r="D47" s="90">
        <f>'S1 F'!U46</f>
        <v>0</v>
      </c>
      <c r="E47" s="91">
        <f>'S2 M'!U46</f>
        <v>0</v>
      </c>
      <c r="F47" s="92">
        <f>'S2 F'!U46</f>
        <v>0</v>
      </c>
      <c r="G47" s="92">
        <f>'S3 M'!U46</f>
        <v>5</v>
      </c>
      <c r="H47" s="92">
        <f>'S3 F'!U46</f>
        <v>0</v>
      </c>
      <c r="I47" s="92">
        <f>('S4 M'!U46)</f>
        <v>0</v>
      </c>
      <c r="J47" s="92">
        <f>('S4 F'!U46)</f>
        <v>0</v>
      </c>
      <c r="K47" s="92">
        <f>('M1 M'!U46)</f>
        <v>0</v>
      </c>
      <c r="L47" s="92">
        <f>('M1 F'!U46)</f>
        <v>0</v>
      </c>
      <c r="M47" s="92">
        <f>('M2 M'!U46)</f>
        <v>0</v>
      </c>
      <c r="N47" s="92">
        <f>('M2 F'!U46)</f>
        <v>0</v>
      </c>
      <c r="O47" s="92">
        <f>('M3 M '!U46)</f>
        <v>0</v>
      </c>
      <c r="P47" s="92">
        <f>('M3 F'!U46)</f>
        <v>0</v>
      </c>
      <c r="Q47" s="92">
        <f>'M4 M'!U46</f>
        <v>0</v>
      </c>
      <c r="R47" s="92">
        <f>'M4 F'!U46</f>
        <v>0</v>
      </c>
      <c r="S47" s="92">
        <f>'M5 M'!U46</f>
        <v>0</v>
      </c>
      <c r="T47" s="92">
        <f>'M5 F'!U46</f>
        <v>0</v>
      </c>
      <c r="U47" s="92">
        <f>'M6 M'!U46</f>
        <v>0</v>
      </c>
      <c r="V47" s="92">
        <f>'M7 M '!U46</f>
        <v>0</v>
      </c>
      <c r="W47" s="92">
        <f>'M7 F'!U46</f>
        <v>0</v>
      </c>
      <c r="X47" s="92">
        <f>'M10 M'!U46</f>
        <v>0</v>
      </c>
      <c r="Y47" s="93">
        <f t="shared" si="0"/>
        <v>5</v>
      </c>
      <c r="Z47" s="94" t="s">
        <v>363</v>
      </c>
    </row>
    <row r="48" spans="1:26" ht="20.100000000000001" customHeight="1" thickBot="1" x14ac:dyDescent="0.3">
      <c r="A48" s="94">
        <v>1970</v>
      </c>
      <c r="B48" s="94" t="s">
        <v>327</v>
      </c>
      <c r="C48" s="90">
        <f>'S1 M'!U47</f>
        <v>0</v>
      </c>
      <c r="D48" s="90">
        <f>'S1 F'!U47</f>
        <v>0</v>
      </c>
      <c r="E48" s="91">
        <f>'S2 M'!U47</f>
        <v>10</v>
      </c>
      <c r="F48" s="92">
        <f>'S2 F'!U47</f>
        <v>0</v>
      </c>
      <c r="G48" s="92">
        <f>'S3 M'!U47</f>
        <v>0</v>
      </c>
      <c r="H48" s="92">
        <f>'S3 F'!U47</f>
        <v>0</v>
      </c>
      <c r="I48" s="92">
        <f>('S4 M'!U47)</f>
        <v>0</v>
      </c>
      <c r="J48" s="92">
        <f>('S4 F'!U47)</f>
        <v>0</v>
      </c>
      <c r="K48" s="92">
        <f>('M1 M'!U47)</f>
        <v>0</v>
      </c>
      <c r="L48" s="92">
        <f>('M1 F'!U47)</f>
        <v>0</v>
      </c>
      <c r="M48" s="92">
        <f>('M2 M'!U47)</f>
        <v>0</v>
      </c>
      <c r="N48" s="92">
        <f>('M2 F'!U47)</f>
        <v>0</v>
      </c>
      <c r="O48" s="92">
        <f>('M3 M '!U47)</f>
        <v>0</v>
      </c>
      <c r="P48" s="92">
        <f>('M3 F'!U47)</f>
        <v>0</v>
      </c>
      <c r="Q48" s="92">
        <f>'M4 M'!U47</f>
        <v>0</v>
      </c>
      <c r="R48" s="92">
        <f>'M4 F'!U47</f>
        <v>0</v>
      </c>
      <c r="S48" s="92">
        <f>'M5 M'!U47</f>
        <v>0</v>
      </c>
      <c r="T48" s="92">
        <f>'M5 F'!U47</f>
        <v>0</v>
      </c>
      <c r="U48" s="92">
        <f>'M6 M'!U47</f>
        <v>0</v>
      </c>
      <c r="V48" s="92">
        <f>'M7 M '!U47</f>
        <v>0</v>
      </c>
      <c r="W48" s="92">
        <f>'M7 F'!U47</f>
        <v>0</v>
      </c>
      <c r="X48" s="92">
        <f>'M10 M'!U47</f>
        <v>0</v>
      </c>
      <c r="Y48" s="93">
        <f t="shared" si="0"/>
        <v>10</v>
      </c>
      <c r="Z48" s="94" t="s">
        <v>327</v>
      </c>
    </row>
    <row r="49" spans="1:26" ht="20.100000000000001" customHeight="1" thickBot="1" x14ac:dyDescent="0.3">
      <c r="A49" s="94">
        <v>2029</v>
      </c>
      <c r="B49" s="94" t="s">
        <v>349</v>
      </c>
      <c r="C49" s="90">
        <f>'S1 M'!U48</f>
        <v>0</v>
      </c>
      <c r="D49" s="90">
        <f>'S1 F'!U48</f>
        <v>0</v>
      </c>
      <c r="E49" s="91">
        <f>'S2 M'!U48</f>
        <v>0</v>
      </c>
      <c r="F49" s="92">
        <f>'S2 F'!U48</f>
        <v>0</v>
      </c>
      <c r="G49" s="92">
        <f>'S3 M'!U48</f>
        <v>9</v>
      </c>
      <c r="H49" s="92">
        <f>'S3 F'!U48</f>
        <v>0</v>
      </c>
      <c r="I49" s="92">
        <f>('S4 M'!U48)</f>
        <v>5</v>
      </c>
      <c r="J49" s="92">
        <f>('S4 F'!U48)</f>
        <v>0</v>
      </c>
      <c r="K49" s="92">
        <f>('M1 M'!U48)</f>
        <v>0</v>
      </c>
      <c r="L49" s="92">
        <f>('M1 F'!U48)</f>
        <v>0</v>
      </c>
      <c r="M49" s="92">
        <f>('M2 M'!U48)</f>
        <v>0</v>
      </c>
      <c r="N49" s="92">
        <f>('M2 F'!U48)</f>
        <v>0</v>
      </c>
      <c r="O49" s="92">
        <f>('M3 M '!U48)</f>
        <v>0</v>
      </c>
      <c r="P49" s="92">
        <f>('M3 F'!U48)</f>
        <v>0</v>
      </c>
      <c r="Q49" s="92">
        <f>'M4 M'!U48</f>
        <v>10</v>
      </c>
      <c r="R49" s="92">
        <f>'M4 F'!U48</f>
        <v>0</v>
      </c>
      <c r="S49" s="92">
        <f>'M5 M'!U48</f>
        <v>0</v>
      </c>
      <c r="T49" s="92">
        <f>'M5 F'!U48</f>
        <v>0</v>
      </c>
      <c r="U49" s="92">
        <f>'M6 M'!U48</f>
        <v>0</v>
      </c>
      <c r="V49" s="92">
        <f>'M7 M '!U48</f>
        <v>0</v>
      </c>
      <c r="W49" s="92">
        <f>'M7 F'!U48</f>
        <v>0</v>
      </c>
      <c r="X49" s="92">
        <f>'M10 M'!U48</f>
        <v>0</v>
      </c>
      <c r="Y49" s="93">
        <f t="shared" si="0"/>
        <v>24</v>
      </c>
      <c r="Z49" s="94" t="s">
        <v>349</v>
      </c>
    </row>
    <row r="50" spans="1:26" ht="20.100000000000001" customHeight="1" thickBot="1" x14ac:dyDescent="0.3">
      <c r="A50" s="94">
        <v>2042</v>
      </c>
      <c r="B50" s="94" t="s">
        <v>434</v>
      </c>
      <c r="C50" s="90">
        <f>'S1 M'!U49</f>
        <v>0</v>
      </c>
      <c r="D50" s="90">
        <f>'S1 F'!U49</f>
        <v>0</v>
      </c>
      <c r="E50" s="91">
        <f>'S2 M'!U49</f>
        <v>0</v>
      </c>
      <c r="F50" s="92">
        <f>'S2 F'!U49</f>
        <v>0</v>
      </c>
      <c r="G50" s="92">
        <f>'S3 M'!U49</f>
        <v>0</v>
      </c>
      <c r="H50" s="92">
        <f>'S3 F'!U49</f>
        <v>0</v>
      </c>
      <c r="I50" s="92">
        <f>('S4 M'!U49)</f>
        <v>0</v>
      </c>
      <c r="J50" s="92">
        <f>('S4 F'!U49)</f>
        <v>0</v>
      </c>
      <c r="K50" s="92">
        <f>('M1 M'!U49)</f>
        <v>5</v>
      </c>
      <c r="L50" s="92">
        <f>('M1 F'!U49)</f>
        <v>0</v>
      </c>
      <c r="M50" s="92">
        <f>('M2 M'!U49)</f>
        <v>8</v>
      </c>
      <c r="N50" s="92">
        <f>('M2 F'!U49)</f>
        <v>0</v>
      </c>
      <c r="O50" s="92">
        <f>('M3 M '!U49)</f>
        <v>0</v>
      </c>
      <c r="P50" s="92">
        <f>('M3 F'!U49)</f>
        <v>0</v>
      </c>
      <c r="Q50" s="92">
        <f>'M4 M'!U49</f>
        <v>0</v>
      </c>
      <c r="R50" s="92">
        <f>'M4 F'!U49</f>
        <v>0</v>
      </c>
      <c r="S50" s="92">
        <f>'M5 M'!U49</f>
        <v>0</v>
      </c>
      <c r="T50" s="92">
        <f>'M5 F'!U49</f>
        <v>0</v>
      </c>
      <c r="U50" s="92">
        <f>'M6 M'!U49</f>
        <v>0</v>
      </c>
      <c r="V50" s="92">
        <f>'M7 M '!U49</f>
        <v>0</v>
      </c>
      <c r="W50" s="92">
        <f>'M7 F'!U49</f>
        <v>0</v>
      </c>
      <c r="X50" s="92">
        <f>'M10 M'!U49</f>
        <v>0</v>
      </c>
      <c r="Y50" s="93">
        <f t="shared" si="0"/>
        <v>13</v>
      </c>
      <c r="Z50" s="94" t="s">
        <v>434</v>
      </c>
    </row>
    <row r="51" spans="1:26" ht="20.100000000000001" customHeight="1" thickBot="1" x14ac:dyDescent="0.3">
      <c r="A51" s="94">
        <v>2046</v>
      </c>
      <c r="B51" s="94" t="s">
        <v>467</v>
      </c>
      <c r="C51" s="90">
        <f>'S1 M'!U50</f>
        <v>0</v>
      </c>
      <c r="D51" s="90">
        <f>'S1 F'!U50</f>
        <v>0</v>
      </c>
      <c r="E51" s="91">
        <f>'S2 M'!U50</f>
        <v>0</v>
      </c>
      <c r="F51" s="92">
        <f>'S2 F'!U50</f>
        <v>0</v>
      </c>
      <c r="G51" s="92">
        <f>'S3 M'!U50</f>
        <v>0</v>
      </c>
      <c r="H51" s="92">
        <f>'S3 F'!U50</f>
        <v>0</v>
      </c>
      <c r="I51" s="92">
        <f>('S4 M'!U50)</f>
        <v>0</v>
      </c>
      <c r="J51" s="92">
        <f>('S4 F'!U50)</f>
        <v>0</v>
      </c>
      <c r="K51" s="92">
        <f>('M1 M'!U50)</f>
        <v>0</v>
      </c>
      <c r="L51" s="92">
        <f>('M1 F'!U50)</f>
        <v>0</v>
      </c>
      <c r="M51" s="92">
        <f>('M2 M'!U50)</f>
        <v>5</v>
      </c>
      <c r="N51" s="92">
        <f>('M2 F'!U50)</f>
        <v>0</v>
      </c>
      <c r="O51" s="92">
        <f>('M3 M '!U50)</f>
        <v>5</v>
      </c>
      <c r="P51" s="92">
        <f>('M3 F'!U50)</f>
        <v>17</v>
      </c>
      <c r="Q51" s="92">
        <f>'M4 M'!U50</f>
        <v>0</v>
      </c>
      <c r="R51" s="92">
        <f>'M4 F'!U50</f>
        <v>0</v>
      </c>
      <c r="S51" s="92">
        <f>'M5 M'!U50</f>
        <v>0</v>
      </c>
      <c r="T51" s="92">
        <f>'M5 F'!U50</f>
        <v>0</v>
      </c>
      <c r="U51" s="92">
        <f>'M6 M'!U50</f>
        <v>0</v>
      </c>
      <c r="V51" s="92">
        <f>'M7 M '!U50</f>
        <v>0</v>
      </c>
      <c r="W51" s="92">
        <f>'M7 F'!U50</f>
        <v>0</v>
      </c>
      <c r="X51" s="92">
        <f>'M10 M'!U50</f>
        <v>0</v>
      </c>
      <c r="Y51" s="93">
        <f t="shared" si="0"/>
        <v>27</v>
      </c>
      <c r="Z51" s="94" t="s">
        <v>467</v>
      </c>
    </row>
    <row r="52" spans="1:26" ht="20.100000000000001" customHeight="1" thickBot="1" x14ac:dyDescent="0.3">
      <c r="A52" s="94">
        <v>2178</v>
      </c>
      <c r="B52" s="94" t="s">
        <v>605</v>
      </c>
      <c r="C52" s="90">
        <f>'S1 M'!U51</f>
        <v>0</v>
      </c>
      <c r="D52" s="90">
        <f>'S1 F'!U51</f>
        <v>0</v>
      </c>
      <c r="E52" s="91">
        <f>'S2 M'!U51</f>
        <v>0</v>
      </c>
      <c r="F52" s="92">
        <f>'S2 F'!U51</f>
        <v>0</v>
      </c>
      <c r="G52" s="92">
        <f>'S3 M'!U51</f>
        <v>0</v>
      </c>
      <c r="H52" s="92">
        <f>'S3 F'!U51</f>
        <v>0</v>
      </c>
      <c r="I52" s="92">
        <f>('S4 M'!U51)</f>
        <v>5</v>
      </c>
      <c r="J52" s="92">
        <f>('S4 F'!U51)</f>
        <v>0</v>
      </c>
      <c r="K52" s="92">
        <f>('M1 M'!U51)</f>
        <v>0</v>
      </c>
      <c r="L52" s="92">
        <f>('M1 F'!U51)</f>
        <v>0</v>
      </c>
      <c r="M52" s="92">
        <f>('M2 M'!U51)</f>
        <v>0</v>
      </c>
      <c r="N52" s="92">
        <f>('M2 F'!U51)</f>
        <v>0</v>
      </c>
      <c r="O52" s="92">
        <f>('M3 M '!U51)</f>
        <v>0</v>
      </c>
      <c r="P52" s="92">
        <f>('M3 F'!U51)</f>
        <v>0</v>
      </c>
      <c r="Q52" s="92">
        <f>'M4 M'!U51</f>
        <v>0</v>
      </c>
      <c r="R52" s="92">
        <f>'M4 F'!U51</f>
        <v>0</v>
      </c>
      <c r="S52" s="92">
        <f>'M5 M'!U51</f>
        <v>0</v>
      </c>
      <c r="T52" s="92">
        <f>'M5 F'!U51</f>
        <v>0</v>
      </c>
      <c r="U52" s="92">
        <f>'M6 M'!U51</f>
        <v>0</v>
      </c>
      <c r="V52" s="92">
        <f>'M7 M '!U51</f>
        <v>0</v>
      </c>
      <c r="W52" s="92">
        <f>'M7 F'!U51</f>
        <v>0</v>
      </c>
      <c r="X52" s="92">
        <f>'M10 M'!U51</f>
        <v>0</v>
      </c>
      <c r="Y52" s="93">
        <f t="shared" si="0"/>
        <v>5</v>
      </c>
      <c r="Z52" s="94" t="s">
        <v>605</v>
      </c>
    </row>
    <row r="53" spans="1:26" ht="20.100000000000001" customHeight="1" thickBot="1" x14ac:dyDescent="0.3">
      <c r="A53" s="94">
        <v>2205</v>
      </c>
      <c r="B53" s="94" t="s">
        <v>574</v>
      </c>
      <c r="C53" s="90">
        <f>'S1 M'!U52</f>
        <v>0</v>
      </c>
      <c r="D53" s="90">
        <f>'S1 F'!U52</f>
        <v>0</v>
      </c>
      <c r="E53" s="91">
        <f>'S2 M'!U52</f>
        <v>0</v>
      </c>
      <c r="F53" s="92">
        <f>'S2 F'!U52</f>
        <v>0</v>
      </c>
      <c r="G53" s="92">
        <f>'S3 M'!U52</f>
        <v>0</v>
      </c>
      <c r="H53" s="92">
        <f>'S3 F'!U52</f>
        <v>0</v>
      </c>
      <c r="I53" s="92">
        <f>('S4 M'!U52)</f>
        <v>0</v>
      </c>
      <c r="J53" s="92">
        <f>('S4 F'!U52)</f>
        <v>0</v>
      </c>
      <c r="K53" s="92">
        <f>('M1 M'!U52)</f>
        <v>0</v>
      </c>
      <c r="L53" s="92">
        <f>('M1 F'!U52)</f>
        <v>0</v>
      </c>
      <c r="M53" s="92">
        <f>('M2 M'!U52)</f>
        <v>0</v>
      </c>
      <c r="N53" s="92">
        <f>('M2 F'!U52)</f>
        <v>0</v>
      </c>
      <c r="O53" s="92">
        <f>('M3 M '!U52)</f>
        <v>0</v>
      </c>
      <c r="P53" s="92">
        <f>('M3 F'!U52)</f>
        <v>0</v>
      </c>
      <c r="Q53" s="92">
        <f>'M4 M'!U52</f>
        <v>10</v>
      </c>
      <c r="R53" s="92">
        <f>'M4 F'!U52</f>
        <v>0</v>
      </c>
      <c r="S53" s="92">
        <f>'M5 M'!U52</f>
        <v>0</v>
      </c>
      <c r="T53" s="92">
        <f>'M5 F'!U52</f>
        <v>0</v>
      </c>
      <c r="U53" s="92">
        <f>'M6 M'!U52</f>
        <v>0</v>
      </c>
      <c r="V53" s="92">
        <f>'M7 M '!U52</f>
        <v>0</v>
      </c>
      <c r="W53" s="92">
        <f>'M7 F'!U52</f>
        <v>0</v>
      </c>
      <c r="X53" s="92">
        <f>'M10 M'!U52</f>
        <v>0</v>
      </c>
      <c r="Y53" s="93">
        <f t="shared" si="0"/>
        <v>10</v>
      </c>
      <c r="Z53" s="94" t="s">
        <v>574</v>
      </c>
    </row>
    <row r="54" spans="1:26" ht="20.100000000000001" customHeight="1" thickBot="1" x14ac:dyDescent="0.3">
      <c r="A54" s="94">
        <v>2251</v>
      </c>
      <c r="B54" s="94" t="s">
        <v>304</v>
      </c>
      <c r="C54" s="90">
        <f>'S1 M'!U53</f>
        <v>25</v>
      </c>
      <c r="D54" s="90">
        <f>'S1 F'!U53</f>
        <v>0</v>
      </c>
      <c r="E54" s="91">
        <f>'S2 M'!U53</f>
        <v>0</v>
      </c>
      <c r="F54" s="92">
        <f>'S2 F'!U53</f>
        <v>0</v>
      </c>
      <c r="G54" s="92">
        <f>'S3 M'!U53</f>
        <v>0</v>
      </c>
      <c r="H54" s="92">
        <f>'S3 F'!U53</f>
        <v>0</v>
      </c>
      <c r="I54" s="92">
        <f>('S4 M'!U53)</f>
        <v>0</v>
      </c>
      <c r="J54" s="92">
        <f>('S4 F'!U53)</f>
        <v>0</v>
      </c>
      <c r="K54" s="92">
        <f>('M1 M'!U53)</f>
        <v>0</v>
      </c>
      <c r="L54" s="92">
        <f>('M1 F'!U53)</f>
        <v>0</v>
      </c>
      <c r="M54" s="92">
        <f>('M2 M'!U53)</f>
        <v>0</v>
      </c>
      <c r="N54" s="92">
        <f>('M2 F'!U53)</f>
        <v>0</v>
      </c>
      <c r="O54" s="92">
        <f>('M3 M '!U53)</f>
        <v>0</v>
      </c>
      <c r="P54" s="92">
        <f>('M3 F'!U53)</f>
        <v>0</v>
      </c>
      <c r="Q54" s="92">
        <f>'M4 M'!U53</f>
        <v>30</v>
      </c>
      <c r="R54" s="92">
        <f>'M4 F'!U53</f>
        <v>0</v>
      </c>
      <c r="S54" s="92">
        <f>'M5 M'!U53</f>
        <v>0</v>
      </c>
      <c r="T54" s="92">
        <f>'M5 F'!U53</f>
        <v>0</v>
      </c>
      <c r="U54" s="92">
        <f>'M6 M'!U53</f>
        <v>0</v>
      </c>
      <c r="V54" s="92">
        <f>'M7 M '!U53</f>
        <v>0</v>
      </c>
      <c r="W54" s="92">
        <f>'M7 F'!U53</f>
        <v>0</v>
      </c>
      <c r="X54" s="92">
        <f>'M10 M'!U53</f>
        <v>0</v>
      </c>
      <c r="Y54" s="93">
        <f t="shared" si="0"/>
        <v>55</v>
      </c>
      <c r="Z54" s="94" t="s">
        <v>304</v>
      </c>
    </row>
    <row r="55" spans="1:26" ht="20.100000000000001" customHeight="1" thickBot="1" x14ac:dyDescent="0.3">
      <c r="A55" s="94">
        <v>2253</v>
      </c>
      <c r="B55" s="94" t="s">
        <v>606</v>
      </c>
      <c r="C55" s="90">
        <f>'S1 M'!U54</f>
        <v>0</v>
      </c>
      <c r="D55" s="90">
        <f>'S1 F'!U54</f>
        <v>0</v>
      </c>
      <c r="E55" s="91">
        <f>'S2 M'!U54</f>
        <v>0</v>
      </c>
      <c r="F55" s="92">
        <f>'S2 F'!U54</f>
        <v>0</v>
      </c>
      <c r="G55" s="92">
        <f>'S3 M'!U54</f>
        <v>50</v>
      </c>
      <c r="H55" s="92">
        <f>'S3 F'!U54</f>
        <v>0</v>
      </c>
      <c r="I55" s="92">
        <f>('S4 M'!U54)</f>
        <v>36</v>
      </c>
      <c r="J55" s="92">
        <f>('S4 F'!U54)</f>
        <v>0</v>
      </c>
      <c r="K55" s="92">
        <f>('M1 M'!U54)</f>
        <v>0</v>
      </c>
      <c r="L55" s="92">
        <f>('M1 F'!U54)</f>
        <v>0</v>
      </c>
      <c r="M55" s="92">
        <f>('M2 M'!U54)</f>
        <v>0</v>
      </c>
      <c r="N55" s="92">
        <f>('M2 F'!U54)</f>
        <v>0</v>
      </c>
      <c r="O55" s="92">
        <f>('M3 M '!U54)</f>
        <v>0</v>
      </c>
      <c r="P55" s="92">
        <f>('M3 F'!U54)</f>
        <v>0</v>
      </c>
      <c r="Q55" s="92">
        <f>'M4 M'!U54</f>
        <v>0</v>
      </c>
      <c r="R55" s="92">
        <f>'M4 F'!U54</f>
        <v>0</v>
      </c>
      <c r="S55" s="92">
        <f>'M5 M'!U54</f>
        <v>0</v>
      </c>
      <c r="T55" s="92">
        <f>'M5 F'!U54</f>
        <v>0</v>
      </c>
      <c r="U55" s="92">
        <f>'M6 M'!U54</f>
        <v>0</v>
      </c>
      <c r="V55" s="92">
        <f>'M7 M '!U54</f>
        <v>0</v>
      </c>
      <c r="W55" s="92">
        <f>'M7 F'!U54</f>
        <v>0</v>
      </c>
      <c r="X55" s="92">
        <f>'M10 M'!U54</f>
        <v>0</v>
      </c>
      <c r="Y55" s="93">
        <f t="shared" si="0"/>
        <v>86</v>
      </c>
      <c r="Z55" s="94" t="s">
        <v>606</v>
      </c>
    </row>
    <row r="56" spans="1:26" ht="20.100000000000001" customHeight="1" thickBot="1" x14ac:dyDescent="0.3">
      <c r="A56" s="94">
        <v>2277</v>
      </c>
      <c r="B56" s="94" t="s">
        <v>320</v>
      </c>
      <c r="C56" s="90">
        <f>'S1 M'!U55</f>
        <v>0</v>
      </c>
      <c r="D56" s="90">
        <f>'S1 F'!U55</f>
        <v>0</v>
      </c>
      <c r="E56" s="91">
        <f>'S2 M'!U55</f>
        <v>12</v>
      </c>
      <c r="F56" s="92">
        <f>'S2 F'!U55</f>
        <v>0</v>
      </c>
      <c r="G56" s="92">
        <f>'S3 M'!U55</f>
        <v>30</v>
      </c>
      <c r="H56" s="92">
        <f>'S3 F'!U55</f>
        <v>0</v>
      </c>
      <c r="I56" s="92">
        <f>('S4 M'!U55)</f>
        <v>0</v>
      </c>
      <c r="J56" s="92">
        <f>('S4 F'!U55)</f>
        <v>0</v>
      </c>
      <c r="K56" s="92">
        <f>('M1 M'!U55)</f>
        <v>0</v>
      </c>
      <c r="L56" s="92">
        <f>('M1 F'!U55)</f>
        <v>0</v>
      </c>
      <c r="M56" s="92">
        <f>('M2 M'!U55)</f>
        <v>0</v>
      </c>
      <c r="N56" s="92">
        <f>('M2 F'!U55)</f>
        <v>0</v>
      </c>
      <c r="O56" s="92">
        <f>('M3 M '!U55)</f>
        <v>0</v>
      </c>
      <c r="P56" s="92">
        <f>('M3 F'!U55)</f>
        <v>0</v>
      </c>
      <c r="Q56" s="92">
        <f>'M4 M'!U55</f>
        <v>0</v>
      </c>
      <c r="R56" s="92">
        <f>'M4 F'!U55</f>
        <v>0</v>
      </c>
      <c r="S56" s="92">
        <f>'M5 M'!U55</f>
        <v>0</v>
      </c>
      <c r="T56" s="92">
        <f>'M5 F'!U55</f>
        <v>0</v>
      </c>
      <c r="U56" s="92">
        <f>'M6 M'!U55</f>
        <v>0</v>
      </c>
      <c r="V56" s="92">
        <f>'M7 M '!U55</f>
        <v>0</v>
      </c>
      <c r="W56" s="92">
        <f>'M7 F'!U55</f>
        <v>0</v>
      </c>
      <c r="X56" s="92">
        <f>'M10 M'!U55</f>
        <v>0</v>
      </c>
      <c r="Y56" s="93">
        <f t="shared" si="0"/>
        <v>42</v>
      </c>
      <c r="Z56" s="94" t="s">
        <v>320</v>
      </c>
    </row>
    <row r="57" spans="1:26" ht="20.100000000000001" customHeight="1" thickBot="1" x14ac:dyDescent="0.3">
      <c r="A57" s="94">
        <v>2310</v>
      </c>
      <c r="B57" s="94" t="s">
        <v>453</v>
      </c>
      <c r="C57" s="90">
        <f>'S1 M'!U56</f>
        <v>0</v>
      </c>
      <c r="D57" s="90">
        <f>'S1 F'!U56</f>
        <v>0</v>
      </c>
      <c r="E57" s="91">
        <f>'S2 M'!U56</f>
        <v>0</v>
      </c>
      <c r="F57" s="92">
        <f>'S2 F'!U56</f>
        <v>0</v>
      </c>
      <c r="G57" s="92">
        <f>'S3 M'!U56</f>
        <v>0</v>
      </c>
      <c r="H57" s="92">
        <f>'S3 F'!U56</f>
        <v>0</v>
      </c>
      <c r="I57" s="92">
        <f>('S4 M'!U56)</f>
        <v>0</v>
      </c>
      <c r="J57" s="92">
        <f>('S4 F'!U56)</f>
        <v>0</v>
      </c>
      <c r="K57" s="92">
        <f>('M1 M'!U56)</f>
        <v>0</v>
      </c>
      <c r="L57" s="92">
        <f>('M1 F'!U56)</f>
        <v>0</v>
      </c>
      <c r="M57" s="92">
        <f>('M2 M'!U56)</f>
        <v>35</v>
      </c>
      <c r="N57" s="92">
        <f>('M2 F'!U56)</f>
        <v>0</v>
      </c>
      <c r="O57" s="92">
        <f>('M3 M '!U56)</f>
        <v>45</v>
      </c>
      <c r="P57" s="92">
        <f>('M3 F'!U56)</f>
        <v>0</v>
      </c>
      <c r="Q57" s="92">
        <f>'M4 M'!U56</f>
        <v>0</v>
      </c>
      <c r="R57" s="92">
        <f>'M4 F'!U56</f>
        <v>0</v>
      </c>
      <c r="S57" s="92">
        <f>'M5 M'!U56</f>
        <v>0</v>
      </c>
      <c r="T57" s="92">
        <f>'M5 F'!U56</f>
        <v>0</v>
      </c>
      <c r="U57" s="92">
        <f>'M6 M'!U56</f>
        <v>0</v>
      </c>
      <c r="V57" s="92">
        <f>'M7 M '!U56</f>
        <v>0</v>
      </c>
      <c r="W57" s="92">
        <f>'M7 F'!U56</f>
        <v>0</v>
      </c>
      <c r="X57" s="92">
        <f>'M10 M'!U56</f>
        <v>0</v>
      </c>
      <c r="Y57" s="93">
        <f t="shared" si="0"/>
        <v>80</v>
      </c>
      <c r="Z57" s="94" t="s">
        <v>453</v>
      </c>
    </row>
    <row r="58" spans="1:26" ht="20.100000000000001" customHeight="1" thickBot="1" x14ac:dyDescent="0.3">
      <c r="A58" s="94">
        <v>2316</v>
      </c>
      <c r="B58" s="94" t="s">
        <v>293</v>
      </c>
      <c r="C58" s="90">
        <f>'S1 M'!U57</f>
        <v>0</v>
      </c>
      <c r="D58" s="90">
        <f>'S1 F'!U57</f>
        <v>45</v>
      </c>
      <c r="E58" s="91">
        <f>'S2 M'!U57</f>
        <v>14</v>
      </c>
      <c r="F58" s="92">
        <f>'S2 F'!U57</f>
        <v>0</v>
      </c>
      <c r="G58" s="92">
        <f>'S3 M'!U57</f>
        <v>6</v>
      </c>
      <c r="H58" s="92">
        <f>'S3 F'!U57</f>
        <v>0</v>
      </c>
      <c r="I58" s="92">
        <f>('S4 M'!U57)</f>
        <v>145</v>
      </c>
      <c r="J58" s="92">
        <f>('S4 F'!U57)</f>
        <v>0</v>
      </c>
      <c r="K58" s="92">
        <f>('M1 M'!U57)</f>
        <v>0</v>
      </c>
      <c r="L58" s="92">
        <f>('M1 F'!U57)</f>
        <v>0</v>
      </c>
      <c r="M58" s="92">
        <f>('M2 M'!U57)</f>
        <v>0</v>
      </c>
      <c r="N58" s="92">
        <f>('M2 F'!U57)</f>
        <v>45</v>
      </c>
      <c r="O58" s="92">
        <f>('M3 M '!U57)</f>
        <v>5</v>
      </c>
      <c r="P58" s="92">
        <f>('M3 F'!U57)</f>
        <v>0</v>
      </c>
      <c r="Q58" s="92">
        <f>'M4 M'!U57</f>
        <v>0</v>
      </c>
      <c r="R58" s="92">
        <f>'M4 F'!U57</f>
        <v>0</v>
      </c>
      <c r="S58" s="92">
        <f>'M5 M'!U57</f>
        <v>0</v>
      </c>
      <c r="T58" s="92">
        <f>'M5 F'!U57</f>
        <v>0</v>
      </c>
      <c r="U58" s="92">
        <f>'M6 M'!U57</f>
        <v>0</v>
      </c>
      <c r="V58" s="92">
        <f>'M7 M '!U57</f>
        <v>0</v>
      </c>
      <c r="W58" s="92">
        <f>'M7 F'!U57</f>
        <v>0</v>
      </c>
      <c r="X58" s="92">
        <f>'M10 M'!U57</f>
        <v>0</v>
      </c>
      <c r="Y58" s="93">
        <f t="shared" si="0"/>
        <v>260</v>
      </c>
      <c r="Z58" s="94" t="s">
        <v>293</v>
      </c>
    </row>
    <row r="59" spans="1:26" ht="20.100000000000001" customHeight="1" thickBot="1" x14ac:dyDescent="0.3">
      <c r="A59" s="94">
        <v>2334</v>
      </c>
      <c r="B59" s="94" t="s">
        <v>427</v>
      </c>
      <c r="C59" s="90">
        <f>'S1 M'!U58</f>
        <v>0</v>
      </c>
      <c r="D59" s="90">
        <f>'S1 F'!U58</f>
        <v>0</v>
      </c>
      <c r="E59" s="91">
        <f>'S2 M'!U58</f>
        <v>0</v>
      </c>
      <c r="F59" s="92">
        <f>'S2 F'!U58</f>
        <v>0</v>
      </c>
      <c r="G59" s="92">
        <f>'S3 M'!U58</f>
        <v>0</v>
      </c>
      <c r="H59" s="92">
        <f>'S3 F'!U58</f>
        <v>0</v>
      </c>
      <c r="I59" s="92">
        <f>('S4 M'!U58)</f>
        <v>0</v>
      </c>
      <c r="J59" s="92">
        <f>('S4 F'!U58)</f>
        <v>0</v>
      </c>
      <c r="K59" s="92">
        <f>('M1 M'!U58)</f>
        <v>10</v>
      </c>
      <c r="L59" s="92">
        <f>('M1 F'!U58)</f>
        <v>0</v>
      </c>
      <c r="M59" s="92">
        <f>('M2 M'!U58)</f>
        <v>0</v>
      </c>
      <c r="N59" s="92">
        <f>('M2 F'!U58)</f>
        <v>0</v>
      </c>
      <c r="O59" s="92">
        <f>('M3 M '!U58)</f>
        <v>10</v>
      </c>
      <c r="P59" s="92">
        <f>('M3 F'!U58)</f>
        <v>0</v>
      </c>
      <c r="Q59" s="92">
        <f>'M4 M'!U58</f>
        <v>10</v>
      </c>
      <c r="R59" s="92">
        <f>'M4 F'!U58</f>
        <v>0</v>
      </c>
      <c r="S59" s="92">
        <f>'M5 M'!U58</f>
        <v>0</v>
      </c>
      <c r="T59" s="92">
        <f>'M5 F'!U58</f>
        <v>0</v>
      </c>
      <c r="U59" s="92">
        <f>'M6 M'!U58</f>
        <v>0</v>
      </c>
      <c r="V59" s="92">
        <f>'M7 M '!U58</f>
        <v>0</v>
      </c>
      <c r="W59" s="92">
        <f>'M7 F'!U58</f>
        <v>0</v>
      </c>
      <c r="X59" s="92">
        <f>'M10 M'!U58</f>
        <v>0</v>
      </c>
      <c r="Y59" s="93">
        <f t="shared" si="0"/>
        <v>30</v>
      </c>
      <c r="Z59" s="94" t="s">
        <v>427</v>
      </c>
    </row>
    <row r="60" spans="1:26" ht="20.100000000000001" customHeight="1" thickBot="1" x14ac:dyDescent="0.3">
      <c r="A60" s="94">
        <v>2438</v>
      </c>
      <c r="B60" s="94" t="s">
        <v>500</v>
      </c>
      <c r="C60" s="90">
        <f>'S1 M'!U59</f>
        <v>0</v>
      </c>
      <c r="D60" s="90">
        <f>'S1 F'!U59</f>
        <v>0</v>
      </c>
      <c r="E60" s="91">
        <f>'S2 M'!U59</f>
        <v>0</v>
      </c>
      <c r="F60" s="92">
        <f>'S2 F'!U59</f>
        <v>0</v>
      </c>
      <c r="G60" s="92">
        <f>'S3 M'!U59</f>
        <v>0</v>
      </c>
      <c r="H60" s="92">
        <f>'S3 F'!U59</f>
        <v>0</v>
      </c>
      <c r="I60" s="92">
        <f>('S4 M'!U59)</f>
        <v>0</v>
      </c>
      <c r="J60" s="92">
        <f>('S4 F'!U59)</f>
        <v>0</v>
      </c>
      <c r="K60" s="92">
        <f>('M1 M'!U59)</f>
        <v>0</v>
      </c>
      <c r="L60" s="92">
        <f>('M1 F'!U59)</f>
        <v>0</v>
      </c>
      <c r="M60" s="92">
        <f>('M2 M'!U59)</f>
        <v>0</v>
      </c>
      <c r="N60" s="92">
        <f>('M2 F'!U59)</f>
        <v>0</v>
      </c>
      <c r="O60" s="92">
        <f>('M3 M '!U59)</f>
        <v>6</v>
      </c>
      <c r="P60" s="92">
        <f>('M3 F'!U59)</f>
        <v>0</v>
      </c>
      <c r="Q60" s="92">
        <f>'M4 M'!U59</f>
        <v>10</v>
      </c>
      <c r="R60" s="92">
        <f>'M4 F'!U59</f>
        <v>0</v>
      </c>
      <c r="S60" s="92">
        <f>'M5 M'!U59</f>
        <v>0</v>
      </c>
      <c r="T60" s="92">
        <f>'M5 F'!U59</f>
        <v>0</v>
      </c>
      <c r="U60" s="92">
        <f>'M6 M'!U59</f>
        <v>0</v>
      </c>
      <c r="V60" s="92">
        <f>'M7 M '!U59</f>
        <v>0</v>
      </c>
      <c r="W60" s="92">
        <f>'M7 F'!U59</f>
        <v>0</v>
      </c>
      <c r="X60" s="92">
        <f>'M10 M'!U59</f>
        <v>0</v>
      </c>
      <c r="Y60" s="93">
        <f t="shared" si="0"/>
        <v>16</v>
      </c>
      <c r="Z60" s="94" t="s">
        <v>500</v>
      </c>
    </row>
    <row r="61" spans="1:26" ht="20.100000000000001" customHeight="1" thickBot="1" x14ac:dyDescent="0.3">
      <c r="A61" s="94">
        <v>2453</v>
      </c>
      <c r="B61" s="94" t="s">
        <v>415</v>
      </c>
      <c r="C61" s="90">
        <f>'S1 M'!U60</f>
        <v>0</v>
      </c>
      <c r="D61" s="90">
        <f>'S1 F'!U60</f>
        <v>0</v>
      </c>
      <c r="E61" s="91">
        <f>'S2 M'!U60</f>
        <v>0</v>
      </c>
      <c r="F61" s="92">
        <f>'S2 F'!U60</f>
        <v>0</v>
      </c>
      <c r="G61" s="92">
        <f>'S3 M'!U60</f>
        <v>0</v>
      </c>
      <c r="H61" s="92">
        <f>'S3 F'!U60</f>
        <v>0</v>
      </c>
      <c r="I61" s="92">
        <f>('S4 M'!U60)</f>
        <v>0</v>
      </c>
      <c r="J61" s="92">
        <f>('S4 F'!U60)</f>
        <v>0</v>
      </c>
      <c r="K61" s="92">
        <f>('M1 M'!U60)</f>
        <v>40</v>
      </c>
      <c r="L61" s="92">
        <f>('M1 F'!U60)</f>
        <v>0</v>
      </c>
      <c r="M61" s="92">
        <f>('M2 M'!U60)</f>
        <v>0</v>
      </c>
      <c r="N61" s="92">
        <f>('M2 F'!U60)</f>
        <v>0</v>
      </c>
      <c r="O61" s="92">
        <f>('M3 M '!U60)</f>
        <v>0</v>
      </c>
      <c r="P61" s="92">
        <f>('M3 F'!U60)</f>
        <v>0</v>
      </c>
      <c r="Q61" s="92">
        <f>'M4 M'!U60</f>
        <v>0</v>
      </c>
      <c r="R61" s="92">
        <f>'M4 F'!U60</f>
        <v>0</v>
      </c>
      <c r="S61" s="92">
        <f>'M5 M'!U60</f>
        <v>20</v>
      </c>
      <c r="T61" s="92">
        <f>'M5 F'!U60</f>
        <v>0</v>
      </c>
      <c r="U61" s="92">
        <f>'M6 M'!U60</f>
        <v>0</v>
      </c>
      <c r="V61" s="92">
        <f>'M7 M '!U60</f>
        <v>0</v>
      </c>
      <c r="W61" s="92">
        <f>'M7 F'!U60</f>
        <v>0</v>
      </c>
      <c r="X61" s="92">
        <f>'M10 M'!U60</f>
        <v>0</v>
      </c>
      <c r="Y61" s="93">
        <f t="shared" si="0"/>
        <v>60</v>
      </c>
      <c r="Z61" s="94" t="s">
        <v>415</v>
      </c>
    </row>
    <row r="62" spans="1:26" ht="20.100000000000001" customHeight="1" thickBot="1" x14ac:dyDescent="0.3">
      <c r="A62" s="94">
        <v>2461</v>
      </c>
      <c r="B62" s="94" t="s">
        <v>577</v>
      </c>
      <c r="C62" s="90">
        <f>'S1 M'!U61</f>
        <v>0</v>
      </c>
      <c r="D62" s="90">
        <f>'S1 F'!U61</f>
        <v>0</v>
      </c>
      <c r="E62" s="91">
        <f>'S2 M'!U61</f>
        <v>0</v>
      </c>
      <c r="F62" s="92">
        <f>'S2 F'!U61</f>
        <v>0</v>
      </c>
      <c r="G62" s="92">
        <f>'S3 M'!U61</f>
        <v>0</v>
      </c>
      <c r="H62" s="92">
        <f>'S3 F'!U61</f>
        <v>0</v>
      </c>
      <c r="I62" s="92">
        <f>('S4 M'!U61)</f>
        <v>0</v>
      </c>
      <c r="J62" s="92">
        <f>('S4 F'!U61)</f>
        <v>0</v>
      </c>
      <c r="K62" s="92">
        <f>('M1 M'!U61)</f>
        <v>0</v>
      </c>
      <c r="L62" s="92">
        <f>('M1 F'!U61)</f>
        <v>0</v>
      </c>
      <c r="M62" s="92">
        <f>('M2 M'!U61)</f>
        <v>0</v>
      </c>
      <c r="N62" s="92">
        <f>('M2 F'!U61)</f>
        <v>0</v>
      </c>
      <c r="O62" s="92">
        <f>('M3 M '!U61)</f>
        <v>0</v>
      </c>
      <c r="P62" s="92">
        <f>('M3 F'!U61)</f>
        <v>0</v>
      </c>
      <c r="Q62" s="92">
        <f>'M4 M'!U61</f>
        <v>10</v>
      </c>
      <c r="R62" s="92">
        <f>'M4 F'!U61</f>
        <v>0</v>
      </c>
      <c r="S62" s="92">
        <f>'M5 M'!U61</f>
        <v>0</v>
      </c>
      <c r="T62" s="92">
        <f>'M5 F'!U61</f>
        <v>0</v>
      </c>
      <c r="U62" s="92">
        <f>'M6 M'!U61</f>
        <v>0</v>
      </c>
      <c r="V62" s="92">
        <f>'M7 M '!U61</f>
        <v>0</v>
      </c>
      <c r="W62" s="92">
        <f>'M7 F'!U61</f>
        <v>0</v>
      </c>
      <c r="X62" s="92">
        <f>'M10 M'!U61</f>
        <v>0</v>
      </c>
      <c r="Y62" s="93">
        <f t="shared" si="0"/>
        <v>10</v>
      </c>
      <c r="Z62" s="94" t="s">
        <v>577</v>
      </c>
    </row>
    <row r="63" spans="1:26" ht="20.100000000000001" customHeight="1" thickBot="1" x14ac:dyDescent="0.3">
      <c r="A63" s="94">
        <v>2465</v>
      </c>
      <c r="B63" s="94" t="s">
        <v>344</v>
      </c>
      <c r="C63" s="90">
        <f>'S1 M'!U62</f>
        <v>0</v>
      </c>
      <c r="D63" s="90">
        <f>'S1 F'!U62</f>
        <v>0</v>
      </c>
      <c r="E63" s="91">
        <f>'S2 M'!U62</f>
        <v>0</v>
      </c>
      <c r="F63" s="92">
        <f>'S2 F'!U62</f>
        <v>0</v>
      </c>
      <c r="G63" s="92">
        <f>'S3 M'!U62</f>
        <v>40</v>
      </c>
      <c r="H63" s="92">
        <f>'S3 F'!U62</f>
        <v>0</v>
      </c>
      <c r="I63" s="92">
        <f>('S4 M'!U62)</f>
        <v>0</v>
      </c>
      <c r="J63" s="92">
        <f>('S4 F'!U62)</f>
        <v>0</v>
      </c>
      <c r="K63" s="92">
        <f>('M1 M'!U62)</f>
        <v>0</v>
      </c>
      <c r="L63" s="92">
        <f>('M1 F'!U62)</f>
        <v>0</v>
      </c>
      <c r="M63" s="92">
        <f>('M2 M'!U62)</f>
        <v>0</v>
      </c>
      <c r="N63" s="92">
        <f>('M2 F'!U62)</f>
        <v>0</v>
      </c>
      <c r="O63" s="92">
        <f>('M3 M '!U62)</f>
        <v>0</v>
      </c>
      <c r="P63" s="92">
        <f>('M3 F'!U62)</f>
        <v>0</v>
      </c>
      <c r="Q63" s="92">
        <f>'M4 M'!U62</f>
        <v>0</v>
      </c>
      <c r="R63" s="92">
        <f>'M4 F'!U62</f>
        <v>0</v>
      </c>
      <c r="S63" s="92">
        <f>'M5 M'!U62</f>
        <v>0</v>
      </c>
      <c r="T63" s="92">
        <f>'M5 F'!U62</f>
        <v>0</v>
      </c>
      <c r="U63" s="92">
        <f>'M6 M'!U62</f>
        <v>0</v>
      </c>
      <c r="V63" s="92">
        <f>'M7 M '!U62</f>
        <v>0</v>
      </c>
      <c r="W63" s="92">
        <f>'M7 F'!U62</f>
        <v>0</v>
      </c>
      <c r="X63" s="92">
        <f>'M10 M'!U62</f>
        <v>0</v>
      </c>
      <c r="Y63" s="93">
        <f t="shared" si="0"/>
        <v>40</v>
      </c>
      <c r="Z63" s="94" t="s">
        <v>344</v>
      </c>
    </row>
    <row r="64" spans="1:26" ht="20.100000000000001" customHeight="1" thickBot="1" x14ac:dyDescent="0.3">
      <c r="A64" s="94">
        <v>2478</v>
      </c>
      <c r="B64" s="94" t="s">
        <v>322</v>
      </c>
      <c r="C64" s="90">
        <f>'S1 M'!U63</f>
        <v>0</v>
      </c>
      <c r="D64" s="90">
        <f>'S1 F'!U63</f>
        <v>0</v>
      </c>
      <c r="E64" s="91">
        <f>'S2 M'!U63</f>
        <v>11</v>
      </c>
      <c r="F64" s="92">
        <f>'S2 F'!U63</f>
        <v>0</v>
      </c>
      <c r="G64" s="92">
        <f>'S3 M'!U63</f>
        <v>0</v>
      </c>
      <c r="H64" s="92">
        <f>'S3 F'!U63</f>
        <v>0</v>
      </c>
      <c r="I64" s="92">
        <f>('S4 M'!U63)</f>
        <v>22</v>
      </c>
      <c r="J64" s="92">
        <f>('S4 F'!U63)</f>
        <v>0</v>
      </c>
      <c r="K64" s="92">
        <f>('M1 M'!U63)</f>
        <v>50</v>
      </c>
      <c r="L64" s="92">
        <f>('M1 F'!U63)</f>
        <v>45</v>
      </c>
      <c r="M64" s="92">
        <f>('M2 M'!U63)</f>
        <v>70</v>
      </c>
      <c r="N64" s="92">
        <f>('M2 F'!U63)</f>
        <v>0</v>
      </c>
      <c r="O64" s="92">
        <f>('M3 M '!U63)</f>
        <v>13</v>
      </c>
      <c r="P64" s="92">
        <f>('M3 F'!U63)</f>
        <v>0</v>
      </c>
      <c r="Q64" s="92">
        <f>'M4 M'!U63</f>
        <v>10</v>
      </c>
      <c r="R64" s="92">
        <f>'M4 F'!U63</f>
        <v>0</v>
      </c>
      <c r="S64" s="92">
        <f>'M5 M'!U63</f>
        <v>0</v>
      </c>
      <c r="T64" s="92">
        <f>'M5 F'!U63</f>
        <v>0</v>
      </c>
      <c r="U64" s="92">
        <f>'M6 M'!U63</f>
        <v>0</v>
      </c>
      <c r="V64" s="92">
        <f>'M7 M '!U63</f>
        <v>0</v>
      </c>
      <c r="W64" s="92">
        <f>'M7 F'!U63</f>
        <v>0</v>
      </c>
      <c r="X64" s="92">
        <f>'M10 M'!U63</f>
        <v>0</v>
      </c>
      <c r="Y64" s="93">
        <f t="shared" si="0"/>
        <v>221</v>
      </c>
      <c r="Z64" s="94" t="s">
        <v>322</v>
      </c>
    </row>
    <row r="65" spans="1:26" ht="20.100000000000001" customHeight="1" thickBot="1" x14ac:dyDescent="0.3">
      <c r="A65" s="94">
        <v>2480</v>
      </c>
      <c r="B65" s="94" t="s">
        <v>516</v>
      </c>
      <c r="C65" s="90">
        <f>'S1 M'!U64</f>
        <v>0</v>
      </c>
      <c r="D65" s="90">
        <f>'S1 F'!U64</f>
        <v>0</v>
      </c>
      <c r="E65" s="91">
        <f>'S2 M'!U64</f>
        <v>0</v>
      </c>
      <c r="F65" s="92">
        <f>'S2 F'!U64</f>
        <v>0</v>
      </c>
      <c r="G65" s="92">
        <f>'S3 M'!U64</f>
        <v>0</v>
      </c>
      <c r="H65" s="92">
        <f>'S3 F'!U64</f>
        <v>0</v>
      </c>
      <c r="I65" s="92">
        <f>('S4 M'!U64)</f>
        <v>0</v>
      </c>
      <c r="J65" s="92">
        <f>('S4 F'!U64)</f>
        <v>0</v>
      </c>
      <c r="K65" s="92">
        <f>('M1 M'!U64)</f>
        <v>0</v>
      </c>
      <c r="L65" s="92">
        <f>('M1 F'!U64)</f>
        <v>0</v>
      </c>
      <c r="M65" s="92">
        <f>('M2 M'!U64)</f>
        <v>0</v>
      </c>
      <c r="N65" s="92">
        <f>('M2 F'!U64)</f>
        <v>0</v>
      </c>
      <c r="O65" s="92">
        <f>('M3 M '!U64)</f>
        <v>5</v>
      </c>
      <c r="P65" s="92">
        <f>('M3 F'!U64)</f>
        <v>0</v>
      </c>
      <c r="Q65" s="92">
        <f>'M4 M'!U64</f>
        <v>0</v>
      </c>
      <c r="R65" s="92">
        <f>'M4 F'!U64</f>
        <v>0</v>
      </c>
      <c r="S65" s="92">
        <f>'M5 M'!U64</f>
        <v>0</v>
      </c>
      <c r="T65" s="92">
        <f>'M5 F'!U64</f>
        <v>0</v>
      </c>
      <c r="U65" s="92">
        <f>'M6 M'!U64</f>
        <v>0</v>
      </c>
      <c r="V65" s="92">
        <f>'M7 M '!U64</f>
        <v>0</v>
      </c>
      <c r="W65" s="92">
        <f>'M7 F'!U64</f>
        <v>0</v>
      </c>
      <c r="X65" s="92">
        <f>'M10 M'!U64</f>
        <v>0</v>
      </c>
      <c r="Y65" s="93">
        <f t="shared" si="0"/>
        <v>5</v>
      </c>
      <c r="Z65" s="94" t="s">
        <v>516</v>
      </c>
    </row>
    <row r="66" spans="1:26" ht="20.100000000000001" customHeight="1" thickBot="1" x14ac:dyDescent="0.3">
      <c r="A66" s="94">
        <v>2487</v>
      </c>
      <c r="B66" s="94" t="s">
        <v>459</v>
      </c>
      <c r="C66" s="90">
        <f>'S1 M'!U65</f>
        <v>0</v>
      </c>
      <c r="D66" s="90">
        <f>'S1 F'!U65</f>
        <v>0</v>
      </c>
      <c r="E66" s="91">
        <f>'S2 M'!U65</f>
        <v>0</v>
      </c>
      <c r="F66" s="92">
        <f>'S2 F'!U65</f>
        <v>0</v>
      </c>
      <c r="G66" s="92">
        <f>'S3 M'!U65</f>
        <v>0</v>
      </c>
      <c r="H66" s="92">
        <f>'S3 F'!U65</f>
        <v>0</v>
      </c>
      <c r="I66" s="92">
        <f>('S4 M'!U65)</f>
        <v>0</v>
      </c>
      <c r="J66" s="92">
        <f>('S4 F'!U65)</f>
        <v>0</v>
      </c>
      <c r="K66" s="92">
        <f>('M1 M'!U65)</f>
        <v>0</v>
      </c>
      <c r="L66" s="92">
        <f>('M1 F'!U65)</f>
        <v>0</v>
      </c>
      <c r="M66" s="92">
        <f>('M2 M'!U65)</f>
        <v>9</v>
      </c>
      <c r="N66" s="92">
        <f>('M2 F'!U65)</f>
        <v>0</v>
      </c>
      <c r="O66" s="92">
        <f>('M3 M '!U65)</f>
        <v>15</v>
      </c>
      <c r="P66" s="92">
        <f>('M3 F'!U65)</f>
        <v>0</v>
      </c>
      <c r="Q66" s="92">
        <f>'M4 M'!U65</f>
        <v>20</v>
      </c>
      <c r="R66" s="92">
        <f>'M4 F'!U65</f>
        <v>0</v>
      </c>
      <c r="S66" s="92">
        <f>'M5 M'!U65</f>
        <v>0</v>
      </c>
      <c r="T66" s="92">
        <f>'M5 F'!U65</f>
        <v>0</v>
      </c>
      <c r="U66" s="92">
        <f>'M6 M'!U65</f>
        <v>0</v>
      </c>
      <c r="V66" s="92">
        <f>'M7 M '!U65</f>
        <v>0</v>
      </c>
      <c r="W66" s="92">
        <f>'M7 F'!U65</f>
        <v>0</v>
      </c>
      <c r="X66" s="92">
        <f>'M10 M'!U65</f>
        <v>0</v>
      </c>
      <c r="Y66" s="93">
        <f t="shared" si="0"/>
        <v>44</v>
      </c>
      <c r="Z66" s="94" t="s">
        <v>459</v>
      </c>
    </row>
    <row r="67" spans="1:26" ht="20.100000000000001" customHeight="1" thickBot="1" x14ac:dyDescent="0.3">
      <c r="A67" s="94">
        <v>2488</v>
      </c>
      <c r="B67" s="94" t="s">
        <v>352</v>
      </c>
      <c r="C67" s="90">
        <f>'S1 M'!U66</f>
        <v>0</v>
      </c>
      <c r="D67" s="90">
        <f>'S1 F'!U66</f>
        <v>0</v>
      </c>
      <c r="E67" s="91">
        <f>'S2 M'!U66</f>
        <v>0</v>
      </c>
      <c r="F67" s="92">
        <f>'S2 F'!U66</f>
        <v>0</v>
      </c>
      <c r="G67" s="92">
        <f>'S3 M'!U66</f>
        <v>7</v>
      </c>
      <c r="H67" s="92">
        <f>'S3 F'!U66</f>
        <v>0</v>
      </c>
      <c r="I67" s="92">
        <f>('S4 M'!U66)</f>
        <v>0</v>
      </c>
      <c r="J67" s="92">
        <f>('S4 F'!U66)</f>
        <v>0</v>
      </c>
      <c r="K67" s="92">
        <f>('M1 M'!U66)</f>
        <v>0</v>
      </c>
      <c r="L67" s="92">
        <f>('M1 F'!U66)</f>
        <v>0</v>
      </c>
      <c r="M67" s="92">
        <f>('M2 M'!U66)</f>
        <v>0</v>
      </c>
      <c r="N67" s="92">
        <f>('M2 F'!U66)</f>
        <v>0</v>
      </c>
      <c r="O67" s="92">
        <f>('M3 M '!U66)</f>
        <v>0</v>
      </c>
      <c r="P67" s="92">
        <f>('M3 F'!U66)</f>
        <v>0</v>
      </c>
      <c r="Q67" s="92">
        <f>'M4 M'!U66</f>
        <v>0</v>
      </c>
      <c r="R67" s="92">
        <f>'M4 F'!U66</f>
        <v>0</v>
      </c>
      <c r="S67" s="92">
        <f>'M5 M'!U66</f>
        <v>0</v>
      </c>
      <c r="T67" s="92">
        <f>'M5 F'!U66</f>
        <v>0</v>
      </c>
      <c r="U67" s="92">
        <f>'M6 M'!U66</f>
        <v>0</v>
      </c>
      <c r="V67" s="92">
        <f>'M7 M '!U66</f>
        <v>0</v>
      </c>
      <c r="W67" s="92">
        <f>'M7 F'!U66</f>
        <v>0</v>
      </c>
      <c r="X67" s="92">
        <f>'M10 M'!U66</f>
        <v>0</v>
      </c>
      <c r="Y67" s="93">
        <f t="shared" si="0"/>
        <v>7</v>
      </c>
      <c r="Z67" s="94" t="s">
        <v>352</v>
      </c>
    </row>
    <row r="68" spans="1:26" ht="20.100000000000001" customHeight="1" thickBot="1" x14ac:dyDescent="0.3">
      <c r="A68" s="94">
        <v>2496</v>
      </c>
      <c r="B68" s="94" t="s">
        <v>423</v>
      </c>
      <c r="C68" s="90">
        <f>'S1 M'!U67</f>
        <v>0</v>
      </c>
      <c r="D68" s="90">
        <f>'S1 F'!U67</f>
        <v>0</v>
      </c>
      <c r="E68" s="91">
        <f>'S2 M'!U67</f>
        <v>0</v>
      </c>
      <c r="F68" s="92">
        <f>'S2 F'!U67</f>
        <v>0</v>
      </c>
      <c r="G68" s="92">
        <f>'S3 M'!U67</f>
        <v>0</v>
      </c>
      <c r="H68" s="92">
        <f>'S3 F'!U67</f>
        <v>0</v>
      </c>
      <c r="I68" s="92">
        <f>('S4 M'!U67)</f>
        <v>0</v>
      </c>
      <c r="J68" s="92">
        <f>('S4 F'!U67)</f>
        <v>0</v>
      </c>
      <c r="K68" s="92">
        <f>('M1 M'!U67)</f>
        <v>7</v>
      </c>
      <c r="L68" s="92">
        <f>('M1 F'!U67)</f>
        <v>0</v>
      </c>
      <c r="M68" s="92">
        <f>('M2 M'!U67)</f>
        <v>5</v>
      </c>
      <c r="N68" s="92">
        <f>('M2 F'!U67)</f>
        <v>0</v>
      </c>
      <c r="O68" s="92">
        <f>('M3 M '!U67)</f>
        <v>0</v>
      </c>
      <c r="P68" s="92">
        <f>('M3 F'!U67)</f>
        <v>0</v>
      </c>
      <c r="Q68" s="92">
        <f>'M4 M'!U67</f>
        <v>0</v>
      </c>
      <c r="R68" s="92">
        <f>'M4 F'!U67</f>
        <v>0</v>
      </c>
      <c r="S68" s="92">
        <f>'M5 M'!U67</f>
        <v>0</v>
      </c>
      <c r="T68" s="92">
        <f>'M5 F'!U67</f>
        <v>0</v>
      </c>
      <c r="U68" s="92">
        <f>'M6 M'!U67</f>
        <v>0</v>
      </c>
      <c r="V68" s="92">
        <f>'M7 M '!U67</f>
        <v>0</v>
      </c>
      <c r="W68" s="92">
        <f>'M7 F'!U67</f>
        <v>0</v>
      </c>
      <c r="X68" s="92">
        <f>'M10 M'!U67</f>
        <v>0</v>
      </c>
      <c r="Y68" s="93">
        <f t="shared" si="0"/>
        <v>12</v>
      </c>
      <c r="Z68" s="94" t="s">
        <v>423</v>
      </c>
    </row>
    <row r="69" spans="1:26" ht="20.100000000000001" customHeight="1" thickBot="1" x14ac:dyDescent="0.3">
      <c r="A69" s="94">
        <v>2549</v>
      </c>
      <c r="B69" s="94" t="s">
        <v>447</v>
      </c>
      <c r="C69" s="90">
        <f>'S1 M'!U68</f>
        <v>0</v>
      </c>
      <c r="D69" s="90">
        <f>'S1 F'!U68</f>
        <v>0</v>
      </c>
      <c r="E69" s="91">
        <f>'S2 M'!U68</f>
        <v>0</v>
      </c>
      <c r="F69" s="92">
        <f>'S2 F'!U68</f>
        <v>0</v>
      </c>
      <c r="G69" s="92">
        <f>'S3 M'!U68</f>
        <v>0</v>
      </c>
      <c r="H69" s="92">
        <f>'S3 F'!U68</f>
        <v>0</v>
      </c>
      <c r="I69" s="92">
        <f>('S4 M'!U68)</f>
        <v>0</v>
      </c>
      <c r="J69" s="92">
        <f>('S4 F'!U68)</f>
        <v>0</v>
      </c>
      <c r="K69" s="92">
        <f>('M1 M'!U68)</f>
        <v>0</v>
      </c>
      <c r="L69" s="92">
        <f>('M1 F'!U68)</f>
        <v>0</v>
      </c>
      <c r="M69" s="92">
        <f>('M2 M'!U68)</f>
        <v>80</v>
      </c>
      <c r="N69" s="92">
        <f>('M2 F'!U68)</f>
        <v>0</v>
      </c>
      <c r="O69" s="92">
        <f>('M3 M '!U68)</f>
        <v>30</v>
      </c>
      <c r="P69" s="92">
        <f>('M3 F'!U68)</f>
        <v>0</v>
      </c>
      <c r="Q69" s="92">
        <f>'M4 M'!U68</f>
        <v>105</v>
      </c>
      <c r="R69" s="92">
        <f>'M4 F'!U68</f>
        <v>0</v>
      </c>
      <c r="S69" s="92">
        <f>'M5 M'!U68</f>
        <v>65</v>
      </c>
      <c r="T69" s="92">
        <f>'M5 F'!U68</f>
        <v>0</v>
      </c>
      <c r="U69" s="92">
        <f>'M6 M'!U68</f>
        <v>0</v>
      </c>
      <c r="V69" s="92">
        <f>'M7 M '!U68</f>
        <v>0</v>
      </c>
      <c r="W69" s="92">
        <f>'M7 F'!U68</f>
        <v>0</v>
      </c>
      <c r="X69" s="92">
        <f>'M10 M'!U68</f>
        <v>0</v>
      </c>
      <c r="Y69" s="93">
        <f t="shared" ref="Y69:Y84" si="1">SUM(C69:X69)</f>
        <v>280</v>
      </c>
      <c r="Z69" s="94" t="s">
        <v>447</v>
      </c>
    </row>
    <row r="70" spans="1:26" ht="20.100000000000001" customHeight="1" thickBot="1" x14ac:dyDescent="0.3">
      <c r="A70" s="94">
        <v>2584</v>
      </c>
      <c r="B70" s="94" t="s">
        <v>404</v>
      </c>
      <c r="C70" s="90">
        <f>'S1 M'!U69</f>
        <v>0</v>
      </c>
      <c r="D70" s="90">
        <f>'S1 F'!U69</f>
        <v>0</v>
      </c>
      <c r="E70" s="91">
        <f>'S2 M'!U69</f>
        <v>13</v>
      </c>
      <c r="F70" s="92">
        <f>'S2 F'!U69</f>
        <v>0</v>
      </c>
      <c r="G70" s="92">
        <f>'S3 M'!U69</f>
        <v>0</v>
      </c>
      <c r="H70" s="92">
        <f>'S3 F'!U69</f>
        <v>0</v>
      </c>
      <c r="I70" s="92">
        <f>('S4 M'!U69)</f>
        <v>2</v>
      </c>
      <c r="J70" s="92">
        <f>('S4 F'!U69)</f>
        <v>0</v>
      </c>
      <c r="K70" s="92">
        <f>('M1 M'!U69)</f>
        <v>0</v>
      </c>
      <c r="L70" s="92">
        <f>('M1 F'!U69)</f>
        <v>0</v>
      </c>
      <c r="M70" s="92">
        <f>('M2 M'!U69)</f>
        <v>0</v>
      </c>
      <c r="N70" s="92">
        <f>('M2 F'!U69)</f>
        <v>0</v>
      </c>
      <c r="O70" s="92">
        <f>('M3 M '!U69)</f>
        <v>0</v>
      </c>
      <c r="P70" s="92">
        <f>('M3 F'!U69)</f>
        <v>0</v>
      </c>
      <c r="Q70" s="92">
        <f>'M4 M'!U69</f>
        <v>0</v>
      </c>
      <c r="R70" s="92">
        <f>'M4 F'!U69</f>
        <v>0</v>
      </c>
      <c r="S70" s="92">
        <f>'M5 M'!U69</f>
        <v>0</v>
      </c>
      <c r="T70" s="92">
        <f>'M5 F'!U69</f>
        <v>0</v>
      </c>
      <c r="U70" s="92">
        <f>'M6 M'!U69</f>
        <v>0</v>
      </c>
      <c r="V70" s="92">
        <f>'M7 M '!U69</f>
        <v>0</v>
      </c>
      <c r="W70" s="92">
        <f>'M7 F'!U69</f>
        <v>0</v>
      </c>
      <c r="X70" s="92">
        <f>'M10 M'!U69</f>
        <v>0</v>
      </c>
      <c r="Y70" s="93">
        <f t="shared" si="1"/>
        <v>15</v>
      </c>
      <c r="Z70" s="94" t="s">
        <v>404</v>
      </c>
    </row>
    <row r="71" spans="1:26" ht="20.100000000000001" customHeight="1" thickBot="1" x14ac:dyDescent="0.3">
      <c r="A71" s="94">
        <v>2599</v>
      </c>
      <c r="B71" s="94" t="s">
        <v>366</v>
      </c>
      <c r="C71" s="90">
        <f>'S1 M'!U70</f>
        <v>0</v>
      </c>
      <c r="D71" s="90">
        <f>'S1 F'!U70</f>
        <v>0</v>
      </c>
      <c r="E71" s="91">
        <f>'S2 M'!U70</f>
        <v>0</v>
      </c>
      <c r="F71" s="92">
        <f>'S2 F'!U70</f>
        <v>0</v>
      </c>
      <c r="G71" s="92">
        <f>'S3 M'!U70</f>
        <v>2</v>
      </c>
      <c r="H71" s="92">
        <f>'S3 F'!U70</f>
        <v>0</v>
      </c>
      <c r="I71" s="92">
        <f>('S4 M'!U70)</f>
        <v>7</v>
      </c>
      <c r="J71" s="92">
        <f>('S4 F'!U70)</f>
        <v>0</v>
      </c>
      <c r="K71" s="92">
        <f>('M1 M'!U70)</f>
        <v>5</v>
      </c>
      <c r="L71" s="92">
        <f>('M1 F'!U70)</f>
        <v>0</v>
      </c>
      <c r="M71" s="92">
        <f>('M2 M'!U70)</f>
        <v>0</v>
      </c>
      <c r="N71" s="92">
        <f>('M2 F'!U70)</f>
        <v>0</v>
      </c>
      <c r="O71" s="92">
        <f>('M3 M '!U70)</f>
        <v>5</v>
      </c>
      <c r="P71" s="92">
        <f>('M3 F'!U70)</f>
        <v>0</v>
      </c>
      <c r="Q71" s="92">
        <f>'M4 M'!U70</f>
        <v>0</v>
      </c>
      <c r="R71" s="92">
        <f>'M4 F'!U70</f>
        <v>0</v>
      </c>
      <c r="S71" s="92">
        <f>'M5 M'!U70</f>
        <v>0</v>
      </c>
      <c r="T71" s="92">
        <f>'M5 F'!U70</f>
        <v>0</v>
      </c>
      <c r="U71" s="92">
        <f>'M6 M'!U70</f>
        <v>0</v>
      </c>
      <c r="V71" s="92">
        <f>'M7 M '!U70</f>
        <v>0</v>
      </c>
      <c r="W71" s="92">
        <f>'M7 F'!U70</f>
        <v>0</v>
      </c>
      <c r="X71" s="92">
        <f>'M10 M'!U70</f>
        <v>0</v>
      </c>
      <c r="Y71" s="93">
        <f t="shared" si="1"/>
        <v>19</v>
      </c>
      <c r="Z71" s="94" t="s">
        <v>366</v>
      </c>
    </row>
    <row r="72" spans="1:26" ht="20.100000000000001" customHeight="1" thickBot="1" x14ac:dyDescent="0.3">
      <c r="A72" s="94">
        <v>2601</v>
      </c>
      <c r="B72" s="94" t="s">
        <v>607</v>
      </c>
      <c r="C72" s="90">
        <f>'S1 M'!U71</f>
        <v>0</v>
      </c>
      <c r="D72" s="90">
        <f>'S1 F'!U71</f>
        <v>0</v>
      </c>
      <c r="E72" s="91">
        <f>'S2 M'!U71</f>
        <v>0</v>
      </c>
      <c r="F72" s="92">
        <f>'S2 F'!U71</f>
        <v>0</v>
      </c>
      <c r="G72" s="92">
        <f>'S3 M'!U71</f>
        <v>5</v>
      </c>
      <c r="H72" s="92">
        <f>'S3 F'!U71</f>
        <v>0</v>
      </c>
      <c r="I72" s="92">
        <f>('S4 M'!U71)</f>
        <v>0</v>
      </c>
      <c r="J72" s="92">
        <f>('S4 F'!U71)</f>
        <v>0</v>
      </c>
      <c r="K72" s="92">
        <f>('M1 M'!U71)</f>
        <v>0</v>
      </c>
      <c r="L72" s="92">
        <f>('M1 F'!U71)</f>
        <v>0</v>
      </c>
      <c r="M72" s="92">
        <f>('M2 M'!U71)</f>
        <v>0</v>
      </c>
      <c r="N72" s="92">
        <f>('M2 F'!U71)</f>
        <v>0</v>
      </c>
      <c r="O72" s="92">
        <f>('M3 M '!U71)</f>
        <v>0</v>
      </c>
      <c r="P72" s="92">
        <f>('M3 F'!U71)</f>
        <v>0</v>
      </c>
      <c r="Q72" s="92">
        <f>'M4 M'!U71</f>
        <v>0</v>
      </c>
      <c r="R72" s="92">
        <f>'M4 F'!U71</f>
        <v>0</v>
      </c>
      <c r="S72" s="92">
        <f>'M5 M'!U71</f>
        <v>0</v>
      </c>
      <c r="T72" s="92">
        <f>'M5 F'!U71</f>
        <v>0</v>
      </c>
      <c r="U72" s="92">
        <f>'M6 M'!U71</f>
        <v>0</v>
      </c>
      <c r="V72" s="92">
        <f>'M7 M '!U71</f>
        <v>0</v>
      </c>
      <c r="W72" s="92">
        <f>'M7 F'!U71</f>
        <v>0</v>
      </c>
      <c r="X72" s="92">
        <f>'M10 M'!U71</f>
        <v>0</v>
      </c>
      <c r="Y72" s="93">
        <f t="shared" si="1"/>
        <v>5</v>
      </c>
      <c r="Z72" s="94" t="s">
        <v>607</v>
      </c>
    </row>
    <row r="73" spans="1:26" ht="20.100000000000001" customHeight="1" thickBot="1" x14ac:dyDescent="0.3">
      <c r="A73" s="94">
        <v>2614</v>
      </c>
      <c r="B73" s="94" t="s">
        <v>405</v>
      </c>
      <c r="C73" s="90">
        <f>'S1 M'!U72</f>
        <v>0</v>
      </c>
      <c r="D73" s="90">
        <f>'S1 F'!U72</f>
        <v>0</v>
      </c>
      <c r="E73" s="91">
        <f>'S2 M'!U72</f>
        <v>0</v>
      </c>
      <c r="F73" s="92">
        <f>'S2 F'!U72</f>
        <v>0</v>
      </c>
      <c r="G73" s="92">
        <f>'S3 M'!U72</f>
        <v>0</v>
      </c>
      <c r="H73" s="92">
        <f>'S3 F'!U72</f>
        <v>0</v>
      </c>
      <c r="I73" s="92">
        <f>('S4 M'!U72)</f>
        <v>40</v>
      </c>
      <c r="J73" s="92">
        <f>('S4 F'!U72)</f>
        <v>0</v>
      </c>
      <c r="K73" s="92">
        <f>('M1 M'!U72)</f>
        <v>0</v>
      </c>
      <c r="L73" s="92">
        <f>('M1 F'!U72)</f>
        <v>0</v>
      </c>
      <c r="M73" s="92">
        <f>('M2 M'!U72)</f>
        <v>0</v>
      </c>
      <c r="N73" s="92">
        <f>('M2 F'!U72)</f>
        <v>0</v>
      </c>
      <c r="O73" s="92">
        <f>('M3 M '!U72)</f>
        <v>0</v>
      </c>
      <c r="P73" s="92">
        <f>('M3 F'!U72)</f>
        <v>0</v>
      </c>
      <c r="Q73" s="92">
        <f>'M4 M'!U72</f>
        <v>0</v>
      </c>
      <c r="R73" s="92">
        <f>'M4 F'!U72</f>
        <v>0</v>
      </c>
      <c r="S73" s="92">
        <f>'M5 M'!U72</f>
        <v>0</v>
      </c>
      <c r="T73" s="92">
        <f>'M5 F'!U72</f>
        <v>0</v>
      </c>
      <c r="U73" s="92">
        <f>'M6 M'!U72</f>
        <v>0</v>
      </c>
      <c r="V73" s="92">
        <f>'M7 M '!U72</f>
        <v>0</v>
      </c>
      <c r="W73" s="92">
        <f>'M7 F'!U72</f>
        <v>0</v>
      </c>
      <c r="X73" s="92">
        <f>'M10 M'!U72</f>
        <v>0</v>
      </c>
      <c r="Y73" s="93">
        <f t="shared" si="1"/>
        <v>40</v>
      </c>
      <c r="Z73" s="94" t="s">
        <v>405</v>
      </c>
    </row>
    <row r="74" spans="1:26" ht="20.100000000000001" customHeight="1" thickBot="1" x14ac:dyDescent="0.3">
      <c r="A74" s="94">
        <v>2654</v>
      </c>
      <c r="B74" s="94" t="s">
        <v>401</v>
      </c>
      <c r="C74" s="90">
        <f>'S1 M'!U73</f>
        <v>0</v>
      </c>
      <c r="D74" s="90">
        <f>'S1 F'!U73</f>
        <v>0</v>
      </c>
      <c r="E74" s="91">
        <f>'S2 M'!U73</f>
        <v>0</v>
      </c>
      <c r="F74" s="92">
        <f>'S2 F'!U73</f>
        <v>0</v>
      </c>
      <c r="G74" s="92">
        <f>'S3 M'!U73</f>
        <v>0</v>
      </c>
      <c r="H74" s="92">
        <f>'S3 F'!U73</f>
        <v>0</v>
      </c>
      <c r="I74" s="92">
        <f>('S4 M'!U73)</f>
        <v>5</v>
      </c>
      <c r="J74" s="92">
        <f>('S4 F'!U73)</f>
        <v>0</v>
      </c>
      <c r="K74" s="92">
        <f>('M1 M'!U73)</f>
        <v>0</v>
      </c>
      <c r="L74" s="92">
        <f>('M1 F'!U73)</f>
        <v>0</v>
      </c>
      <c r="M74" s="92">
        <f>('M2 M'!U73)</f>
        <v>0</v>
      </c>
      <c r="N74" s="92">
        <f>('M2 F'!U73)</f>
        <v>0</v>
      </c>
      <c r="O74" s="92">
        <f>('M3 M '!U73)</f>
        <v>0</v>
      </c>
      <c r="P74" s="92">
        <f>('M3 F'!U73)</f>
        <v>0</v>
      </c>
      <c r="Q74" s="92">
        <f>'M4 M'!U73</f>
        <v>0</v>
      </c>
      <c r="R74" s="92">
        <f>'M4 F'!U73</f>
        <v>0</v>
      </c>
      <c r="S74" s="92">
        <f>'M5 M'!U73</f>
        <v>0</v>
      </c>
      <c r="T74" s="92">
        <f>'M5 F'!U73</f>
        <v>0</v>
      </c>
      <c r="U74" s="92">
        <f>'M6 M'!U73</f>
        <v>0</v>
      </c>
      <c r="V74" s="92">
        <f>'M7 M '!U73</f>
        <v>0</v>
      </c>
      <c r="W74" s="92">
        <f>'M7 F'!U73</f>
        <v>0</v>
      </c>
      <c r="X74" s="92">
        <f>'M10 M'!U73</f>
        <v>0</v>
      </c>
      <c r="Y74" s="93">
        <f t="shared" si="1"/>
        <v>5</v>
      </c>
      <c r="Z74" s="94" t="s">
        <v>401</v>
      </c>
    </row>
    <row r="75" spans="1:26" ht="20.100000000000001" customHeight="1" thickBot="1" x14ac:dyDescent="0.3">
      <c r="A75" s="94">
        <v>2656</v>
      </c>
      <c r="B75" s="94" t="s">
        <v>507</v>
      </c>
      <c r="C75" s="90">
        <f>'S1 M'!U74</f>
        <v>0</v>
      </c>
      <c r="D75" s="90">
        <f>'S1 F'!U74</f>
        <v>0</v>
      </c>
      <c r="E75" s="91">
        <f>'S2 M'!U74</f>
        <v>0</v>
      </c>
      <c r="F75" s="92">
        <f>'S2 F'!U74</f>
        <v>0</v>
      </c>
      <c r="G75" s="92">
        <f>'S3 M'!U74</f>
        <v>0</v>
      </c>
      <c r="H75" s="92">
        <f>'S3 F'!U74</f>
        <v>0</v>
      </c>
      <c r="I75" s="92">
        <f>('S4 M'!U74)</f>
        <v>0</v>
      </c>
      <c r="J75" s="92">
        <f>('S4 F'!U74)</f>
        <v>0</v>
      </c>
      <c r="K75" s="92">
        <f>('M1 M'!U74)</f>
        <v>0</v>
      </c>
      <c r="L75" s="92">
        <f>('M1 F'!U74)</f>
        <v>0</v>
      </c>
      <c r="M75" s="92">
        <f>('M2 M'!U74)</f>
        <v>0</v>
      </c>
      <c r="N75" s="92">
        <f>('M2 F'!U74)</f>
        <v>0</v>
      </c>
      <c r="O75" s="92">
        <f>('M3 M '!U74)</f>
        <v>10</v>
      </c>
      <c r="P75" s="92">
        <f>('M3 F'!U74)</f>
        <v>0</v>
      </c>
      <c r="Q75" s="92">
        <f>'M4 M'!U74</f>
        <v>0</v>
      </c>
      <c r="R75" s="92">
        <f>'M4 F'!U74</f>
        <v>0</v>
      </c>
      <c r="S75" s="92">
        <f>'M5 M'!U74</f>
        <v>0</v>
      </c>
      <c r="T75" s="92">
        <f>'M5 F'!U74</f>
        <v>0</v>
      </c>
      <c r="U75" s="92">
        <f>'M6 M'!U74</f>
        <v>0</v>
      </c>
      <c r="V75" s="92">
        <f>'M7 M '!U74</f>
        <v>0</v>
      </c>
      <c r="W75" s="92">
        <f>'M7 F'!U74</f>
        <v>0</v>
      </c>
      <c r="X75" s="92">
        <f>'M10 M'!U74</f>
        <v>0</v>
      </c>
      <c r="Y75" s="93">
        <f t="shared" si="1"/>
        <v>10</v>
      </c>
      <c r="Z75" s="94" t="s">
        <v>507</v>
      </c>
    </row>
    <row r="76" spans="1:26" ht="20.100000000000001" customHeight="1" thickBot="1" x14ac:dyDescent="0.3">
      <c r="A76" s="94">
        <v>2658</v>
      </c>
      <c r="B76" s="94" t="s">
        <v>608</v>
      </c>
      <c r="C76" s="90">
        <f>'S1 M'!U75</f>
        <v>0</v>
      </c>
      <c r="D76" s="90">
        <f>'S1 F'!U75</f>
        <v>0</v>
      </c>
      <c r="E76" s="91">
        <f>'S2 M'!U75</f>
        <v>0</v>
      </c>
      <c r="F76" s="92">
        <f>'S2 F'!U75</f>
        <v>0</v>
      </c>
      <c r="G76" s="92">
        <f>'S3 M'!U75</f>
        <v>0</v>
      </c>
      <c r="H76" s="92">
        <f>'S3 F'!U75</f>
        <v>0</v>
      </c>
      <c r="I76" s="92">
        <f>('S4 M'!U75)</f>
        <v>0</v>
      </c>
      <c r="J76" s="92">
        <f>('S4 F'!U75)</f>
        <v>0</v>
      </c>
      <c r="K76" s="92">
        <f>('M1 M'!U75)</f>
        <v>0</v>
      </c>
      <c r="L76" s="92">
        <f>('M1 F'!U75)</f>
        <v>0</v>
      </c>
      <c r="M76" s="92">
        <f>('M2 M'!U75)</f>
        <v>0</v>
      </c>
      <c r="N76" s="92">
        <f>('M2 F'!U75)</f>
        <v>0</v>
      </c>
      <c r="O76" s="92">
        <f>('M3 M '!U75)</f>
        <v>0</v>
      </c>
      <c r="P76" s="92">
        <f>('M3 F'!U75)</f>
        <v>0</v>
      </c>
      <c r="Q76" s="92">
        <f>'M4 M'!U75</f>
        <v>13</v>
      </c>
      <c r="R76" s="92">
        <f>'M4 F'!U75</f>
        <v>0</v>
      </c>
      <c r="S76" s="92">
        <f>'M5 M'!U75</f>
        <v>0</v>
      </c>
      <c r="T76" s="92">
        <f>'M5 F'!U75</f>
        <v>0</v>
      </c>
      <c r="U76" s="92">
        <f>'M6 M'!U75</f>
        <v>0</v>
      </c>
      <c r="V76" s="92">
        <f>'M7 M '!U75</f>
        <v>0</v>
      </c>
      <c r="W76" s="92">
        <f>'M7 F'!U75</f>
        <v>0</v>
      </c>
      <c r="X76" s="92">
        <f>'M10 M'!U75</f>
        <v>0</v>
      </c>
      <c r="Y76" s="93">
        <f t="shared" si="1"/>
        <v>13</v>
      </c>
      <c r="Z76" s="94" t="s">
        <v>608</v>
      </c>
    </row>
    <row r="77" spans="1:26" ht="20.100000000000001" customHeight="1" thickBot="1" x14ac:dyDescent="0.3">
      <c r="A77" s="94">
        <v>1115</v>
      </c>
      <c r="B77" s="94" t="s">
        <v>329</v>
      </c>
      <c r="C77" s="90">
        <f>'S1 M'!U76</f>
        <v>0</v>
      </c>
      <c r="D77" s="90">
        <f>'S1 F'!U76</f>
        <v>0</v>
      </c>
      <c r="E77" s="91">
        <f>'S2 M'!U76</f>
        <v>17</v>
      </c>
      <c r="F77" s="92">
        <f>'S2 F'!U76</f>
        <v>0</v>
      </c>
      <c r="G77" s="92">
        <f>'S3 M'!U76</f>
        <v>0</v>
      </c>
      <c r="H77" s="92">
        <f>'S3 F'!U76</f>
        <v>0</v>
      </c>
      <c r="I77" s="92">
        <f>('S4 M'!U76)</f>
        <v>0</v>
      </c>
      <c r="J77" s="92">
        <f>('S4 F'!U76)</f>
        <v>0</v>
      </c>
      <c r="K77" s="92">
        <f>('M1 M'!U76)</f>
        <v>0</v>
      </c>
      <c r="L77" s="92">
        <f>('M1 F'!U76)</f>
        <v>0</v>
      </c>
      <c r="M77" s="92">
        <f>('M2 M'!U76)</f>
        <v>0</v>
      </c>
      <c r="N77" s="92">
        <f>('M2 F'!U76)</f>
        <v>0</v>
      </c>
      <c r="O77" s="92">
        <f>('M3 M '!U76)</f>
        <v>0</v>
      </c>
      <c r="P77" s="92">
        <f>('M3 F'!U76)</f>
        <v>0</v>
      </c>
      <c r="Q77" s="92">
        <f>'M4 M'!U76</f>
        <v>0</v>
      </c>
      <c r="R77" s="92">
        <f>'M4 F'!U76</f>
        <v>0</v>
      </c>
      <c r="S77" s="92">
        <f>'M5 M'!U76</f>
        <v>0</v>
      </c>
      <c r="T77" s="92">
        <f>'M5 F'!U76</f>
        <v>0</v>
      </c>
      <c r="U77" s="92">
        <f>'M6 M'!U76</f>
        <v>0</v>
      </c>
      <c r="V77" s="92">
        <f>'M7 M '!U76</f>
        <v>0</v>
      </c>
      <c r="W77" s="92">
        <f>'M7 F'!U76</f>
        <v>0</v>
      </c>
      <c r="X77" s="92">
        <f>'M10 M'!U76</f>
        <v>0</v>
      </c>
      <c r="Y77" s="93">
        <f t="shared" si="1"/>
        <v>17</v>
      </c>
      <c r="Z77" s="94" t="s">
        <v>329</v>
      </c>
    </row>
    <row r="78" spans="1:26" ht="20.100000000000001" customHeight="1" thickBot="1" x14ac:dyDescent="0.3">
      <c r="A78" s="88"/>
      <c r="B78" s="89"/>
      <c r="C78" s="90">
        <f>'S1 M'!U77</f>
        <v>0</v>
      </c>
      <c r="D78" s="90">
        <f>'S1 F'!U77</f>
        <v>0</v>
      </c>
      <c r="E78" s="91">
        <f>'S2 M'!U77</f>
        <v>0</v>
      </c>
      <c r="F78" s="92">
        <f>'S2 F'!U77</f>
        <v>0</v>
      </c>
      <c r="G78" s="92">
        <f>'S3 M'!U77</f>
        <v>0</v>
      </c>
      <c r="H78" s="92">
        <f>'S3 F'!U77</f>
        <v>0</v>
      </c>
      <c r="I78" s="92">
        <f>('S4 M'!U77)</f>
        <v>0</v>
      </c>
      <c r="J78" s="92">
        <f>('S4 F'!U77)</f>
        <v>0</v>
      </c>
      <c r="K78" s="92">
        <f>('M1 M'!U77)</f>
        <v>0</v>
      </c>
      <c r="L78" s="92">
        <f>('M1 F'!U77)</f>
        <v>0</v>
      </c>
      <c r="M78" s="92">
        <f>('M2 M'!U77)</f>
        <v>0</v>
      </c>
      <c r="N78" s="92">
        <f>('M2 F'!U77)</f>
        <v>0</v>
      </c>
      <c r="O78" s="92">
        <f>('M3 M '!U77)</f>
        <v>0</v>
      </c>
      <c r="P78" s="92">
        <f>('M3 F'!U77)</f>
        <v>0</v>
      </c>
      <c r="Q78" s="92">
        <f>'M4 M'!U77</f>
        <v>0</v>
      </c>
      <c r="R78" s="92">
        <f>'M4 F'!U77</f>
        <v>0</v>
      </c>
      <c r="S78" s="92">
        <f>'M5 M'!U77</f>
        <v>0</v>
      </c>
      <c r="T78" s="92">
        <f>'M5 F'!U77</f>
        <v>0</v>
      </c>
      <c r="U78" s="92">
        <f>'M6 M'!U77</f>
        <v>0</v>
      </c>
      <c r="V78" s="92">
        <f>'M7 M '!U77</f>
        <v>0</v>
      </c>
      <c r="W78" s="92">
        <f>'M7 F'!U77</f>
        <v>0</v>
      </c>
      <c r="X78" s="92">
        <f>'M10 M'!U77</f>
        <v>0</v>
      </c>
      <c r="Y78" s="93">
        <f t="shared" ref="Y78:Y84" si="2">SUM(C78:X78)</f>
        <v>0</v>
      </c>
      <c r="Z78" s="94"/>
    </row>
    <row r="79" spans="1:26" ht="20.100000000000001" customHeight="1" thickBot="1" x14ac:dyDescent="0.3">
      <c r="A79" s="88"/>
      <c r="B79" s="89"/>
      <c r="C79" s="90">
        <f>'S1 M'!U78</f>
        <v>0</v>
      </c>
      <c r="D79" s="90">
        <f>'S1 F'!U78</f>
        <v>0</v>
      </c>
      <c r="E79" s="91">
        <f>'S2 M'!U78</f>
        <v>0</v>
      </c>
      <c r="F79" s="92">
        <f>'S2 F'!U78</f>
        <v>0</v>
      </c>
      <c r="G79" s="92">
        <f>'S3 M'!U78</f>
        <v>0</v>
      </c>
      <c r="H79" s="92">
        <f>'S3 F'!U78</f>
        <v>0</v>
      </c>
      <c r="I79" s="92">
        <f>('S4 M'!U78)</f>
        <v>0</v>
      </c>
      <c r="J79" s="92">
        <f>('S4 F'!U78)</f>
        <v>0</v>
      </c>
      <c r="K79" s="92">
        <f>('M1 M'!U78)</f>
        <v>0</v>
      </c>
      <c r="L79" s="92">
        <f>('M1 F'!U78)</f>
        <v>0</v>
      </c>
      <c r="M79" s="92">
        <f>('M2 M'!U78)</f>
        <v>0</v>
      </c>
      <c r="N79" s="92">
        <f>('M2 F'!U78)</f>
        <v>0</v>
      </c>
      <c r="O79" s="92">
        <f>('M3 M '!U78)</f>
        <v>0</v>
      </c>
      <c r="P79" s="92">
        <f>('M3 F'!U78)</f>
        <v>0</v>
      </c>
      <c r="Q79" s="92">
        <f>'M4 M'!U78</f>
        <v>0</v>
      </c>
      <c r="R79" s="92">
        <f>'M4 F'!U78</f>
        <v>0</v>
      </c>
      <c r="S79" s="92">
        <f>'M5 M'!U78</f>
        <v>0</v>
      </c>
      <c r="T79" s="92">
        <f>'M5 F'!U78</f>
        <v>0</v>
      </c>
      <c r="U79" s="92">
        <f>'M6 M'!U78</f>
        <v>0</v>
      </c>
      <c r="V79" s="92">
        <f>'M7 M '!U78</f>
        <v>0</v>
      </c>
      <c r="W79" s="92">
        <f>'M7 F'!U78</f>
        <v>0</v>
      </c>
      <c r="X79" s="92">
        <f>'M10 M'!U78</f>
        <v>0</v>
      </c>
      <c r="Y79" s="93">
        <f t="shared" si="2"/>
        <v>0</v>
      </c>
      <c r="Z79" s="94"/>
    </row>
    <row r="80" spans="1:26" ht="20.100000000000001" customHeight="1" thickBot="1" x14ac:dyDescent="0.3">
      <c r="A80" s="88"/>
      <c r="B80" s="89"/>
      <c r="C80" s="90">
        <f>'S1 M'!U79</f>
        <v>0</v>
      </c>
      <c r="D80" s="90">
        <f>'S1 F'!U79</f>
        <v>0</v>
      </c>
      <c r="E80" s="91">
        <f>'S2 M'!U79</f>
        <v>0</v>
      </c>
      <c r="F80" s="92">
        <f>'S2 F'!U79</f>
        <v>0</v>
      </c>
      <c r="G80" s="92">
        <f>'S3 M'!U79</f>
        <v>0</v>
      </c>
      <c r="H80" s="92">
        <f>'S3 F'!U79</f>
        <v>0</v>
      </c>
      <c r="I80" s="92">
        <f>('S4 M'!U79)</f>
        <v>0</v>
      </c>
      <c r="J80" s="92">
        <f>('S4 F'!U79)</f>
        <v>0</v>
      </c>
      <c r="K80" s="92">
        <f>('M1 M'!U79)</f>
        <v>0</v>
      </c>
      <c r="L80" s="92">
        <f>('M1 F'!U79)</f>
        <v>0</v>
      </c>
      <c r="M80" s="92">
        <f>('M2 M'!U79)</f>
        <v>0</v>
      </c>
      <c r="N80" s="92">
        <f>('M2 F'!U79)</f>
        <v>0</v>
      </c>
      <c r="O80" s="92">
        <f>('M3 M '!U79)</f>
        <v>0</v>
      </c>
      <c r="P80" s="92">
        <f>('M3 F'!U79)</f>
        <v>0</v>
      </c>
      <c r="Q80" s="92">
        <f>'M4 M'!U79</f>
        <v>0</v>
      </c>
      <c r="R80" s="92">
        <f>'M4 F'!U79</f>
        <v>0</v>
      </c>
      <c r="S80" s="92">
        <f>'M5 M'!U79</f>
        <v>0</v>
      </c>
      <c r="T80" s="92">
        <f>'M5 F'!U79</f>
        <v>0</v>
      </c>
      <c r="U80" s="92">
        <f>'M6 M'!U79</f>
        <v>0</v>
      </c>
      <c r="V80" s="92">
        <f>'M7 M '!U79</f>
        <v>0</v>
      </c>
      <c r="W80" s="92">
        <f>'M7 F'!U79</f>
        <v>0</v>
      </c>
      <c r="X80" s="92">
        <f>'M10 M'!U79</f>
        <v>0</v>
      </c>
      <c r="Y80" s="93">
        <f t="shared" si="2"/>
        <v>0</v>
      </c>
      <c r="Z80" s="94"/>
    </row>
    <row r="81" spans="1:26" ht="20.100000000000001" customHeight="1" thickBot="1" x14ac:dyDescent="0.3">
      <c r="A81" s="88"/>
      <c r="B81" s="89"/>
      <c r="C81" s="90">
        <f>'S1 M'!U80</f>
        <v>0</v>
      </c>
      <c r="D81" s="90">
        <f>'S1 F'!U80</f>
        <v>0</v>
      </c>
      <c r="E81" s="91">
        <f>'S2 M'!U80</f>
        <v>0</v>
      </c>
      <c r="F81" s="92">
        <f>'S2 F'!U80</f>
        <v>0</v>
      </c>
      <c r="G81" s="92">
        <f>'S3 M'!U80</f>
        <v>0</v>
      </c>
      <c r="H81" s="92">
        <f>'S3 F'!U80</f>
        <v>0</v>
      </c>
      <c r="I81" s="92">
        <f>('S4 M'!U80)</f>
        <v>0</v>
      </c>
      <c r="J81" s="92">
        <f>('S4 F'!U80)</f>
        <v>0</v>
      </c>
      <c r="K81" s="92">
        <f>('M1 M'!U80)</f>
        <v>0</v>
      </c>
      <c r="L81" s="92">
        <f>('M1 F'!U80)</f>
        <v>0</v>
      </c>
      <c r="M81" s="92">
        <f>('M2 M'!U80)</f>
        <v>0</v>
      </c>
      <c r="N81" s="92">
        <f>('M2 F'!U80)</f>
        <v>0</v>
      </c>
      <c r="O81" s="92">
        <f>('M3 M '!U80)</f>
        <v>0</v>
      </c>
      <c r="P81" s="92">
        <f>('M3 F'!U80)</f>
        <v>0</v>
      </c>
      <c r="Q81" s="92">
        <f>'M4 M'!U80</f>
        <v>0</v>
      </c>
      <c r="R81" s="92">
        <f>'M4 F'!U80</f>
        <v>0</v>
      </c>
      <c r="S81" s="92">
        <f>'M5 M'!U80</f>
        <v>0</v>
      </c>
      <c r="T81" s="92">
        <f>'M5 F'!U80</f>
        <v>0</v>
      </c>
      <c r="U81" s="92">
        <f>'M6 M'!U80</f>
        <v>0</v>
      </c>
      <c r="V81" s="92">
        <f>'M7 M '!U80</f>
        <v>0</v>
      </c>
      <c r="W81" s="92">
        <f>'M7 F'!U80</f>
        <v>0</v>
      </c>
      <c r="X81" s="92">
        <f>'M10 M'!U80</f>
        <v>0</v>
      </c>
      <c r="Y81" s="93">
        <f t="shared" si="2"/>
        <v>0</v>
      </c>
      <c r="Z81" s="94"/>
    </row>
    <row r="82" spans="1:26" ht="20.100000000000001" customHeight="1" thickBot="1" x14ac:dyDescent="0.3">
      <c r="A82" s="88"/>
      <c r="B82" s="89"/>
      <c r="C82" s="90">
        <f>'S1 M'!U81</f>
        <v>0</v>
      </c>
      <c r="D82" s="90">
        <f>'S1 F'!U81</f>
        <v>0</v>
      </c>
      <c r="E82" s="91">
        <f>'S2 M'!U81</f>
        <v>0</v>
      </c>
      <c r="F82" s="92">
        <f>'S2 F'!U81</f>
        <v>0</v>
      </c>
      <c r="G82" s="92">
        <f>'S3 M'!U81</f>
        <v>0</v>
      </c>
      <c r="H82" s="92">
        <f>'S3 F'!U81</f>
        <v>0</v>
      </c>
      <c r="I82" s="92">
        <f>('S4 M'!U81)</f>
        <v>0</v>
      </c>
      <c r="J82" s="92">
        <f>('S4 F'!U81)</f>
        <v>0</v>
      </c>
      <c r="K82" s="92">
        <f>('M1 M'!U81)</f>
        <v>0</v>
      </c>
      <c r="L82" s="92">
        <f>('M1 F'!U81)</f>
        <v>0</v>
      </c>
      <c r="M82" s="92">
        <f>('M2 M'!U81)</f>
        <v>0</v>
      </c>
      <c r="N82" s="92">
        <f>('M2 F'!U81)</f>
        <v>0</v>
      </c>
      <c r="O82" s="92">
        <f>('M3 M '!U81)</f>
        <v>0</v>
      </c>
      <c r="P82" s="92">
        <f>('M3 F'!U81)</f>
        <v>0</v>
      </c>
      <c r="Q82" s="92">
        <f>'M4 M'!U81</f>
        <v>0</v>
      </c>
      <c r="R82" s="92">
        <f>'M4 F'!U81</f>
        <v>0</v>
      </c>
      <c r="S82" s="92">
        <f>'M5 M'!U81</f>
        <v>0</v>
      </c>
      <c r="T82" s="92">
        <f>'M5 F'!U81</f>
        <v>0</v>
      </c>
      <c r="U82" s="92">
        <f>'M6 M'!U81</f>
        <v>0</v>
      </c>
      <c r="V82" s="92">
        <f>'M7 M '!U81</f>
        <v>0</v>
      </c>
      <c r="W82" s="92">
        <f>'M7 F'!U81</f>
        <v>0</v>
      </c>
      <c r="X82" s="92">
        <f>'M10 M'!U81</f>
        <v>0</v>
      </c>
      <c r="Y82" s="93">
        <f t="shared" si="2"/>
        <v>0</v>
      </c>
      <c r="Z82" s="94"/>
    </row>
    <row r="83" spans="1:26" ht="20.100000000000001" customHeight="1" thickBot="1" x14ac:dyDescent="0.3">
      <c r="A83" s="88"/>
      <c r="B83" s="89"/>
      <c r="C83" s="90">
        <f>'S1 M'!U82</f>
        <v>0</v>
      </c>
      <c r="D83" s="90">
        <f>'S1 F'!U82</f>
        <v>0</v>
      </c>
      <c r="E83" s="91">
        <f>'S2 M'!U82</f>
        <v>0</v>
      </c>
      <c r="F83" s="92">
        <f>'S2 F'!U82</f>
        <v>0</v>
      </c>
      <c r="G83" s="92">
        <f>'S3 M'!U82</f>
        <v>0</v>
      </c>
      <c r="H83" s="92">
        <f>'S3 F'!U82</f>
        <v>0</v>
      </c>
      <c r="I83" s="92">
        <f>('S4 M'!U82)</f>
        <v>0</v>
      </c>
      <c r="J83" s="92">
        <f>('S4 F'!U82)</f>
        <v>0</v>
      </c>
      <c r="K83" s="92">
        <f>('M1 M'!U82)</f>
        <v>0</v>
      </c>
      <c r="L83" s="92">
        <f>('M1 F'!U82)</f>
        <v>0</v>
      </c>
      <c r="M83" s="92">
        <f>('M2 M'!U82)</f>
        <v>0</v>
      </c>
      <c r="N83" s="92">
        <f>('M2 F'!U82)</f>
        <v>0</v>
      </c>
      <c r="O83" s="92">
        <f>('M3 M '!U82)</f>
        <v>0</v>
      </c>
      <c r="P83" s="92">
        <f>('M3 F'!U82)</f>
        <v>0</v>
      </c>
      <c r="Q83" s="92">
        <f>'M4 M'!U82</f>
        <v>0</v>
      </c>
      <c r="R83" s="92">
        <f>'M4 F'!U82</f>
        <v>0</v>
      </c>
      <c r="S83" s="92">
        <f>'M5 M'!U82</f>
        <v>0</v>
      </c>
      <c r="T83" s="92">
        <f>'M5 F'!U82</f>
        <v>0</v>
      </c>
      <c r="U83" s="92">
        <f>'M6 M'!U82</f>
        <v>0</v>
      </c>
      <c r="V83" s="92">
        <f>'M7 M '!U82</f>
        <v>0</v>
      </c>
      <c r="W83" s="92">
        <f>'M7 F'!U82</f>
        <v>0</v>
      </c>
      <c r="X83" s="92">
        <f>'M10 M'!U82</f>
        <v>0</v>
      </c>
      <c r="Y83" s="93">
        <f t="shared" si="2"/>
        <v>0</v>
      </c>
      <c r="Z83" s="94"/>
    </row>
    <row r="84" spans="1:26" ht="19.5" customHeight="1" thickBot="1" x14ac:dyDescent="0.3">
      <c r="A84" s="137"/>
      <c r="B84" s="89"/>
      <c r="C84" s="90">
        <f>'S1 M'!U83</f>
        <v>0</v>
      </c>
      <c r="D84" s="90">
        <f>'S1 F'!U83</f>
        <v>0</v>
      </c>
      <c r="E84" s="91">
        <f>'S2 M'!U83</f>
        <v>0</v>
      </c>
      <c r="F84" s="92">
        <f>'S2 F'!U83</f>
        <v>0</v>
      </c>
      <c r="G84" s="92">
        <f>'S3 M'!U83</f>
        <v>0</v>
      </c>
      <c r="H84" s="92">
        <f>'S3 F'!U83</f>
        <v>0</v>
      </c>
      <c r="I84" s="92">
        <f>('S4 M'!U83)</f>
        <v>0</v>
      </c>
      <c r="J84" s="92">
        <f>('S4 F'!U83)</f>
        <v>0</v>
      </c>
      <c r="K84" s="92">
        <f>('M1 M'!U83)</f>
        <v>0</v>
      </c>
      <c r="L84" s="92">
        <f>('M1 F'!U83)</f>
        <v>0</v>
      </c>
      <c r="M84" s="92">
        <f>('M2 M'!U83)</f>
        <v>0</v>
      </c>
      <c r="N84" s="92">
        <f>('M2 F'!U83)</f>
        <v>0</v>
      </c>
      <c r="O84" s="92">
        <f>('M3 M '!U83)</f>
        <v>0</v>
      </c>
      <c r="P84" s="92">
        <f>('M3 F'!U83)</f>
        <v>0</v>
      </c>
      <c r="Q84" s="92">
        <f>'M4 M'!U83</f>
        <v>0</v>
      </c>
      <c r="R84" s="92">
        <f>'M4 F'!U83</f>
        <v>0</v>
      </c>
      <c r="S84" s="92">
        <f>'M5 M'!U83</f>
        <v>0</v>
      </c>
      <c r="T84" s="92">
        <f>'M5 F'!U83</f>
        <v>0</v>
      </c>
      <c r="U84" s="92">
        <f>'M6 M'!U83</f>
        <v>0</v>
      </c>
      <c r="V84" s="92">
        <f>'M7 M '!U83</f>
        <v>0</v>
      </c>
      <c r="W84" s="92">
        <f>'M7 F'!U83</f>
        <v>0</v>
      </c>
      <c r="X84" s="92">
        <f>'M10 M'!U83</f>
        <v>0</v>
      </c>
      <c r="Y84" s="93">
        <f t="shared" si="2"/>
        <v>0</v>
      </c>
      <c r="Z84" s="94"/>
    </row>
    <row r="85" spans="1:26" ht="19.149999999999999" customHeight="1" thickBot="1" x14ac:dyDescent="0.3">
      <c r="A85" s="45"/>
      <c r="B85" s="96"/>
      <c r="C85" s="97">
        <f>SUM(C4:C84)</f>
        <v>478</v>
      </c>
      <c r="D85" s="97">
        <f t="shared" ref="D85:P85" si="3">SUM(D4:D84)</f>
        <v>150</v>
      </c>
      <c r="E85" s="97">
        <f t="shared" si="3"/>
        <v>773</v>
      </c>
      <c r="F85" s="97">
        <f t="shared" si="3"/>
        <v>125</v>
      </c>
      <c r="G85" s="97">
        <f t="shared" si="3"/>
        <v>1115</v>
      </c>
      <c r="H85" s="97">
        <f t="shared" si="3"/>
        <v>125</v>
      </c>
      <c r="I85" s="97">
        <f t="shared" si="3"/>
        <v>833</v>
      </c>
      <c r="J85" s="97">
        <f t="shared" si="3"/>
        <v>105</v>
      </c>
      <c r="K85" s="97">
        <f t="shared" si="3"/>
        <v>1140</v>
      </c>
      <c r="L85" s="97">
        <f t="shared" si="3"/>
        <v>105</v>
      </c>
      <c r="M85" s="97">
        <f t="shared" si="3"/>
        <v>1125</v>
      </c>
      <c r="N85" s="97">
        <f t="shared" si="3"/>
        <v>136</v>
      </c>
      <c r="O85" s="97">
        <f t="shared" si="3"/>
        <v>1200</v>
      </c>
      <c r="P85" s="97">
        <f t="shared" si="3"/>
        <v>241</v>
      </c>
      <c r="Q85" s="97">
        <f t="shared" ref="Q85:R85" si="4">SUM(Q4:Q84)</f>
        <v>1328</v>
      </c>
      <c r="R85" s="97">
        <f t="shared" si="4"/>
        <v>365</v>
      </c>
      <c r="S85" s="97">
        <f t="shared" ref="S85:T85" si="5">SUM(S4:S84)</f>
        <v>788</v>
      </c>
      <c r="T85" s="97">
        <f t="shared" si="5"/>
        <v>80</v>
      </c>
      <c r="U85" s="97">
        <f t="shared" ref="U85:X85" si="6">SUM(U4:U84)</f>
        <v>160</v>
      </c>
      <c r="V85" s="97">
        <f t="shared" si="6"/>
        <v>80</v>
      </c>
      <c r="W85" s="97">
        <f t="shared" si="6"/>
        <v>45</v>
      </c>
      <c r="X85" s="97">
        <f t="shared" si="6"/>
        <v>45</v>
      </c>
      <c r="Y85" s="93">
        <f>SUM(Y4:Y84)</f>
        <v>10542</v>
      </c>
    </row>
    <row r="86" spans="1:26" ht="16.149999999999999" customHeight="1" thickBot="1" x14ac:dyDescent="0.3">
      <c r="A86" s="6"/>
      <c r="B86" s="81"/>
      <c r="C86" s="83" t="s">
        <v>118</v>
      </c>
      <c r="D86" s="83" t="s">
        <v>119</v>
      </c>
      <c r="E86" s="84" t="s">
        <v>120</v>
      </c>
      <c r="F86" s="85" t="s">
        <v>121</v>
      </c>
      <c r="G86" s="85" t="s">
        <v>122</v>
      </c>
      <c r="H86" s="85" t="s">
        <v>123</v>
      </c>
      <c r="I86" s="85" t="s">
        <v>124</v>
      </c>
      <c r="J86" s="85" t="s">
        <v>125</v>
      </c>
      <c r="K86" s="85" t="s">
        <v>126</v>
      </c>
      <c r="L86" s="85" t="s">
        <v>127</v>
      </c>
      <c r="M86" s="85" t="s">
        <v>128</v>
      </c>
      <c r="N86" s="85" t="s">
        <v>129</v>
      </c>
      <c r="O86" s="85" t="s">
        <v>130</v>
      </c>
      <c r="P86" s="85" t="s">
        <v>131</v>
      </c>
      <c r="Q86" s="85" t="s">
        <v>132</v>
      </c>
      <c r="R86" s="85" t="s">
        <v>133</v>
      </c>
      <c r="S86" s="85" t="s">
        <v>175</v>
      </c>
      <c r="T86" s="85" t="s">
        <v>176</v>
      </c>
      <c r="U86" s="85" t="s">
        <v>177</v>
      </c>
      <c r="V86" s="85" t="s">
        <v>601</v>
      </c>
      <c r="W86" s="85" t="s">
        <v>602</v>
      </c>
      <c r="X86" s="85" t="s">
        <v>603</v>
      </c>
      <c r="Y86" s="99"/>
      <c r="Z86" s="6"/>
    </row>
    <row r="87" spans="1:26" ht="15.6" customHeight="1" x14ac:dyDescent="0.2">
      <c r="A87" s="6"/>
      <c r="B87" s="6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65"/>
      <c r="W87" s="65"/>
      <c r="X87" s="65"/>
      <c r="Y87" s="6"/>
      <c r="Z87" s="6"/>
    </row>
    <row r="88" spans="1:26" ht="15.6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6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6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8.95" customHeight="1" thickBo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0.100000000000001" customHeight="1" x14ac:dyDescent="0.2">
      <c r="A92" s="100"/>
      <c r="B92" s="101"/>
      <c r="C92" s="6"/>
      <c r="D92" s="6"/>
      <c r="E92" s="6"/>
      <c r="F92" s="256"/>
      <c r="G92" s="257"/>
      <c r="H92" s="257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100"/>
    </row>
    <row r="93" spans="1:26" ht="20.100000000000001" customHeight="1" x14ac:dyDescent="0.2">
      <c r="A93" s="49"/>
      <c r="B93" s="102"/>
      <c r="C93" s="6"/>
      <c r="D93" s="6"/>
      <c r="E93" s="6"/>
      <c r="F93" s="256"/>
      <c r="G93" s="257"/>
      <c r="H93" s="257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49"/>
    </row>
    <row r="94" spans="1:26" ht="20.100000000000001" customHeight="1" x14ac:dyDescent="0.2">
      <c r="A94" s="49"/>
      <c r="B94" s="102"/>
      <c r="C94" s="6"/>
      <c r="D94" s="6"/>
      <c r="E94" s="6"/>
      <c r="F94" s="256"/>
      <c r="G94" s="257"/>
      <c r="H94" s="257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49"/>
    </row>
    <row r="95" spans="1:26" ht="20.100000000000001" customHeight="1" x14ac:dyDescent="0.2">
      <c r="A95" s="49"/>
      <c r="B95" s="102"/>
      <c r="C95" s="6"/>
      <c r="D95" s="6"/>
      <c r="E95" s="6"/>
      <c r="F95" s="256"/>
      <c r="G95" s="257"/>
      <c r="H95" s="257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49"/>
    </row>
    <row r="96" spans="1:26" ht="20.100000000000001" customHeight="1" x14ac:dyDescent="0.2">
      <c r="A96" s="49"/>
      <c r="B96" s="102"/>
      <c r="C96" s="6"/>
      <c r="D96" s="6"/>
      <c r="E96" s="6"/>
      <c r="F96" s="256"/>
      <c r="G96" s="257"/>
      <c r="H96" s="257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49"/>
    </row>
    <row r="97" spans="1:26" ht="20.100000000000001" customHeight="1" x14ac:dyDescent="0.2">
      <c r="A97" s="49"/>
      <c r="B97" s="102"/>
      <c r="C97" s="6"/>
      <c r="D97" s="6"/>
      <c r="E97" s="6"/>
      <c r="F97" s="256"/>
      <c r="G97" s="257"/>
      <c r="H97" s="257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49"/>
    </row>
    <row r="98" spans="1:26" ht="20.100000000000001" customHeight="1" x14ac:dyDescent="0.2">
      <c r="A98" s="49"/>
      <c r="B98" s="102"/>
      <c r="C98" s="6"/>
      <c r="D98" s="6"/>
      <c r="E98" s="6"/>
      <c r="F98" s="256"/>
      <c r="G98" s="257"/>
      <c r="H98" s="257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49"/>
    </row>
    <row r="99" spans="1:26" ht="20.100000000000001" customHeight="1" x14ac:dyDescent="0.2">
      <c r="A99" s="49"/>
      <c r="B99" s="102"/>
      <c r="C99" s="6"/>
      <c r="D99" s="6"/>
      <c r="E99" s="6"/>
      <c r="F99" s="256"/>
      <c r="G99" s="257"/>
      <c r="H99" s="257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49"/>
    </row>
    <row r="100" spans="1:26" ht="20.100000000000001" customHeight="1" x14ac:dyDescent="0.2">
      <c r="A100" s="49"/>
      <c r="B100" s="102"/>
      <c r="C100" s="6"/>
      <c r="D100" s="6"/>
      <c r="E100" s="6"/>
      <c r="F100" s="256"/>
      <c r="G100" s="257"/>
      <c r="H100" s="257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49"/>
    </row>
    <row r="101" spans="1:26" ht="20.100000000000001" customHeight="1" x14ac:dyDescent="0.2">
      <c r="A101" s="49"/>
      <c r="B101" s="102"/>
      <c r="C101" s="6"/>
      <c r="D101" s="6"/>
      <c r="E101" s="6"/>
      <c r="F101" s="256"/>
      <c r="G101" s="257"/>
      <c r="H101" s="257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49"/>
    </row>
    <row r="102" spans="1:26" ht="20.100000000000001" customHeight="1" x14ac:dyDescent="0.2">
      <c r="A102" s="49"/>
      <c r="B102" s="102"/>
      <c r="C102" s="6"/>
      <c r="D102" s="6"/>
      <c r="E102" s="6"/>
      <c r="F102" s="256"/>
      <c r="G102" s="257"/>
      <c r="H102" s="257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49"/>
    </row>
    <row r="103" spans="1:26" ht="20.100000000000001" customHeight="1" x14ac:dyDescent="0.2">
      <c r="A103" s="49"/>
      <c r="B103" s="102"/>
      <c r="C103" s="6"/>
      <c r="D103" s="6"/>
      <c r="E103" s="6"/>
      <c r="F103" s="256"/>
      <c r="G103" s="257"/>
      <c r="H103" s="257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49"/>
    </row>
    <row r="104" spans="1:26" ht="20.100000000000001" customHeight="1" x14ac:dyDescent="0.2">
      <c r="A104" s="49"/>
      <c r="B104" s="102"/>
      <c r="C104" s="6"/>
      <c r="D104" s="6"/>
      <c r="E104" s="6"/>
      <c r="F104" s="256"/>
      <c r="G104" s="257"/>
      <c r="H104" s="257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49"/>
    </row>
    <row r="105" spans="1:26" ht="20.100000000000001" customHeight="1" x14ac:dyDescent="0.2">
      <c r="A105" s="49"/>
      <c r="B105" s="102"/>
      <c r="C105" s="6"/>
      <c r="D105" s="6"/>
      <c r="E105" s="6"/>
      <c r="F105" s="256"/>
      <c r="G105" s="257"/>
      <c r="H105" s="257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49"/>
    </row>
    <row r="106" spans="1:26" ht="20.100000000000001" customHeight="1" x14ac:dyDescent="0.2">
      <c r="A106" s="49"/>
      <c r="B106" s="102"/>
      <c r="C106" s="6"/>
      <c r="D106" s="6"/>
      <c r="E106" s="6"/>
      <c r="F106" s="256"/>
      <c r="G106" s="257"/>
      <c r="H106" s="257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49"/>
    </row>
    <row r="107" spans="1:26" ht="20.100000000000001" customHeight="1" x14ac:dyDescent="0.2">
      <c r="A107" s="49"/>
      <c r="B107" s="102"/>
      <c r="C107" s="6"/>
      <c r="D107" s="6"/>
      <c r="E107" s="6"/>
      <c r="F107" s="256"/>
      <c r="G107" s="257"/>
      <c r="H107" s="257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49"/>
    </row>
    <row r="108" spans="1:26" ht="20.100000000000001" customHeight="1" x14ac:dyDescent="0.2">
      <c r="A108" s="49"/>
      <c r="B108" s="102"/>
      <c r="C108" s="6"/>
      <c r="D108" s="6"/>
      <c r="E108" s="6"/>
      <c r="F108" s="256"/>
      <c r="G108" s="257"/>
      <c r="H108" s="257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49"/>
    </row>
    <row r="109" spans="1:26" ht="20.100000000000001" customHeight="1" x14ac:dyDescent="0.2">
      <c r="A109" s="49"/>
      <c r="B109" s="102"/>
      <c r="C109" s="6"/>
      <c r="D109" s="6"/>
      <c r="E109" s="6"/>
      <c r="F109" s="256"/>
      <c r="G109" s="257"/>
      <c r="H109" s="257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49"/>
    </row>
    <row r="110" spans="1:26" ht="20.100000000000001" customHeight="1" x14ac:dyDescent="0.2">
      <c r="A110" s="49"/>
      <c r="B110" s="102"/>
      <c r="C110" s="6"/>
      <c r="D110" s="6"/>
      <c r="E110" s="6"/>
      <c r="F110" s="256"/>
      <c r="G110" s="257"/>
      <c r="H110" s="257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49"/>
    </row>
    <row r="111" spans="1:26" ht="20.100000000000001" customHeight="1" x14ac:dyDescent="0.2">
      <c r="A111" s="49"/>
      <c r="B111" s="102"/>
      <c r="C111" s="6"/>
      <c r="D111" s="6"/>
      <c r="E111" s="6"/>
      <c r="F111" s="256"/>
      <c r="G111" s="257"/>
      <c r="H111" s="257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49"/>
    </row>
    <row r="112" spans="1:26" ht="20.100000000000001" customHeight="1" x14ac:dyDescent="0.2">
      <c r="A112" s="49"/>
      <c r="B112" s="102"/>
      <c r="C112" s="6"/>
      <c r="D112" s="6"/>
      <c r="E112" s="6"/>
      <c r="F112" s="256"/>
      <c r="G112" s="257"/>
      <c r="H112" s="257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49"/>
    </row>
    <row r="113" spans="1:26" ht="20.100000000000001" customHeight="1" x14ac:dyDescent="0.2">
      <c r="A113" s="49"/>
      <c r="B113" s="102"/>
      <c r="C113" s="6"/>
      <c r="D113" s="6"/>
      <c r="E113" s="6"/>
      <c r="F113" s="256"/>
      <c r="G113" s="257"/>
      <c r="H113" s="257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49"/>
    </row>
    <row r="114" spans="1:26" ht="20.100000000000001" customHeight="1" x14ac:dyDescent="0.2">
      <c r="A114" s="49"/>
      <c r="B114" s="102"/>
      <c r="C114" s="6"/>
      <c r="D114" s="6"/>
      <c r="E114" s="6"/>
      <c r="F114" s="256"/>
      <c r="G114" s="257"/>
      <c r="H114" s="257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49"/>
    </row>
    <row r="115" spans="1:26" ht="20.100000000000001" customHeight="1" x14ac:dyDescent="0.2">
      <c r="A115" s="49"/>
      <c r="B115" s="102"/>
      <c r="C115" s="6"/>
      <c r="D115" s="6"/>
      <c r="E115" s="6"/>
      <c r="F115" s="256"/>
      <c r="G115" s="257"/>
      <c r="H115" s="257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49"/>
    </row>
    <row r="116" spans="1:26" ht="20.100000000000001" customHeight="1" x14ac:dyDescent="0.2">
      <c r="A116" s="49"/>
      <c r="B116" s="102"/>
      <c r="C116" s="6"/>
      <c r="D116" s="6"/>
      <c r="E116" s="6"/>
      <c r="F116" s="256"/>
      <c r="G116" s="257"/>
      <c r="H116" s="257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49"/>
    </row>
    <row r="117" spans="1:26" ht="20.100000000000001" customHeight="1" x14ac:dyDescent="0.2">
      <c r="A117" s="49"/>
      <c r="B117" s="102"/>
      <c r="C117" s="6"/>
      <c r="D117" s="6"/>
      <c r="E117" s="6"/>
      <c r="F117" s="256"/>
      <c r="G117" s="257"/>
      <c r="H117" s="257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49"/>
    </row>
    <row r="118" spans="1:26" ht="20.100000000000001" customHeight="1" x14ac:dyDescent="0.2">
      <c r="A118" s="49"/>
      <c r="B118" s="102"/>
      <c r="C118" s="6"/>
      <c r="D118" s="6"/>
      <c r="E118" s="6"/>
      <c r="F118" s="256"/>
      <c r="G118" s="257"/>
      <c r="H118" s="257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49"/>
    </row>
    <row r="119" spans="1:26" ht="20.100000000000001" customHeight="1" x14ac:dyDescent="0.2">
      <c r="A119" s="49"/>
      <c r="B119" s="102"/>
      <c r="C119" s="6"/>
      <c r="D119" s="6"/>
      <c r="E119" s="6"/>
      <c r="F119" s="256"/>
      <c r="G119" s="257"/>
      <c r="H119" s="257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49"/>
    </row>
    <row r="120" spans="1:26" ht="20.100000000000001" customHeight="1" x14ac:dyDescent="0.2">
      <c r="A120" s="49"/>
      <c r="B120" s="102"/>
      <c r="C120" s="6"/>
      <c r="D120" s="6"/>
      <c r="E120" s="6"/>
      <c r="F120" s="256"/>
      <c r="G120" s="257"/>
      <c r="H120" s="257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49"/>
    </row>
    <row r="121" spans="1:26" ht="20.100000000000001" customHeight="1" x14ac:dyDescent="0.2">
      <c r="A121" s="49"/>
      <c r="B121" s="102"/>
      <c r="C121" s="6"/>
      <c r="D121" s="6"/>
      <c r="E121" s="6"/>
      <c r="F121" s="256"/>
      <c r="G121" s="257"/>
      <c r="H121" s="257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49"/>
    </row>
    <row r="122" spans="1:26" ht="20.100000000000001" customHeight="1" x14ac:dyDescent="0.2">
      <c r="A122" s="49"/>
      <c r="B122" s="102"/>
      <c r="C122" s="6"/>
      <c r="D122" s="6"/>
      <c r="E122" s="6"/>
      <c r="F122" s="256"/>
      <c r="G122" s="257"/>
      <c r="H122" s="257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49"/>
    </row>
    <row r="123" spans="1:26" ht="20.100000000000001" customHeight="1" x14ac:dyDescent="0.2">
      <c r="A123" s="49"/>
      <c r="B123" s="102"/>
      <c r="C123" s="6"/>
      <c r="D123" s="6"/>
      <c r="E123" s="6"/>
      <c r="F123" s="256"/>
      <c r="G123" s="257"/>
      <c r="H123" s="257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49"/>
    </row>
    <row r="124" spans="1:26" ht="20.100000000000001" customHeight="1" x14ac:dyDescent="0.2">
      <c r="A124" s="49"/>
      <c r="B124" s="102"/>
      <c r="C124" s="6"/>
      <c r="D124" s="6"/>
      <c r="E124" s="6"/>
      <c r="F124" s="256"/>
      <c r="G124" s="257"/>
      <c r="H124" s="257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49"/>
    </row>
    <row r="125" spans="1:26" ht="20.100000000000001" customHeight="1" x14ac:dyDescent="0.2">
      <c r="A125" s="49"/>
      <c r="B125" s="102"/>
      <c r="C125" s="6"/>
      <c r="D125" s="6"/>
      <c r="E125" s="6"/>
      <c r="F125" s="256"/>
      <c r="G125" s="257"/>
      <c r="H125" s="257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49"/>
    </row>
    <row r="126" spans="1:26" ht="20.100000000000001" customHeight="1" x14ac:dyDescent="0.2">
      <c r="A126" s="49"/>
      <c r="B126" s="102"/>
      <c r="C126" s="6"/>
      <c r="D126" s="6"/>
      <c r="E126" s="6"/>
      <c r="F126" s="256"/>
      <c r="G126" s="257"/>
      <c r="H126" s="257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49"/>
    </row>
    <row r="127" spans="1:26" ht="20.100000000000001" customHeight="1" x14ac:dyDescent="0.2">
      <c r="A127" s="49"/>
      <c r="B127" s="102"/>
      <c r="C127" s="6"/>
      <c r="D127" s="6"/>
      <c r="E127" s="6"/>
      <c r="F127" s="256"/>
      <c r="G127" s="257"/>
      <c r="H127" s="257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49"/>
    </row>
    <row r="128" spans="1:26" ht="20.100000000000001" customHeight="1" x14ac:dyDescent="0.2">
      <c r="A128" s="49"/>
      <c r="B128" s="102"/>
      <c r="C128" s="6"/>
      <c r="D128" s="6"/>
      <c r="E128" s="6"/>
      <c r="F128" s="256"/>
      <c r="G128" s="257"/>
      <c r="H128" s="257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49"/>
    </row>
    <row r="129" spans="1:26" ht="20.100000000000001" customHeight="1" x14ac:dyDescent="0.2">
      <c r="A129" s="49"/>
      <c r="B129" s="102"/>
      <c r="C129" s="6"/>
      <c r="D129" s="6"/>
      <c r="E129" s="6"/>
      <c r="F129" s="256"/>
      <c r="G129" s="257"/>
      <c r="H129" s="257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49"/>
    </row>
    <row r="130" spans="1:26" ht="20.100000000000001" customHeight="1" x14ac:dyDescent="0.2">
      <c r="A130" s="49"/>
      <c r="B130" s="102"/>
      <c r="C130" s="6"/>
      <c r="D130" s="6"/>
      <c r="E130" s="6"/>
      <c r="F130" s="256"/>
      <c r="G130" s="257"/>
      <c r="H130" s="257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49"/>
    </row>
    <row r="131" spans="1:26" ht="20.100000000000001" customHeight="1" x14ac:dyDescent="0.2">
      <c r="A131" s="49"/>
      <c r="B131" s="102"/>
      <c r="C131" s="6"/>
      <c r="D131" s="6"/>
      <c r="E131" s="6"/>
      <c r="F131" s="256"/>
      <c r="G131" s="257"/>
      <c r="H131" s="257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49"/>
    </row>
    <row r="132" spans="1:26" ht="20.100000000000001" customHeight="1" x14ac:dyDescent="0.2">
      <c r="A132" s="49"/>
      <c r="B132" s="102"/>
      <c r="C132" s="6"/>
      <c r="D132" s="6"/>
      <c r="E132" s="6"/>
      <c r="F132" s="256"/>
      <c r="G132" s="257"/>
      <c r="H132" s="257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49"/>
    </row>
    <row r="133" spans="1:26" ht="20.100000000000001" customHeight="1" x14ac:dyDescent="0.2">
      <c r="A133" s="49"/>
      <c r="B133" s="102"/>
      <c r="C133" s="6"/>
      <c r="D133" s="6"/>
      <c r="E133" s="6"/>
      <c r="F133" s="256"/>
      <c r="G133" s="257"/>
      <c r="H133" s="257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49"/>
    </row>
    <row r="134" spans="1:26" ht="20.100000000000001" customHeight="1" x14ac:dyDescent="0.2">
      <c r="A134" s="49"/>
      <c r="B134" s="102"/>
      <c r="C134" s="6"/>
      <c r="D134" s="6"/>
      <c r="E134" s="6"/>
      <c r="F134" s="256"/>
      <c r="G134" s="257"/>
      <c r="H134" s="257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49"/>
    </row>
    <row r="135" spans="1:26" ht="20.100000000000001" customHeight="1" x14ac:dyDescent="0.2">
      <c r="A135" s="49"/>
      <c r="B135" s="102"/>
      <c r="C135" s="6"/>
      <c r="D135" s="6"/>
      <c r="E135" s="6"/>
      <c r="F135" s="256"/>
      <c r="G135" s="257"/>
      <c r="H135" s="257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49"/>
    </row>
    <row r="136" spans="1:26" ht="20.100000000000001" customHeight="1" x14ac:dyDescent="0.2">
      <c r="A136" s="49"/>
      <c r="B136" s="102"/>
      <c r="C136" s="6"/>
      <c r="D136" s="6"/>
      <c r="E136" s="6"/>
      <c r="F136" s="256"/>
      <c r="G136" s="257"/>
      <c r="H136" s="257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49"/>
    </row>
    <row r="137" spans="1:26" ht="20.100000000000001" customHeight="1" x14ac:dyDescent="0.2">
      <c r="A137" s="49"/>
      <c r="B137" s="102"/>
      <c r="C137" s="6"/>
      <c r="D137" s="6"/>
      <c r="E137" s="6"/>
      <c r="F137" s="256"/>
      <c r="G137" s="257"/>
      <c r="H137" s="257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49"/>
    </row>
    <row r="138" spans="1:26" ht="20.100000000000001" customHeight="1" x14ac:dyDescent="0.2">
      <c r="A138" s="49"/>
      <c r="B138" s="102"/>
      <c r="C138" s="6"/>
      <c r="D138" s="6"/>
      <c r="E138" s="6"/>
      <c r="F138" s="256"/>
      <c r="G138" s="257"/>
      <c r="H138" s="257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49"/>
    </row>
    <row r="139" spans="1:26" ht="20.100000000000001" customHeight="1" x14ac:dyDescent="0.2">
      <c r="A139" s="49"/>
      <c r="B139" s="102"/>
      <c r="C139" s="6"/>
      <c r="D139" s="6"/>
      <c r="E139" s="6"/>
      <c r="F139" s="256"/>
      <c r="G139" s="257"/>
      <c r="H139" s="257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49"/>
    </row>
    <row r="140" spans="1:26" ht="20.100000000000001" customHeight="1" x14ac:dyDescent="0.2">
      <c r="A140" s="49"/>
      <c r="B140" s="102"/>
      <c r="C140" s="6"/>
      <c r="D140" s="6"/>
      <c r="E140" s="6"/>
      <c r="F140" s="256"/>
      <c r="G140" s="257"/>
      <c r="H140" s="257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49"/>
    </row>
    <row r="141" spans="1:26" ht="20.100000000000001" customHeight="1" x14ac:dyDescent="0.2">
      <c r="A141" s="49"/>
      <c r="B141" s="102"/>
      <c r="C141" s="6"/>
      <c r="D141" s="6"/>
      <c r="E141" s="6"/>
      <c r="F141" s="256"/>
      <c r="G141" s="257"/>
      <c r="H141" s="257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49"/>
    </row>
    <row r="142" spans="1:26" ht="20.100000000000001" customHeight="1" x14ac:dyDescent="0.2">
      <c r="A142" s="49"/>
      <c r="B142" s="102"/>
      <c r="C142" s="6"/>
      <c r="D142" s="6"/>
      <c r="E142" s="6"/>
      <c r="F142" s="256"/>
      <c r="G142" s="257"/>
      <c r="H142" s="257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49"/>
    </row>
    <row r="143" spans="1:26" ht="20.100000000000001" customHeight="1" x14ac:dyDescent="0.2">
      <c r="A143" s="49"/>
      <c r="B143" s="102"/>
      <c r="C143" s="6"/>
      <c r="D143" s="6"/>
      <c r="E143" s="6"/>
      <c r="F143" s="256"/>
      <c r="G143" s="257"/>
      <c r="H143" s="257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49"/>
    </row>
    <row r="144" spans="1:26" ht="20.100000000000001" customHeight="1" x14ac:dyDescent="0.2">
      <c r="A144" s="49"/>
      <c r="B144" s="102"/>
      <c r="C144" s="6"/>
      <c r="D144" s="6"/>
      <c r="E144" s="6"/>
      <c r="F144" s="256"/>
      <c r="G144" s="257"/>
      <c r="H144" s="257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49"/>
    </row>
    <row r="145" spans="1:26" ht="20.100000000000001" customHeight="1" x14ac:dyDescent="0.2">
      <c r="A145" s="49"/>
      <c r="B145" s="102"/>
      <c r="C145" s="6"/>
      <c r="D145" s="6"/>
      <c r="E145" s="6"/>
      <c r="F145" s="256"/>
      <c r="G145" s="257"/>
      <c r="H145" s="257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49"/>
    </row>
    <row r="146" spans="1:26" ht="20.100000000000001" customHeight="1" x14ac:dyDescent="0.2">
      <c r="A146" s="49"/>
      <c r="B146" s="102"/>
      <c r="C146" s="6"/>
      <c r="D146" s="6"/>
      <c r="E146" s="6"/>
      <c r="F146" s="256"/>
      <c r="G146" s="257"/>
      <c r="H146" s="257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49"/>
    </row>
    <row r="147" spans="1:26" ht="20.100000000000001" customHeight="1" x14ac:dyDescent="0.2">
      <c r="A147" s="49"/>
      <c r="B147" s="102"/>
      <c r="C147" s="6"/>
      <c r="D147" s="6"/>
      <c r="E147" s="6"/>
      <c r="F147" s="256"/>
      <c r="G147" s="257"/>
      <c r="H147" s="257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49"/>
    </row>
    <row r="148" spans="1:26" ht="20.100000000000001" customHeight="1" x14ac:dyDescent="0.2">
      <c r="A148" s="49"/>
      <c r="B148" s="102"/>
      <c r="C148" s="6"/>
      <c r="D148" s="6"/>
      <c r="E148" s="6"/>
      <c r="F148" s="256"/>
      <c r="G148" s="257"/>
      <c r="H148" s="257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49"/>
    </row>
    <row r="149" spans="1:26" ht="20.100000000000001" customHeight="1" x14ac:dyDescent="0.2">
      <c r="A149" s="49"/>
      <c r="B149" s="102"/>
      <c r="C149" s="6"/>
      <c r="D149" s="6"/>
      <c r="E149" s="6"/>
      <c r="F149" s="256"/>
      <c r="G149" s="257"/>
      <c r="H149" s="257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49"/>
    </row>
    <row r="150" spans="1:26" ht="20.100000000000001" customHeight="1" x14ac:dyDescent="0.2">
      <c r="A150" s="49"/>
      <c r="B150" s="102"/>
      <c r="C150" s="6"/>
      <c r="D150" s="6"/>
      <c r="E150" s="6"/>
      <c r="F150" s="256"/>
      <c r="G150" s="257"/>
      <c r="H150" s="257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49"/>
    </row>
    <row r="151" spans="1:26" ht="20.100000000000001" customHeight="1" x14ac:dyDescent="0.2">
      <c r="A151" s="49"/>
      <c r="B151" s="102"/>
      <c r="C151" s="6"/>
      <c r="D151" s="6"/>
      <c r="E151" s="6"/>
      <c r="F151" s="256"/>
      <c r="G151" s="257"/>
      <c r="H151" s="257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49"/>
    </row>
    <row r="152" spans="1:26" ht="20.100000000000001" customHeight="1" x14ac:dyDescent="0.2">
      <c r="A152" s="49"/>
      <c r="B152" s="102"/>
      <c r="C152" s="6"/>
      <c r="D152" s="6"/>
      <c r="E152" s="6"/>
      <c r="F152" s="256"/>
      <c r="G152" s="257"/>
      <c r="H152" s="257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49"/>
    </row>
    <row r="153" spans="1:26" ht="18.600000000000001" customHeight="1" x14ac:dyDescent="0.2">
      <c r="A153" s="52"/>
      <c r="B153" s="103"/>
      <c r="C153" s="6"/>
      <c r="D153" s="6"/>
      <c r="E153" s="6"/>
      <c r="F153" s="256"/>
      <c r="G153" s="257"/>
      <c r="H153" s="257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52"/>
    </row>
  </sheetData>
  <mergeCells count="62">
    <mergeCell ref="F92:H92"/>
    <mergeCell ref="F129:H129"/>
    <mergeCell ref="F128:H128"/>
    <mergeCell ref="F109:H109"/>
    <mergeCell ref="F96:H96"/>
    <mergeCell ref="F127:H127"/>
    <mergeCell ref="F100:H100"/>
    <mergeCell ref="F93:H93"/>
    <mergeCell ref="F122:H122"/>
    <mergeCell ref="F102:H102"/>
    <mergeCell ref="F116:H116"/>
    <mergeCell ref="F101:H101"/>
    <mergeCell ref="F111:H111"/>
    <mergeCell ref="F95:H95"/>
    <mergeCell ref="F107:H107"/>
    <mergeCell ref="F99:H99"/>
    <mergeCell ref="F131:H131"/>
    <mergeCell ref="F98:H98"/>
    <mergeCell ref="F108:H108"/>
    <mergeCell ref="F119:H119"/>
    <mergeCell ref="F97:H97"/>
    <mergeCell ref="F105:H105"/>
    <mergeCell ref="F104:H104"/>
    <mergeCell ref="F94:H94"/>
    <mergeCell ref="F112:H112"/>
    <mergeCell ref="F121:H121"/>
    <mergeCell ref="F152:H152"/>
    <mergeCell ref="F151:H151"/>
    <mergeCell ref="F103:H103"/>
    <mergeCell ref="F146:H146"/>
    <mergeCell ref="F150:H150"/>
    <mergeCell ref="F123:H123"/>
    <mergeCell ref="F149:H149"/>
    <mergeCell ref="F115:H115"/>
    <mergeCell ref="F130:H130"/>
    <mergeCell ref="F148:H148"/>
    <mergeCell ref="F140:H140"/>
    <mergeCell ref="F126:H126"/>
    <mergeCell ref="F110:H110"/>
    <mergeCell ref="F147:H147"/>
    <mergeCell ref="F143:H143"/>
    <mergeCell ref="F153:H153"/>
    <mergeCell ref="F113:H113"/>
    <mergeCell ref="F106:H106"/>
    <mergeCell ref="F114:H114"/>
    <mergeCell ref="F142:H142"/>
    <mergeCell ref="F137:H137"/>
    <mergeCell ref="F117:H117"/>
    <mergeCell ref="F141:H141"/>
    <mergeCell ref="F120:H120"/>
    <mergeCell ref="F134:H134"/>
    <mergeCell ref="F118:H118"/>
    <mergeCell ref="F124:H124"/>
    <mergeCell ref="F125:H125"/>
    <mergeCell ref="F144:H144"/>
    <mergeCell ref="F132:H132"/>
    <mergeCell ref="F135:H135"/>
    <mergeCell ref="F138:H138"/>
    <mergeCell ref="F139:H139"/>
    <mergeCell ref="F145:H145"/>
    <mergeCell ref="F136:H136"/>
    <mergeCell ref="F133:H133"/>
  </mergeCells>
  <pageMargins left="1" right="1" top="1" bottom="1" header="0.25" footer="0.25"/>
  <pageSetup orientation="portrait" r:id="rId1"/>
  <headerFooter>
    <oddFooter>&amp;L&amp;"Helvetica,Regular"&amp;12&amp;K000000	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7487-E61C-4277-9A9F-AF94BBB93738}">
  <dimension ref="A1:D80"/>
  <sheetViews>
    <sheetView tabSelected="1" workbookViewId="0">
      <selection activeCell="F13" sqref="F13"/>
    </sheetView>
  </sheetViews>
  <sheetFormatPr defaultRowHeight="12.75" x14ac:dyDescent="0.2"/>
  <cols>
    <col min="1" max="1" width="40.5703125" bestFit="1" customWidth="1"/>
    <col min="2" max="2" width="15.140625" bestFit="1" customWidth="1"/>
    <col min="3" max="3" width="12.28515625" bestFit="1" customWidth="1"/>
    <col min="4" max="4" width="15.140625" bestFit="1" customWidth="1"/>
  </cols>
  <sheetData>
    <row r="1" spans="1:4" ht="32.25" thickBot="1" x14ac:dyDescent="0.3">
      <c r="A1" s="123" t="s">
        <v>103</v>
      </c>
      <c r="B1" s="233" t="s">
        <v>115</v>
      </c>
      <c r="C1" s="233" t="s">
        <v>291</v>
      </c>
      <c r="D1" s="87" t="s">
        <v>117</v>
      </c>
    </row>
    <row r="2" spans="1:4" ht="17.25" customHeight="1" thickBot="1" x14ac:dyDescent="0.3">
      <c r="A2" s="94" t="s">
        <v>144</v>
      </c>
      <c r="B2" s="234">
        <f>'Punti Squadre'!Y8</f>
        <v>851</v>
      </c>
      <c r="C2" s="234"/>
      <c r="D2" s="95">
        <f>B2+C2</f>
        <v>851</v>
      </c>
    </row>
    <row r="3" spans="1:4" ht="17.25" customHeight="1" thickBot="1" x14ac:dyDescent="0.3">
      <c r="A3" s="94" t="s">
        <v>173</v>
      </c>
      <c r="B3" s="234">
        <f>'Punti Squadre'!Y41</f>
        <v>670</v>
      </c>
      <c r="C3" s="234"/>
      <c r="D3" s="95">
        <f>B3+C3</f>
        <v>670</v>
      </c>
    </row>
    <row r="4" spans="1:4" ht="16.5" thickBot="1" x14ac:dyDescent="0.3">
      <c r="A4" s="94" t="s">
        <v>140</v>
      </c>
      <c r="B4" s="234">
        <f>'Punti Squadre'!Y4</f>
        <v>631</v>
      </c>
      <c r="C4" s="234"/>
      <c r="D4" s="95">
        <f>B4+C4</f>
        <v>631</v>
      </c>
    </row>
    <row r="5" spans="1:4" ht="16.5" thickBot="1" x14ac:dyDescent="0.3">
      <c r="A5" s="94" t="s">
        <v>166</v>
      </c>
      <c r="B5" s="234">
        <f>'Punti Squadre'!Y32</f>
        <v>505</v>
      </c>
      <c r="C5" s="234"/>
      <c r="D5" s="95">
        <f>B5+C5</f>
        <v>505</v>
      </c>
    </row>
    <row r="6" spans="1:4" ht="16.5" thickBot="1" x14ac:dyDescent="0.3">
      <c r="A6" s="94" t="s">
        <v>146</v>
      </c>
      <c r="B6" s="234">
        <f>'Punti Squadre'!Y10</f>
        <v>496</v>
      </c>
      <c r="C6" s="234"/>
      <c r="D6" s="95">
        <f>B6+C6</f>
        <v>496</v>
      </c>
    </row>
    <row r="7" spans="1:4" ht="16.5" thickBot="1" x14ac:dyDescent="0.3">
      <c r="A7" s="94" t="s">
        <v>157</v>
      </c>
      <c r="B7" s="234">
        <f>'Punti Squadre'!Y23</f>
        <v>489</v>
      </c>
      <c r="C7" s="234"/>
      <c r="D7" s="95">
        <f>B7+C7</f>
        <v>489</v>
      </c>
    </row>
    <row r="8" spans="1:4" ht="16.5" thickBot="1" x14ac:dyDescent="0.3">
      <c r="A8" s="94" t="s">
        <v>167</v>
      </c>
      <c r="B8" s="234">
        <f>'Punti Squadre'!Y33</f>
        <v>489</v>
      </c>
      <c r="C8" s="234"/>
      <c r="D8" s="95">
        <f>B8+C8</f>
        <v>489</v>
      </c>
    </row>
    <row r="9" spans="1:4" ht="16.5" thickBot="1" x14ac:dyDescent="0.3">
      <c r="A9" s="94" t="s">
        <v>142</v>
      </c>
      <c r="B9" s="234">
        <f>'Punti Squadre'!Y6</f>
        <v>478</v>
      </c>
      <c r="C9" s="234"/>
      <c r="D9" s="95">
        <f>B9+C9</f>
        <v>478</v>
      </c>
    </row>
    <row r="10" spans="1:4" ht="16.5" thickBot="1" x14ac:dyDescent="0.3">
      <c r="A10" s="94" t="s">
        <v>145</v>
      </c>
      <c r="B10" s="234">
        <f>'Punti Squadre'!Y9</f>
        <v>393</v>
      </c>
      <c r="C10" s="234"/>
      <c r="D10" s="95">
        <f>B10+C10</f>
        <v>393</v>
      </c>
    </row>
    <row r="11" spans="1:4" ht="16.5" thickBot="1" x14ac:dyDescent="0.3">
      <c r="A11" s="94" t="s">
        <v>158</v>
      </c>
      <c r="B11" s="234">
        <f>'Punti Squadre'!Y24</f>
        <v>315</v>
      </c>
      <c r="C11" s="234"/>
      <c r="D11" s="95">
        <f>B11+C11</f>
        <v>315</v>
      </c>
    </row>
    <row r="12" spans="1:4" ht="16.5" thickBot="1" x14ac:dyDescent="0.3">
      <c r="A12" s="94" t="s">
        <v>168</v>
      </c>
      <c r="B12" s="234">
        <f>'Punti Squadre'!Y34</f>
        <v>295</v>
      </c>
      <c r="C12" s="234"/>
      <c r="D12" s="95">
        <f>B12+C12</f>
        <v>295</v>
      </c>
    </row>
    <row r="13" spans="1:4" ht="16.5" thickBot="1" x14ac:dyDescent="0.3">
      <c r="A13" s="94" t="s">
        <v>447</v>
      </c>
      <c r="B13" s="234">
        <f>'Punti Squadre'!Y69</f>
        <v>280</v>
      </c>
      <c r="C13" s="234"/>
      <c r="D13" s="95">
        <f>B13+C13</f>
        <v>280</v>
      </c>
    </row>
    <row r="14" spans="1:4" ht="16.5" thickBot="1" x14ac:dyDescent="0.3">
      <c r="A14" s="94" t="s">
        <v>162</v>
      </c>
      <c r="B14" s="234">
        <f>'Punti Squadre'!Y28</f>
        <v>278</v>
      </c>
      <c r="C14" s="234"/>
      <c r="D14" s="95">
        <f>B14+C14</f>
        <v>278</v>
      </c>
    </row>
    <row r="15" spans="1:4" ht="16.5" thickBot="1" x14ac:dyDescent="0.3">
      <c r="A15" s="94" t="s">
        <v>159</v>
      </c>
      <c r="B15" s="234">
        <f>'Punti Squadre'!Y25</f>
        <v>270</v>
      </c>
      <c r="C15" s="234"/>
      <c r="D15" s="95">
        <f>B15+C15</f>
        <v>270</v>
      </c>
    </row>
    <row r="16" spans="1:4" ht="16.5" thickBot="1" x14ac:dyDescent="0.3">
      <c r="A16" s="94" t="s">
        <v>171</v>
      </c>
      <c r="B16" s="234">
        <f>'Punti Squadre'!Y39</f>
        <v>265</v>
      </c>
      <c r="C16" s="234"/>
      <c r="D16" s="95">
        <f>B16+C16</f>
        <v>265</v>
      </c>
    </row>
    <row r="17" spans="1:4" ht="16.5" thickBot="1" x14ac:dyDescent="0.3">
      <c r="A17" s="94" t="s">
        <v>293</v>
      </c>
      <c r="B17" s="234">
        <f>'Punti Squadre'!Y58</f>
        <v>260</v>
      </c>
      <c r="C17" s="234"/>
      <c r="D17" s="95">
        <f>B17+C17</f>
        <v>260</v>
      </c>
    </row>
    <row r="18" spans="1:4" ht="16.5" thickBot="1" x14ac:dyDescent="0.3">
      <c r="A18" s="94" t="s">
        <v>160</v>
      </c>
      <c r="B18" s="234">
        <f>'Punti Squadre'!Y26</f>
        <v>248</v>
      </c>
      <c r="C18" s="234"/>
      <c r="D18" s="95">
        <f>B18+C18</f>
        <v>248</v>
      </c>
    </row>
    <row r="19" spans="1:4" ht="16.5" thickBot="1" x14ac:dyDescent="0.3">
      <c r="A19" s="94" t="s">
        <v>322</v>
      </c>
      <c r="B19" s="234">
        <f>'Punti Squadre'!Y64</f>
        <v>221</v>
      </c>
      <c r="C19" s="234"/>
      <c r="D19" s="95">
        <f>B19+C19</f>
        <v>221</v>
      </c>
    </row>
    <row r="20" spans="1:4" ht="16.5" thickBot="1" x14ac:dyDescent="0.3">
      <c r="A20" s="94" t="s">
        <v>172</v>
      </c>
      <c r="B20" s="234">
        <f>'Punti Squadre'!Y40</f>
        <v>216</v>
      </c>
      <c r="C20" s="234"/>
      <c r="D20" s="95">
        <f>B20+C20</f>
        <v>216</v>
      </c>
    </row>
    <row r="21" spans="1:4" ht="16.5" thickBot="1" x14ac:dyDescent="0.3">
      <c r="A21" s="94" t="s">
        <v>150</v>
      </c>
      <c r="B21" s="234">
        <f>'Punti Squadre'!Y15</f>
        <v>200</v>
      </c>
      <c r="C21" s="234"/>
      <c r="D21" s="95">
        <f>B21+C21</f>
        <v>200</v>
      </c>
    </row>
    <row r="22" spans="1:4" ht="16.5" thickBot="1" x14ac:dyDescent="0.3">
      <c r="A22" s="94" t="s">
        <v>164</v>
      </c>
      <c r="B22" s="234">
        <f>'Punti Squadre'!Y30</f>
        <v>163</v>
      </c>
      <c r="C22" s="234"/>
      <c r="D22" s="95">
        <f>B22+C22</f>
        <v>163</v>
      </c>
    </row>
    <row r="23" spans="1:4" ht="16.5" thickBot="1" x14ac:dyDescent="0.3">
      <c r="A23" s="94" t="s">
        <v>151</v>
      </c>
      <c r="B23" s="234">
        <f>'Punti Squadre'!Y17</f>
        <v>152</v>
      </c>
      <c r="C23" s="234"/>
      <c r="D23" s="95">
        <f>B23+C23</f>
        <v>152</v>
      </c>
    </row>
    <row r="24" spans="1:4" ht="16.5" thickBot="1" x14ac:dyDescent="0.3">
      <c r="A24" s="94" t="s">
        <v>153</v>
      </c>
      <c r="B24" s="234">
        <f>'Punti Squadre'!Y19</f>
        <v>150</v>
      </c>
      <c r="C24" s="234"/>
      <c r="D24" s="95">
        <f>B24+C24</f>
        <v>150</v>
      </c>
    </row>
    <row r="25" spans="1:4" ht="16.5" thickBot="1" x14ac:dyDescent="0.3">
      <c r="A25" s="94" t="s">
        <v>170</v>
      </c>
      <c r="B25" s="234">
        <f>'Punti Squadre'!Y36</f>
        <v>130</v>
      </c>
      <c r="C25" s="234"/>
      <c r="D25" s="95">
        <f>B25+C25</f>
        <v>130</v>
      </c>
    </row>
    <row r="26" spans="1:4" ht="16.5" thickBot="1" x14ac:dyDescent="0.3">
      <c r="A26" s="94" t="s">
        <v>604</v>
      </c>
      <c r="B26" s="234">
        <f>'Punti Squadre'!Y43</f>
        <v>116</v>
      </c>
      <c r="C26" s="234"/>
      <c r="D26" s="95">
        <f>B26+C26</f>
        <v>116</v>
      </c>
    </row>
    <row r="27" spans="1:4" ht="16.5" thickBot="1" x14ac:dyDescent="0.3">
      <c r="A27" s="94" t="s">
        <v>45</v>
      </c>
      <c r="B27" s="234">
        <f>'Punti Squadre'!Y13</f>
        <v>109</v>
      </c>
      <c r="C27" s="234"/>
      <c r="D27" s="95">
        <f>B27+C27</f>
        <v>109</v>
      </c>
    </row>
    <row r="28" spans="1:4" ht="16.5" thickBot="1" x14ac:dyDescent="0.3">
      <c r="A28" s="94" t="s">
        <v>156</v>
      </c>
      <c r="B28" s="234">
        <f>'Punti Squadre'!Y22</f>
        <v>105</v>
      </c>
      <c r="C28" s="234"/>
      <c r="D28" s="95">
        <f>B28+C28</f>
        <v>105</v>
      </c>
    </row>
    <row r="29" spans="1:4" ht="16.5" thickBot="1" x14ac:dyDescent="0.3">
      <c r="A29" s="94" t="s">
        <v>310</v>
      </c>
      <c r="B29" s="234">
        <f>'Punti Squadre'!Y46</f>
        <v>102</v>
      </c>
      <c r="C29" s="234"/>
      <c r="D29" s="95">
        <f>B29+C29</f>
        <v>102</v>
      </c>
    </row>
    <row r="30" spans="1:4" ht="16.5" thickBot="1" x14ac:dyDescent="0.3">
      <c r="A30" s="94" t="s">
        <v>165</v>
      </c>
      <c r="B30" s="234">
        <f>'Punti Squadre'!Y31</f>
        <v>100</v>
      </c>
      <c r="C30" s="234"/>
      <c r="D30" s="95">
        <f>B30+C30</f>
        <v>100</v>
      </c>
    </row>
    <row r="31" spans="1:4" ht="16.5" thickBot="1" x14ac:dyDescent="0.3">
      <c r="A31" s="94" t="s">
        <v>147</v>
      </c>
      <c r="B31" s="234">
        <f>'Punti Squadre'!Y11</f>
        <v>100</v>
      </c>
      <c r="C31" s="234"/>
      <c r="D31" s="95">
        <f>B31+C31</f>
        <v>100</v>
      </c>
    </row>
    <row r="32" spans="1:4" ht="16.5" thickBot="1" x14ac:dyDescent="0.3">
      <c r="A32" s="94" t="s">
        <v>606</v>
      </c>
      <c r="B32" s="234">
        <f>'Punti Squadre'!Y55</f>
        <v>86</v>
      </c>
      <c r="C32" s="234"/>
      <c r="D32" s="95">
        <f>B32+C32</f>
        <v>86</v>
      </c>
    </row>
    <row r="33" spans="1:4" ht="16.5" thickBot="1" x14ac:dyDescent="0.3">
      <c r="A33" s="94" t="s">
        <v>141</v>
      </c>
      <c r="B33" s="234">
        <f>'Punti Squadre'!Y5</f>
        <v>85</v>
      </c>
      <c r="C33" s="234"/>
      <c r="D33" s="95">
        <f>B33+C33</f>
        <v>85</v>
      </c>
    </row>
    <row r="34" spans="1:4" ht="16.5" thickBot="1" x14ac:dyDescent="0.3">
      <c r="A34" s="94" t="s">
        <v>453</v>
      </c>
      <c r="B34" s="234">
        <f>'Punti Squadre'!Y57</f>
        <v>80</v>
      </c>
      <c r="C34" s="234"/>
      <c r="D34" s="95">
        <f>B34+C34</f>
        <v>80</v>
      </c>
    </row>
    <row r="35" spans="1:4" ht="16.5" thickBot="1" x14ac:dyDescent="0.3">
      <c r="A35" s="94" t="s">
        <v>143</v>
      </c>
      <c r="B35" s="234">
        <f>'Punti Squadre'!Y7</f>
        <v>75</v>
      </c>
      <c r="C35" s="234"/>
      <c r="D35" s="95">
        <f>B35+C35</f>
        <v>75</v>
      </c>
    </row>
    <row r="36" spans="1:4" ht="16.5" thickBot="1" x14ac:dyDescent="0.3">
      <c r="A36" s="94" t="s">
        <v>111</v>
      </c>
      <c r="B36" s="234">
        <f>'Punti Squadre'!Y38</f>
        <v>73</v>
      </c>
      <c r="C36" s="234"/>
      <c r="D36" s="95">
        <f>B36+C36</f>
        <v>73</v>
      </c>
    </row>
    <row r="37" spans="1:4" ht="16.5" thickBot="1" x14ac:dyDescent="0.3">
      <c r="A37" s="94" t="s">
        <v>155</v>
      </c>
      <c r="B37" s="234">
        <f>'Punti Squadre'!Y21</f>
        <v>65</v>
      </c>
      <c r="C37" s="234"/>
      <c r="D37" s="95">
        <f>B37+C37</f>
        <v>65</v>
      </c>
    </row>
    <row r="38" spans="1:4" ht="16.5" thickBot="1" x14ac:dyDescent="0.3">
      <c r="A38" s="94" t="s">
        <v>152</v>
      </c>
      <c r="B38" s="234">
        <f>'Punti Squadre'!Y18</f>
        <v>62</v>
      </c>
      <c r="C38" s="234"/>
      <c r="D38" s="95">
        <f>B38+C38</f>
        <v>62</v>
      </c>
    </row>
    <row r="39" spans="1:4" ht="16.5" thickBot="1" x14ac:dyDescent="0.3">
      <c r="A39" s="94" t="s">
        <v>415</v>
      </c>
      <c r="B39" s="234">
        <f>'Punti Squadre'!Y61</f>
        <v>60</v>
      </c>
      <c r="C39" s="234"/>
      <c r="D39" s="95">
        <f>B39+C39</f>
        <v>60</v>
      </c>
    </row>
    <row r="40" spans="1:4" ht="16.5" thickBot="1" x14ac:dyDescent="0.3">
      <c r="A40" s="94" t="s">
        <v>169</v>
      </c>
      <c r="B40" s="234">
        <f>'Punti Squadre'!Y35</f>
        <v>57</v>
      </c>
      <c r="C40" s="234"/>
      <c r="D40" s="95">
        <f>B40+C40</f>
        <v>57</v>
      </c>
    </row>
    <row r="41" spans="1:4" ht="16.5" thickBot="1" x14ac:dyDescent="0.3">
      <c r="A41" s="94" t="s">
        <v>304</v>
      </c>
      <c r="B41" s="234">
        <f>'Punti Squadre'!Y54</f>
        <v>55</v>
      </c>
      <c r="C41" s="234"/>
      <c r="D41" s="95">
        <f>B41+C41</f>
        <v>55</v>
      </c>
    </row>
    <row r="42" spans="1:4" ht="16.5" thickBot="1" x14ac:dyDescent="0.3">
      <c r="A42" s="94" t="s">
        <v>114</v>
      </c>
      <c r="B42" s="234">
        <f>'Punti Squadre'!Y37</f>
        <v>52</v>
      </c>
      <c r="C42" s="234"/>
      <c r="D42" s="95">
        <f>B42+C42</f>
        <v>52</v>
      </c>
    </row>
    <row r="43" spans="1:4" ht="16.5" thickBot="1" x14ac:dyDescent="0.3">
      <c r="A43" s="94" t="s">
        <v>149</v>
      </c>
      <c r="B43" s="234">
        <f>'Punti Squadre'!Y14</f>
        <v>50</v>
      </c>
      <c r="C43" s="234"/>
      <c r="D43" s="95">
        <f>B43+C43</f>
        <v>50</v>
      </c>
    </row>
    <row r="44" spans="1:4" ht="16.5" thickBot="1" x14ac:dyDescent="0.3">
      <c r="A44" s="94" t="s">
        <v>71</v>
      </c>
      <c r="B44" s="234">
        <f>'Punti Squadre'!Y16</f>
        <v>45</v>
      </c>
      <c r="C44" s="234"/>
      <c r="D44" s="95">
        <f>B44+C44</f>
        <v>45</v>
      </c>
    </row>
    <row r="45" spans="1:4" ht="16.5" thickBot="1" x14ac:dyDescent="0.3">
      <c r="A45" s="94" t="s">
        <v>459</v>
      </c>
      <c r="B45" s="234">
        <f>'Punti Squadre'!Y66</f>
        <v>44</v>
      </c>
      <c r="C45" s="234"/>
      <c r="D45" s="95">
        <f>B45+C45</f>
        <v>44</v>
      </c>
    </row>
    <row r="46" spans="1:4" ht="16.5" thickBot="1" x14ac:dyDescent="0.3">
      <c r="A46" s="94" t="s">
        <v>320</v>
      </c>
      <c r="B46" s="234">
        <f>'Punti Squadre'!Y56</f>
        <v>42</v>
      </c>
      <c r="C46" s="234"/>
      <c r="D46" s="95">
        <f>B46+C46</f>
        <v>42</v>
      </c>
    </row>
    <row r="47" spans="1:4" ht="16.5" thickBot="1" x14ac:dyDescent="0.3">
      <c r="A47" s="94" t="s">
        <v>344</v>
      </c>
      <c r="B47" s="234">
        <f>'Punti Squadre'!Y63</f>
        <v>40</v>
      </c>
      <c r="C47" s="234"/>
      <c r="D47" s="95">
        <f>B47+C47</f>
        <v>40</v>
      </c>
    </row>
    <row r="48" spans="1:4" ht="16.5" thickBot="1" x14ac:dyDescent="0.3">
      <c r="A48" s="94" t="s">
        <v>405</v>
      </c>
      <c r="B48" s="234">
        <f>'Punti Squadre'!Y73</f>
        <v>40</v>
      </c>
      <c r="C48" s="234"/>
      <c r="D48" s="95">
        <f>B48+C48</f>
        <v>40</v>
      </c>
    </row>
    <row r="49" spans="1:4" ht="16.5" thickBot="1" x14ac:dyDescent="0.3">
      <c r="A49" s="94" t="s">
        <v>456</v>
      </c>
      <c r="B49" s="234">
        <f>'Punti Squadre'!Y44</f>
        <v>39</v>
      </c>
      <c r="C49" s="234"/>
      <c r="D49" s="95">
        <f>B49+C49</f>
        <v>39</v>
      </c>
    </row>
    <row r="50" spans="1:4" ht="16.5" thickBot="1" x14ac:dyDescent="0.3">
      <c r="A50" s="94" t="s">
        <v>148</v>
      </c>
      <c r="B50" s="234">
        <f>'Punti Squadre'!Y12</f>
        <v>35</v>
      </c>
      <c r="C50" s="234"/>
      <c r="D50" s="95">
        <f>B50+C50</f>
        <v>35</v>
      </c>
    </row>
    <row r="51" spans="1:4" ht="16.5" thickBot="1" x14ac:dyDescent="0.3">
      <c r="A51" s="94" t="s">
        <v>154</v>
      </c>
      <c r="B51" s="234">
        <f>'Punti Squadre'!Y20</f>
        <v>35</v>
      </c>
      <c r="C51" s="234"/>
      <c r="D51" s="95">
        <f>B51+C51</f>
        <v>35</v>
      </c>
    </row>
    <row r="52" spans="1:4" ht="16.5" thickBot="1" x14ac:dyDescent="0.3">
      <c r="A52" s="94" t="s">
        <v>161</v>
      </c>
      <c r="B52" s="234">
        <f>'Punti Squadre'!Y27</f>
        <v>33</v>
      </c>
      <c r="C52" s="234"/>
      <c r="D52" s="95">
        <f>B52+C52</f>
        <v>33</v>
      </c>
    </row>
    <row r="53" spans="1:4" ht="16.5" thickBot="1" x14ac:dyDescent="0.3">
      <c r="A53" s="94" t="s">
        <v>427</v>
      </c>
      <c r="B53" s="234">
        <f>'Punti Squadre'!Y59</f>
        <v>30</v>
      </c>
      <c r="C53" s="234"/>
      <c r="D53" s="95">
        <f>B53+C53</f>
        <v>30</v>
      </c>
    </row>
    <row r="54" spans="1:4" ht="16.5" thickBot="1" x14ac:dyDescent="0.3">
      <c r="A54" s="94" t="s">
        <v>467</v>
      </c>
      <c r="B54" s="234">
        <f>'Punti Squadre'!Y51</f>
        <v>27</v>
      </c>
      <c r="C54" s="234"/>
      <c r="D54" s="95">
        <f>B54+C54</f>
        <v>27</v>
      </c>
    </row>
    <row r="55" spans="1:4" ht="16.5" thickBot="1" x14ac:dyDescent="0.3">
      <c r="A55" s="94" t="s">
        <v>174</v>
      </c>
      <c r="B55" s="234">
        <f>'Punti Squadre'!Y42</f>
        <v>25</v>
      </c>
      <c r="C55" s="234"/>
      <c r="D55" s="95">
        <f>B55+C55</f>
        <v>25</v>
      </c>
    </row>
    <row r="56" spans="1:4" ht="16.5" thickBot="1" x14ac:dyDescent="0.3">
      <c r="A56" s="94" t="s">
        <v>349</v>
      </c>
      <c r="B56" s="234">
        <f>'Punti Squadre'!Y49</f>
        <v>24</v>
      </c>
      <c r="C56" s="234"/>
      <c r="D56" s="95">
        <f>B56+C56</f>
        <v>24</v>
      </c>
    </row>
    <row r="57" spans="1:4" ht="16.5" thickBot="1" x14ac:dyDescent="0.3">
      <c r="A57" s="94" t="s">
        <v>366</v>
      </c>
      <c r="B57" s="234">
        <f>'Punti Squadre'!Y71</f>
        <v>19</v>
      </c>
      <c r="C57" s="234"/>
      <c r="D57" s="95">
        <f>B57+C57</f>
        <v>19</v>
      </c>
    </row>
    <row r="58" spans="1:4" ht="16.5" thickBot="1" x14ac:dyDescent="0.3">
      <c r="A58" s="94" t="s">
        <v>329</v>
      </c>
      <c r="B58" s="234">
        <f>'Punti Squadre'!Y77</f>
        <v>17</v>
      </c>
      <c r="C58" s="234"/>
      <c r="D58" s="95">
        <f>B58+C58</f>
        <v>17</v>
      </c>
    </row>
    <row r="59" spans="1:4" ht="16.5" thickBot="1" x14ac:dyDescent="0.3">
      <c r="A59" s="94" t="s">
        <v>500</v>
      </c>
      <c r="B59" s="234">
        <f>'Punti Squadre'!Y60</f>
        <v>16</v>
      </c>
      <c r="C59" s="234"/>
      <c r="D59" s="95">
        <f>B59+C59</f>
        <v>16</v>
      </c>
    </row>
    <row r="60" spans="1:4" ht="16.5" thickBot="1" x14ac:dyDescent="0.3">
      <c r="A60" s="94" t="s">
        <v>404</v>
      </c>
      <c r="B60" s="234">
        <f>'Punti Squadre'!Y70</f>
        <v>15</v>
      </c>
      <c r="C60" s="234"/>
      <c r="D60" s="95">
        <f>B60+C60</f>
        <v>15</v>
      </c>
    </row>
    <row r="61" spans="1:4" ht="16.5" thickBot="1" x14ac:dyDescent="0.3">
      <c r="A61" s="94" t="s">
        <v>324</v>
      </c>
      <c r="B61" s="234">
        <f>'Punti Squadre'!Y45</f>
        <v>15</v>
      </c>
      <c r="C61" s="234"/>
      <c r="D61" s="95">
        <f>B61+C61</f>
        <v>15</v>
      </c>
    </row>
    <row r="62" spans="1:4" ht="16.5" thickBot="1" x14ac:dyDescent="0.3">
      <c r="A62" s="94" t="s">
        <v>163</v>
      </c>
      <c r="B62" s="234">
        <f>'Punti Squadre'!Y29</f>
        <v>14</v>
      </c>
      <c r="C62" s="234"/>
      <c r="D62" s="95">
        <f>B62+C62</f>
        <v>14</v>
      </c>
    </row>
    <row r="63" spans="1:4" ht="16.5" thickBot="1" x14ac:dyDescent="0.3">
      <c r="A63" s="94" t="s">
        <v>434</v>
      </c>
      <c r="B63" s="234">
        <f>'Punti Squadre'!Y50</f>
        <v>13</v>
      </c>
      <c r="C63" s="234"/>
      <c r="D63" s="95">
        <f>B63+C63</f>
        <v>13</v>
      </c>
    </row>
    <row r="64" spans="1:4" ht="16.5" thickBot="1" x14ac:dyDescent="0.3">
      <c r="A64" s="94" t="s">
        <v>608</v>
      </c>
      <c r="B64" s="234">
        <f>'Punti Squadre'!Y76</f>
        <v>13</v>
      </c>
      <c r="C64" s="234"/>
      <c r="D64" s="95">
        <f>B64+C64</f>
        <v>13</v>
      </c>
    </row>
    <row r="65" spans="1:4" ht="16.5" thickBot="1" x14ac:dyDescent="0.3">
      <c r="A65" s="94" t="s">
        <v>423</v>
      </c>
      <c r="B65" s="234">
        <f>'Punti Squadre'!Y68</f>
        <v>12</v>
      </c>
      <c r="C65" s="234"/>
      <c r="D65" s="95">
        <f>B65+C65</f>
        <v>12</v>
      </c>
    </row>
    <row r="66" spans="1:4" ht="16.5" thickBot="1" x14ac:dyDescent="0.3">
      <c r="A66" s="94" t="s">
        <v>574</v>
      </c>
      <c r="B66" s="234">
        <f>'Punti Squadre'!Y53</f>
        <v>10</v>
      </c>
      <c r="C66" s="234"/>
      <c r="D66" s="95">
        <f>B66+C66</f>
        <v>10</v>
      </c>
    </row>
    <row r="67" spans="1:4" ht="16.5" thickBot="1" x14ac:dyDescent="0.3">
      <c r="A67" s="94" t="s">
        <v>327</v>
      </c>
      <c r="B67" s="234">
        <f>'Punti Squadre'!Y48</f>
        <v>10</v>
      </c>
      <c r="C67" s="234"/>
      <c r="D67" s="95">
        <f>B67+C67</f>
        <v>10</v>
      </c>
    </row>
    <row r="68" spans="1:4" ht="16.5" thickBot="1" x14ac:dyDescent="0.3">
      <c r="A68" s="94" t="s">
        <v>507</v>
      </c>
      <c r="B68" s="234">
        <f>'Punti Squadre'!Y75</f>
        <v>10</v>
      </c>
      <c r="C68" s="234"/>
      <c r="D68" s="95">
        <f>B68+C68</f>
        <v>10</v>
      </c>
    </row>
    <row r="69" spans="1:4" ht="16.5" thickBot="1" x14ac:dyDescent="0.3">
      <c r="A69" s="94" t="s">
        <v>577</v>
      </c>
      <c r="B69" s="234">
        <f>'Punti Squadre'!Y62</f>
        <v>10</v>
      </c>
      <c r="C69" s="234"/>
      <c r="D69" s="95">
        <f>B69+C69</f>
        <v>10</v>
      </c>
    </row>
    <row r="70" spans="1:4" ht="16.5" thickBot="1" x14ac:dyDescent="0.3">
      <c r="A70" s="94" t="s">
        <v>352</v>
      </c>
      <c r="B70" s="234">
        <f>'Punti Squadre'!Y67</f>
        <v>7</v>
      </c>
      <c r="C70" s="234"/>
      <c r="D70" s="95">
        <f>B70+C70</f>
        <v>7</v>
      </c>
    </row>
    <row r="71" spans="1:4" ht="16.5" thickBot="1" x14ac:dyDescent="0.3">
      <c r="A71" s="94" t="s">
        <v>363</v>
      </c>
      <c r="B71" s="234">
        <f>'Punti Squadre'!Y47</f>
        <v>5</v>
      </c>
      <c r="C71" s="234"/>
      <c r="D71" s="95">
        <f>B71+C71</f>
        <v>5</v>
      </c>
    </row>
    <row r="72" spans="1:4" ht="16.5" thickBot="1" x14ac:dyDescent="0.3">
      <c r="A72" s="94" t="s">
        <v>401</v>
      </c>
      <c r="B72" s="234">
        <f>'Punti Squadre'!Y74</f>
        <v>5</v>
      </c>
      <c r="C72" s="234"/>
      <c r="D72" s="95">
        <f>B72+C72</f>
        <v>5</v>
      </c>
    </row>
    <row r="73" spans="1:4" ht="16.5" thickBot="1" x14ac:dyDescent="0.3">
      <c r="A73" s="94" t="s">
        <v>516</v>
      </c>
      <c r="B73" s="234">
        <f>'Punti Squadre'!Y65</f>
        <v>5</v>
      </c>
      <c r="C73" s="234"/>
      <c r="D73" s="95">
        <f>B73+C73</f>
        <v>5</v>
      </c>
    </row>
    <row r="74" spans="1:4" ht="16.5" thickBot="1" x14ac:dyDescent="0.3">
      <c r="A74" s="94" t="s">
        <v>607</v>
      </c>
      <c r="B74" s="234">
        <f>'Punti Squadre'!Y72</f>
        <v>5</v>
      </c>
      <c r="C74" s="234"/>
      <c r="D74" s="95">
        <f>B74+C74</f>
        <v>5</v>
      </c>
    </row>
    <row r="75" spans="1:4" ht="16.5" thickBot="1" x14ac:dyDescent="0.3">
      <c r="A75" s="94" t="s">
        <v>605</v>
      </c>
      <c r="B75" s="234">
        <f>'Punti Squadre'!Y52</f>
        <v>5</v>
      </c>
      <c r="C75" s="234"/>
      <c r="D75" s="95">
        <f>B75+C75</f>
        <v>5</v>
      </c>
    </row>
    <row r="76" spans="1:4" ht="16.5" thickBot="1" x14ac:dyDescent="0.3">
      <c r="A76" s="94"/>
      <c r="B76" s="234"/>
      <c r="C76" s="234"/>
      <c r="D76" s="95"/>
    </row>
    <row r="77" spans="1:4" ht="16.5" thickBot="1" x14ac:dyDescent="0.3">
      <c r="A77" s="94"/>
      <c r="B77" s="234"/>
      <c r="C77" s="234"/>
      <c r="D77" s="95"/>
    </row>
    <row r="78" spans="1:4" ht="16.5" thickBot="1" x14ac:dyDescent="0.3">
      <c r="A78" s="94"/>
      <c r="B78" s="234"/>
      <c r="C78" s="234"/>
      <c r="D78" s="95"/>
    </row>
    <row r="79" spans="1:4" ht="16.5" thickBot="1" x14ac:dyDescent="0.3">
      <c r="A79" s="94"/>
      <c r="B79" s="234"/>
      <c r="C79" s="234"/>
      <c r="D79" s="95"/>
    </row>
    <row r="80" spans="1:4" ht="16.5" thickBot="1" x14ac:dyDescent="0.3">
      <c r="A80" s="94"/>
      <c r="B80" s="234"/>
      <c r="C80" s="234"/>
      <c r="D80" s="95">
        <f>SUM(D2:D79)</f>
        <v>10542</v>
      </c>
    </row>
  </sheetData>
  <sortState xmlns:xlrd2="http://schemas.microsoft.com/office/spreadsheetml/2017/richdata2" ref="A2:D75">
    <sortCondition descending="1" ref="D2:D75"/>
    <sortCondition ref="A2:A75"/>
  </sortState>
  <pageMargins left="0.24" right="0.24" top="0.22" bottom="0.75" header="0.17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V70"/>
  <sheetViews>
    <sheetView showGridLines="0" zoomScale="70" zoomScaleNormal="70" workbookViewId="0">
      <selection activeCell="R63" sqref="R63"/>
    </sheetView>
  </sheetViews>
  <sheetFormatPr defaultColWidth="8.85546875" defaultRowHeight="18.600000000000001" customHeight="1" x14ac:dyDescent="0.2"/>
  <cols>
    <col min="1" max="1" width="8.7109375" style="1" customWidth="1"/>
    <col min="2" max="2" width="39.85546875" style="1" customWidth="1"/>
    <col min="3" max="16" width="10.7109375" style="1" customWidth="1"/>
    <col min="17" max="17" width="14" style="1" customWidth="1"/>
    <col min="18" max="18" width="40.140625" style="1" customWidth="1"/>
    <col min="19" max="20" width="14" style="1" customWidth="1"/>
    <col min="21" max="256" width="8.85546875" style="1" customWidth="1"/>
  </cols>
  <sheetData>
    <row r="1" spans="1:20" ht="15.6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6.149999999999999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04"/>
      <c r="S2" s="5"/>
      <c r="T2" s="5"/>
    </row>
    <row r="3" spans="1:20" ht="20.100000000000001" customHeight="1" thickBot="1" x14ac:dyDescent="0.3">
      <c r="A3" s="105"/>
      <c r="B3" s="106" t="s">
        <v>3</v>
      </c>
      <c r="C3" s="106" t="s">
        <v>85</v>
      </c>
      <c r="D3" s="106" t="s">
        <v>86</v>
      </c>
      <c r="E3" s="107" t="s">
        <v>87</v>
      </c>
      <c r="F3" s="108" t="s">
        <v>88</v>
      </c>
      <c r="G3" s="108" t="s">
        <v>89</v>
      </c>
      <c r="H3" s="108" t="s">
        <v>90</v>
      </c>
      <c r="I3" s="108" t="s">
        <v>91</v>
      </c>
      <c r="J3" s="108" t="s">
        <v>92</v>
      </c>
      <c r="K3" s="108" t="s">
        <v>93</v>
      </c>
      <c r="L3" s="108" t="s">
        <v>94</v>
      </c>
      <c r="M3" s="108" t="s">
        <v>95</v>
      </c>
      <c r="N3" s="108" t="s">
        <v>96</v>
      </c>
      <c r="O3" s="108" t="s">
        <v>97</v>
      </c>
      <c r="P3" s="108" t="s">
        <v>98</v>
      </c>
      <c r="Q3" s="108" t="s">
        <v>99</v>
      </c>
      <c r="R3" s="109"/>
      <c r="S3" s="108" t="s">
        <v>100</v>
      </c>
      <c r="T3" s="108" t="s">
        <v>101</v>
      </c>
    </row>
    <row r="4" spans="1:20" ht="20.100000000000001" customHeight="1" thickBot="1" x14ac:dyDescent="0.3">
      <c r="A4" s="110">
        <v>1213</v>
      </c>
      <c r="B4" s="111" t="s">
        <v>11</v>
      </c>
      <c r="C4" s="112">
        <f>('S1 M'!W3)</f>
        <v>75</v>
      </c>
      <c r="D4" s="112">
        <f>('S1 F'!W3)</f>
        <v>0</v>
      </c>
      <c r="E4" s="113">
        <f>('S2 M'!W3)</f>
        <v>0</v>
      </c>
      <c r="F4" s="114">
        <f>('S2 F'!W3)</f>
        <v>0</v>
      </c>
      <c r="G4" s="114">
        <f>('S3 F'!W3)</f>
        <v>0</v>
      </c>
      <c r="H4" s="114">
        <f>('S3 M'!W3)</f>
        <v>24</v>
      </c>
      <c r="I4" s="114">
        <f>('S4 M'!W3)</f>
        <v>5</v>
      </c>
      <c r="J4" s="114">
        <f>('S4 F'!W3)</f>
        <v>35</v>
      </c>
      <c r="K4" s="114">
        <f>('M1 M'!W3)</f>
        <v>155</v>
      </c>
      <c r="L4" s="114">
        <f>('M1 F'!W3)</f>
        <v>0</v>
      </c>
      <c r="M4" s="114">
        <f>('M2 M'!W3)</f>
        <v>87</v>
      </c>
      <c r="N4" s="114">
        <f>('M2 F'!W3)</f>
        <v>0</v>
      </c>
      <c r="O4" s="114">
        <f>('M3 M '!W3)</f>
        <v>95</v>
      </c>
      <c r="P4" s="114">
        <f>('M3 F'!W3)</f>
        <v>0</v>
      </c>
      <c r="Q4" s="115">
        <f t="shared" ref="Q4:Q35" si="0">SUM(C4:P4)</f>
        <v>476</v>
      </c>
      <c r="R4" s="116" t="s">
        <v>11</v>
      </c>
      <c r="S4" s="115">
        <f>SUM(C4:J4)</f>
        <v>139</v>
      </c>
      <c r="T4" s="115">
        <f>SUM(K4:P4)</f>
        <v>337</v>
      </c>
    </row>
    <row r="5" spans="1:20" ht="20.100000000000001" customHeight="1" thickBot="1" x14ac:dyDescent="0.3">
      <c r="A5" s="110"/>
      <c r="B5" s="111"/>
      <c r="C5" s="112">
        <f>('S1 M'!W4)</f>
        <v>0</v>
      </c>
      <c r="D5" s="112">
        <f>('S1 F'!W4)</f>
        <v>0</v>
      </c>
      <c r="E5" s="113">
        <f>('S2 M'!W4)</f>
        <v>0</v>
      </c>
      <c r="F5" s="114">
        <f>('S2 F'!W4)</f>
        <v>0</v>
      </c>
      <c r="G5" s="114">
        <f>('S3 F'!W4)</f>
        <v>0</v>
      </c>
      <c r="H5" s="114">
        <f>('S3 M'!W4)</f>
        <v>0</v>
      </c>
      <c r="I5" s="114">
        <f>('S4 M'!W4)</f>
        <v>0</v>
      </c>
      <c r="J5" s="114">
        <f>('S4 F'!W4)</f>
        <v>0</v>
      </c>
      <c r="K5" s="114">
        <f>('M1 M'!W4)</f>
        <v>0</v>
      </c>
      <c r="L5" s="114">
        <f>('M1 F'!W4)</f>
        <v>0</v>
      </c>
      <c r="M5" s="114">
        <f>('M2 M'!W4)</f>
        <v>0</v>
      </c>
      <c r="N5" s="114">
        <f>('M2 F'!W4)</f>
        <v>0</v>
      </c>
      <c r="O5" s="114">
        <f>('M3 M '!W4)</f>
        <v>20</v>
      </c>
      <c r="P5" s="114">
        <f>('M3 F'!W4)</f>
        <v>0</v>
      </c>
      <c r="Q5" s="115">
        <f t="shared" si="0"/>
        <v>20</v>
      </c>
      <c r="R5" s="116"/>
      <c r="S5" s="115">
        <f t="shared" ref="S5:S65" si="1">SUM(C5:J5)</f>
        <v>0</v>
      </c>
      <c r="T5" s="115">
        <f t="shared" ref="T5:T65" si="2">SUM(K5:P5)</f>
        <v>20</v>
      </c>
    </row>
    <row r="6" spans="1:20" ht="20.100000000000001" customHeight="1" thickBot="1" x14ac:dyDescent="0.3">
      <c r="A6" s="110">
        <v>1174</v>
      </c>
      <c r="B6" s="111" t="s">
        <v>13</v>
      </c>
      <c r="C6" s="112">
        <f>('S1 M'!W5)</f>
        <v>0</v>
      </c>
      <c r="D6" s="112">
        <f>('S1 F'!W5)</f>
        <v>0</v>
      </c>
      <c r="E6" s="113">
        <f>('S2 M'!W5)</f>
        <v>0</v>
      </c>
      <c r="F6" s="114">
        <f>('S2 F'!W5)</f>
        <v>0</v>
      </c>
      <c r="G6" s="114">
        <f>('S3 F'!W5)</f>
        <v>0</v>
      </c>
      <c r="H6" s="114">
        <f>('S3 M'!W5)</f>
        <v>0</v>
      </c>
      <c r="I6" s="114">
        <f>('S4 M'!W5)</f>
        <v>0</v>
      </c>
      <c r="J6" s="114">
        <f>('S4 F'!W5)</f>
        <v>0</v>
      </c>
      <c r="K6" s="114">
        <f>('M1 M'!W5)</f>
        <v>5</v>
      </c>
      <c r="L6" s="114">
        <f>('M1 F'!W5)</f>
        <v>0</v>
      </c>
      <c r="M6" s="114">
        <f>('M2 M'!W5)</f>
        <v>5</v>
      </c>
      <c r="N6" s="114">
        <f>('M2 F'!W5)</f>
        <v>0</v>
      </c>
      <c r="O6" s="114">
        <f>('M3 M '!W5)</f>
        <v>5</v>
      </c>
      <c r="P6" s="114">
        <f>('M3 F'!W5)</f>
        <v>139</v>
      </c>
      <c r="Q6" s="115">
        <f t="shared" si="0"/>
        <v>154</v>
      </c>
      <c r="R6" s="116" t="s">
        <v>13</v>
      </c>
      <c r="S6" s="115">
        <f t="shared" si="1"/>
        <v>0</v>
      </c>
      <c r="T6" s="115">
        <f t="shared" si="2"/>
        <v>154</v>
      </c>
    </row>
    <row r="7" spans="1:20" ht="20.100000000000001" customHeight="1" thickBot="1" x14ac:dyDescent="0.3">
      <c r="A7" s="110">
        <v>1180</v>
      </c>
      <c r="B7" s="111" t="s">
        <v>14</v>
      </c>
      <c r="C7" s="112">
        <f>('S1 M'!W6)</f>
        <v>0</v>
      </c>
      <c r="D7" s="112">
        <f>('S1 F'!W6)</f>
        <v>0</v>
      </c>
      <c r="E7" s="113">
        <f>('S2 M'!W6)</f>
        <v>0</v>
      </c>
      <c r="F7" s="114">
        <f>('S2 F'!W6)</f>
        <v>0</v>
      </c>
      <c r="G7" s="114">
        <f>('S3 F'!W6)</f>
        <v>0</v>
      </c>
      <c r="H7" s="114">
        <f>('S3 M'!W6)</f>
        <v>0</v>
      </c>
      <c r="I7" s="114">
        <f>('S4 M'!W6)</f>
        <v>0</v>
      </c>
      <c r="J7" s="114">
        <f>('S4 F'!W6)</f>
        <v>0</v>
      </c>
      <c r="K7" s="114">
        <f>('M1 M'!W6)</f>
        <v>15</v>
      </c>
      <c r="L7" s="114">
        <f>('M1 F'!W6)</f>
        <v>0</v>
      </c>
      <c r="M7" s="114">
        <f>('M2 M'!W6)</f>
        <v>0</v>
      </c>
      <c r="N7" s="114">
        <f>('M2 F'!W6)</f>
        <v>0</v>
      </c>
      <c r="O7" s="114">
        <f>('M3 M '!W6)</f>
        <v>5</v>
      </c>
      <c r="P7" s="114">
        <f>('M3 F'!W6)</f>
        <v>0</v>
      </c>
      <c r="Q7" s="115">
        <f t="shared" si="0"/>
        <v>20</v>
      </c>
      <c r="R7" s="116" t="s">
        <v>14</v>
      </c>
      <c r="S7" s="115">
        <f t="shared" si="1"/>
        <v>0</v>
      </c>
      <c r="T7" s="115">
        <f t="shared" si="2"/>
        <v>20</v>
      </c>
    </row>
    <row r="8" spans="1:20" ht="20.100000000000001" customHeight="1" thickBot="1" x14ac:dyDescent="0.3">
      <c r="A8" s="110">
        <v>1115</v>
      </c>
      <c r="B8" s="111" t="s">
        <v>15</v>
      </c>
      <c r="C8" s="112">
        <f>('S1 M'!W7)</f>
        <v>0</v>
      </c>
      <c r="D8" s="112">
        <f>('S1 F'!W7)</f>
        <v>0</v>
      </c>
      <c r="E8" s="113">
        <f>('S2 M'!W7)</f>
        <v>120</v>
      </c>
      <c r="F8" s="114">
        <f>('S2 F'!W7)</f>
        <v>0</v>
      </c>
      <c r="G8" s="114">
        <f>('S3 F'!W7)</f>
        <v>0</v>
      </c>
      <c r="H8" s="114">
        <f>('S3 M'!W7)</f>
        <v>10</v>
      </c>
      <c r="I8" s="114">
        <f>('S4 M'!W7)</f>
        <v>105</v>
      </c>
      <c r="J8" s="114">
        <f>('S4 F'!W7)</f>
        <v>0</v>
      </c>
      <c r="K8" s="114">
        <f>('M1 M'!W7)</f>
        <v>16</v>
      </c>
      <c r="L8" s="114">
        <f>('M1 F'!W7)</f>
        <v>0</v>
      </c>
      <c r="M8" s="114">
        <f>('M2 M'!W7)</f>
        <v>90</v>
      </c>
      <c r="N8" s="114">
        <f>('M2 F'!W7)</f>
        <v>35</v>
      </c>
      <c r="O8" s="114">
        <f>('M3 M '!W7)</f>
        <v>5</v>
      </c>
      <c r="P8" s="114">
        <f>('M3 F'!W7)</f>
        <v>0</v>
      </c>
      <c r="Q8" s="115">
        <f t="shared" si="0"/>
        <v>381</v>
      </c>
      <c r="R8" s="116" t="s">
        <v>15</v>
      </c>
      <c r="S8" s="115">
        <f t="shared" si="1"/>
        <v>235</v>
      </c>
      <c r="T8" s="115">
        <f t="shared" si="2"/>
        <v>146</v>
      </c>
    </row>
    <row r="9" spans="1:20" ht="20.100000000000001" customHeight="1" thickBot="1" x14ac:dyDescent="0.3">
      <c r="A9" s="110">
        <v>10</v>
      </c>
      <c r="B9" s="111" t="s">
        <v>16</v>
      </c>
      <c r="C9" s="112">
        <f>('S1 M'!W8)</f>
        <v>17</v>
      </c>
      <c r="D9" s="112">
        <f>('S1 F'!W8)</f>
        <v>0</v>
      </c>
      <c r="E9" s="113">
        <f>('S2 M'!W8)</f>
        <v>10</v>
      </c>
      <c r="F9" s="114">
        <f>('S2 F'!W8)</f>
        <v>0</v>
      </c>
      <c r="G9" s="114">
        <f>('S3 F'!W8)</f>
        <v>35</v>
      </c>
      <c r="H9" s="114">
        <f>('S3 M'!W8)</f>
        <v>17</v>
      </c>
      <c r="I9" s="114">
        <f>('S4 M'!W8)</f>
        <v>10</v>
      </c>
      <c r="J9" s="114">
        <f>('S4 F'!W8)</f>
        <v>0</v>
      </c>
      <c r="K9" s="114">
        <f>('M1 M'!W8)</f>
        <v>10</v>
      </c>
      <c r="L9" s="114">
        <f>('M1 F'!W8)</f>
        <v>0</v>
      </c>
      <c r="M9" s="114">
        <f>('M2 M'!W8)</f>
        <v>0</v>
      </c>
      <c r="N9" s="114">
        <f>('M2 F'!W8)</f>
        <v>14</v>
      </c>
      <c r="O9" s="114">
        <f>('M3 M '!W8)</f>
        <v>58</v>
      </c>
      <c r="P9" s="114">
        <f>('M3 F'!W8)</f>
        <v>50</v>
      </c>
      <c r="Q9" s="115">
        <f t="shared" si="0"/>
        <v>221</v>
      </c>
      <c r="R9" s="116" t="s">
        <v>16</v>
      </c>
      <c r="S9" s="115">
        <f t="shared" si="1"/>
        <v>89</v>
      </c>
      <c r="T9" s="115">
        <f t="shared" si="2"/>
        <v>132</v>
      </c>
    </row>
    <row r="10" spans="1:20" ht="20.100000000000001" customHeight="1" thickBot="1" x14ac:dyDescent="0.3">
      <c r="A10" s="110">
        <v>1589</v>
      </c>
      <c r="B10" s="111" t="s">
        <v>18</v>
      </c>
      <c r="C10" s="112">
        <f>('S1 M'!W9)</f>
        <v>0</v>
      </c>
      <c r="D10" s="112">
        <f>('S1 F'!W9)</f>
        <v>0</v>
      </c>
      <c r="E10" s="113">
        <f>('S2 M'!W9)</f>
        <v>75</v>
      </c>
      <c r="F10" s="114">
        <f>('S2 F'!W9)</f>
        <v>0</v>
      </c>
      <c r="G10" s="114">
        <f>('S3 F'!W9)</f>
        <v>0</v>
      </c>
      <c r="H10" s="114">
        <f>('S3 M'!W9)</f>
        <v>5</v>
      </c>
      <c r="I10" s="114">
        <f>('S4 M'!W9)</f>
        <v>0</v>
      </c>
      <c r="J10" s="114">
        <f>('S4 F'!W9)</f>
        <v>0</v>
      </c>
      <c r="K10" s="114">
        <f>('M1 M'!W9)</f>
        <v>5</v>
      </c>
      <c r="L10" s="114">
        <f>('M1 F'!W9)</f>
        <v>60</v>
      </c>
      <c r="M10" s="114">
        <f>('M2 M'!W9)</f>
        <v>0</v>
      </c>
      <c r="N10" s="114">
        <f>('M2 F'!W9)</f>
        <v>42</v>
      </c>
      <c r="O10" s="114">
        <f>('M3 M '!W9)</f>
        <v>120</v>
      </c>
      <c r="P10" s="114">
        <f>('M3 F'!W9)</f>
        <v>0</v>
      </c>
      <c r="Q10" s="115">
        <f t="shared" si="0"/>
        <v>307</v>
      </c>
      <c r="R10" s="116" t="s">
        <v>18</v>
      </c>
      <c r="S10" s="115">
        <f t="shared" si="1"/>
        <v>80</v>
      </c>
      <c r="T10" s="115">
        <f t="shared" si="2"/>
        <v>227</v>
      </c>
    </row>
    <row r="11" spans="1:20" ht="20.100000000000001" customHeight="1" thickBot="1" x14ac:dyDescent="0.3">
      <c r="A11" s="110"/>
      <c r="B11" s="111"/>
      <c r="C11" s="112">
        <f>('S1 M'!W10)</f>
        <v>55</v>
      </c>
      <c r="D11" s="112">
        <f>('S1 F'!W10)</f>
        <v>45</v>
      </c>
      <c r="E11" s="113">
        <f>('S2 M'!W10)</f>
        <v>0</v>
      </c>
      <c r="F11" s="114">
        <f>('S2 F'!W10)</f>
        <v>0</v>
      </c>
      <c r="G11" s="114">
        <f>('S3 F'!W10)</f>
        <v>0</v>
      </c>
      <c r="H11" s="114">
        <f>('S3 M'!W10)</f>
        <v>0</v>
      </c>
      <c r="I11" s="114">
        <f>('S4 M'!W10)</f>
        <v>0</v>
      </c>
      <c r="J11" s="114">
        <f>('S4 F'!W10)</f>
        <v>0</v>
      </c>
      <c r="K11" s="114">
        <f>('M1 M'!W10)</f>
        <v>0</v>
      </c>
      <c r="L11" s="114">
        <f>('M1 F'!W10)</f>
        <v>0</v>
      </c>
      <c r="M11" s="114">
        <f>('M2 M'!W10)</f>
        <v>0</v>
      </c>
      <c r="N11" s="114">
        <f>('M2 F'!W10)</f>
        <v>0</v>
      </c>
      <c r="O11" s="114">
        <f>('M3 M '!W10)</f>
        <v>0</v>
      </c>
      <c r="P11" s="114">
        <f>('M3 F'!W10)</f>
        <v>0</v>
      </c>
      <c r="Q11" s="115">
        <f t="shared" si="0"/>
        <v>100</v>
      </c>
      <c r="R11" s="116"/>
      <c r="S11" s="115">
        <f t="shared" si="1"/>
        <v>100</v>
      </c>
      <c r="T11" s="115">
        <f t="shared" si="2"/>
        <v>0</v>
      </c>
    </row>
    <row r="12" spans="1:20" ht="20.100000000000001" customHeight="1" thickBot="1" x14ac:dyDescent="0.3">
      <c r="A12" s="110">
        <v>1590</v>
      </c>
      <c r="B12" s="111" t="s">
        <v>21</v>
      </c>
      <c r="C12" s="112">
        <f>('S1 M'!W11)</f>
        <v>0</v>
      </c>
      <c r="D12" s="112">
        <f>('S1 F'!W11)</f>
        <v>0</v>
      </c>
      <c r="E12" s="113">
        <f>('S2 M'!W11)</f>
        <v>0</v>
      </c>
      <c r="F12" s="114">
        <f>('S2 F'!W11)</f>
        <v>0</v>
      </c>
      <c r="G12" s="114">
        <f>('S3 F'!W11)</f>
        <v>0</v>
      </c>
      <c r="H12" s="114">
        <f>('S3 M'!W11)</f>
        <v>0</v>
      </c>
      <c r="I12" s="114">
        <f>('S4 M'!W11)</f>
        <v>0</v>
      </c>
      <c r="J12" s="114">
        <f>('S4 F'!W11)</f>
        <v>0</v>
      </c>
      <c r="K12" s="114">
        <f>('M1 M'!W11)</f>
        <v>0</v>
      </c>
      <c r="L12" s="114">
        <f>('M1 F'!W11)</f>
        <v>0</v>
      </c>
      <c r="M12" s="114">
        <f>('M2 M'!W11)</f>
        <v>0</v>
      </c>
      <c r="N12" s="114">
        <f>('M2 F'!W11)</f>
        <v>0</v>
      </c>
      <c r="O12" s="114">
        <f>('M3 M '!W11)</f>
        <v>0</v>
      </c>
      <c r="P12" s="114">
        <f>('M3 F'!W11)</f>
        <v>0</v>
      </c>
      <c r="Q12" s="115">
        <f t="shared" si="0"/>
        <v>0</v>
      </c>
      <c r="R12" s="116" t="s">
        <v>21</v>
      </c>
      <c r="S12" s="115">
        <f t="shared" si="1"/>
        <v>0</v>
      </c>
      <c r="T12" s="115">
        <f t="shared" si="2"/>
        <v>0</v>
      </c>
    </row>
    <row r="13" spans="1:20" ht="20.100000000000001" customHeight="1" thickBot="1" x14ac:dyDescent="0.3">
      <c r="A13" s="110"/>
      <c r="B13" s="111"/>
      <c r="C13" s="112">
        <f>('S1 M'!W12)</f>
        <v>0</v>
      </c>
      <c r="D13" s="112">
        <f>('S1 F'!W12)</f>
        <v>0</v>
      </c>
      <c r="E13" s="113">
        <f>('S2 M'!W12)</f>
        <v>0</v>
      </c>
      <c r="F13" s="114">
        <f>('S2 F'!W12)</f>
        <v>0</v>
      </c>
      <c r="G13" s="114">
        <f>('S3 F'!W12)</f>
        <v>0</v>
      </c>
      <c r="H13" s="114">
        <f>('S3 M'!W12)</f>
        <v>0</v>
      </c>
      <c r="I13" s="114">
        <f>('S4 M'!W12)</f>
        <v>0</v>
      </c>
      <c r="J13" s="114">
        <f>('S4 F'!W12)</f>
        <v>0</v>
      </c>
      <c r="K13" s="114">
        <f>('M1 M'!W12)</f>
        <v>5</v>
      </c>
      <c r="L13" s="114">
        <f>('M1 F'!W12)</f>
        <v>0</v>
      </c>
      <c r="M13" s="114">
        <f>('M2 M'!W12)</f>
        <v>14</v>
      </c>
      <c r="N13" s="114">
        <f>('M2 F'!W12)</f>
        <v>0</v>
      </c>
      <c r="O13" s="114">
        <f>('M3 M '!W12)</f>
        <v>0</v>
      </c>
      <c r="P13" s="114">
        <f>('M3 F'!W12)</f>
        <v>0</v>
      </c>
      <c r="Q13" s="115">
        <f t="shared" si="0"/>
        <v>19</v>
      </c>
      <c r="R13" s="116"/>
      <c r="S13" s="115">
        <f t="shared" si="1"/>
        <v>0</v>
      </c>
      <c r="T13" s="115">
        <f t="shared" si="2"/>
        <v>19</v>
      </c>
    </row>
    <row r="14" spans="1:20" ht="20.100000000000001" customHeight="1" thickBot="1" x14ac:dyDescent="0.3">
      <c r="A14" s="110"/>
      <c r="B14" s="111"/>
      <c r="C14" s="112">
        <f>('S1 M'!W13)</f>
        <v>25</v>
      </c>
      <c r="D14" s="112">
        <f>('S1 F'!W13)</f>
        <v>25</v>
      </c>
      <c r="E14" s="113">
        <f>('S2 M'!W13)</f>
        <v>0</v>
      </c>
      <c r="F14" s="114">
        <f>('S2 F'!W13)</f>
        <v>0</v>
      </c>
      <c r="G14" s="114">
        <f>('S3 F'!W13)</f>
        <v>0</v>
      </c>
      <c r="H14" s="114">
        <f>('S3 M'!W13)</f>
        <v>0</v>
      </c>
      <c r="I14" s="114">
        <f>('S4 M'!W13)</f>
        <v>0</v>
      </c>
      <c r="J14" s="114">
        <f>('S4 F'!W13)</f>
        <v>0</v>
      </c>
      <c r="K14" s="114">
        <f>('M1 M'!W13)</f>
        <v>0</v>
      </c>
      <c r="L14" s="114">
        <f>('M1 F'!W13)</f>
        <v>0</v>
      </c>
      <c r="M14" s="114">
        <f>('M2 M'!W13)</f>
        <v>0</v>
      </c>
      <c r="N14" s="114">
        <f>('M2 F'!W13)</f>
        <v>0</v>
      </c>
      <c r="O14" s="114">
        <f>('M3 M '!W13)</f>
        <v>0</v>
      </c>
      <c r="P14" s="114">
        <f>('M3 F'!W13)</f>
        <v>0</v>
      </c>
      <c r="Q14" s="115">
        <f t="shared" si="0"/>
        <v>50</v>
      </c>
      <c r="R14" s="116"/>
      <c r="S14" s="115">
        <f t="shared" si="1"/>
        <v>50</v>
      </c>
      <c r="T14" s="115">
        <f t="shared" si="2"/>
        <v>0</v>
      </c>
    </row>
    <row r="15" spans="1:20" ht="20.100000000000001" customHeight="1" thickBot="1" x14ac:dyDescent="0.3">
      <c r="A15" s="110">
        <v>1843</v>
      </c>
      <c r="B15" s="111" t="s">
        <v>27</v>
      </c>
      <c r="C15" s="112">
        <f>('S1 M'!W14)</f>
        <v>0</v>
      </c>
      <c r="D15" s="112">
        <f>('S1 F'!W14)</f>
        <v>0</v>
      </c>
      <c r="E15" s="113">
        <f>('S2 M'!W14)</f>
        <v>0</v>
      </c>
      <c r="F15" s="114">
        <f>('S2 F'!W14)</f>
        <v>0</v>
      </c>
      <c r="G15" s="114">
        <f>('S3 F'!W14)</f>
        <v>0</v>
      </c>
      <c r="H15" s="114">
        <f>('S3 M'!W14)</f>
        <v>30</v>
      </c>
      <c r="I15" s="114">
        <f>('S4 M'!W14)</f>
        <v>0</v>
      </c>
      <c r="J15" s="114">
        <f>('S4 F'!W14)</f>
        <v>25</v>
      </c>
      <c r="K15" s="114">
        <f>('M1 M'!W14)</f>
        <v>60</v>
      </c>
      <c r="L15" s="114">
        <f>('M1 F'!W14)</f>
        <v>0</v>
      </c>
      <c r="M15" s="114">
        <f>('M2 M'!W14)</f>
        <v>80</v>
      </c>
      <c r="N15" s="114">
        <f>('M2 F'!W14)</f>
        <v>0</v>
      </c>
      <c r="O15" s="114">
        <f>('M3 M '!W14)</f>
        <v>5</v>
      </c>
      <c r="P15" s="114">
        <f>('M3 F'!W14)</f>
        <v>0</v>
      </c>
      <c r="Q15" s="115">
        <f t="shared" si="0"/>
        <v>200</v>
      </c>
      <c r="R15" s="116" t="s">
        <v>27</v>
      </c>
      <c r="S15" s="115">
        <f t="shared" si="1"/>
        <v>55</v>
      </c>
      <c r="T15" s="115">
        <f t="shared" si="2"/>
        <v>145</v>
      </c>
    </row>
    <row r="16" spans="1:20" ht="20.100000000000001" customHeight="1" thickBot="1" x14ac:dyDescent="0.3">
      <c r="A16" s="110">
        <v>1317</v>
      </c>
      <c r="B16" s="111" t="s">
        <v>28</v>
      </c>
      <c r="C16" s="112">
        <f>('S1 M'!W15)</f>
        <v>0</v>
      </c>
      <c r="D16" s="112">
        <f>('S1 F'!W15)</f>
        <v>0</v>
      </c>
      <c r="E16" s="113">
        <f>('S2 M'!W15)</f>
        <v>45</v>
      </c>
      <c r="F16" s="114">
        <f>('S2 F'!W15)</f>
        <v>0</v>
      </c>
      <c r="G16" s="114">
        <f>('S3 F'!W15)</f>
        <v>0</v>
      </c>
      <c r="H16" s="114">
        <f>('S3 M'!W15)</f>
        <v>0</v>
      </c>
      <c r="I16" s="114">
        <f>('S4 M'!W15)</f>
        <v>0</v>
      </c>
      <c r="J16" s="114">
        <f>('S4 F'!W15)</f>
        <v>0</v>
      </c>
      <c r="K16" s="114">
        <f>('M1 M'!W15)</f>
        <v>0</v>
      </c>
      <c r="L16" s="114">
        <f>('M1 F'!W15)</f>
        <v>0</v>
      </c>
      <c r="M16" s="114">
        <f>('M2 M'!W15)</f>
        <v>0</v>
      </c>
      <c r="N16" s="114">
        <f>('M2 F'!W15)</f>
        <v>0</v>
      </c>
      <c r="O16" s="114">
        <f>('M3 M '!W15)</f>
        <v>0</v>
      </c>
      <c r="P16" s="114">
        <f>('M3 F'!W15)</f>
        <v>0</v>
      </c>
      <c r="Q16" s="115">
        <f t="shared" si="0"/>
        <v>45</v>
      </c>
      <c r="R16" s="116" t="s">
        <v>28</v>
      </c>
      <c r="S16" s="115">
        <f t="shared" si="1"/>
        <v>45</v>
      </c>
      <c r="T16" s="115">
        <f t="shared" si="2"/>
        <v>0</v>
      </c>
    </row>
    <row r="17" spans="1:20" ht="20.100000000000001" customHeight="1" thickBot="1" x14ac:dyDescent="0.3">
      <c r="A17" s="110"/>
      <c r="B17" s="111"/>
      <c r="C17" s="112">
        <f>('S1 M'!W16)</f>
        <v>0</v>
      </c>
      <c r="D17" s="112">
        <f>('S1 F'!W16)</f>
        <v>0</v>
      </c>
      <c r="E17" s="113">
        <f>('S2 M'!W16)</f>
        <v>0</v>
      </c>
      <c r="F17" s="114">
        <f>('S2 F'!W16)</f>
        <v>0</v>
      </c>
      <c r="G17" s="114">
        <f>('S3 F'!W16)</f>
        <v>0</v>
      </c>
      <c r="H17" s="114">
        <f>('S3 M'!W16)</f>
        <v>0</v>
      </c>
      <c r="I17" s="114">
        <f>('S4 M'!W16)</f>
        <v>0</v>
      </c>
      <c r="J17" s="114">
        <f>('S4 F'!W16)</f>
        <v>0</v>
      </c>
      <c r="K17" s="114">
        <f>('M1 M'!W16)</f>
        <v>0</v>
      </c>
      <c r="L17" s="114">
        <f>('M1 F'!W16)</f>
        <v>0</v>
      </c>
      <c r="M17" s="114">
        <f>('M2 M'!W16)</f>
        <v>0</v>
      </c>
      <c r="N17" s="114">
        <f>('M2 F'!W16)</f>
        <v>0</v>
      </c>
      <c r="O17" s="114">
        <f>('M3 M '!W16)</f>
        <v>60</v>
      </c>
      <c r="P17" s="114">
        <f>('M3 F'!W16)</f>
        <v>0</v>
      </c>
      <c r="Q17" s="115">
        <f t="shared" si="0"/>
        <v>60</v>
      </c>
      <c r="R17" s="116"/>
      <c r="S17" s="115">
        <f t="shared" si="1"/>
        <v>0</v>
      </c>
      <c r="T17" s="115">
        <f t="shared" si="2"/>
        <v>60</v>
      </c>
    </row>
    <row r="18" spans="1:20" ht="20.100000000000001" customHeight="1" thickBot="1" x14ac:dyDescent="0.3">
      <c r="A18" s="110">
        <v>1886</v>
      </c>
      <c r="B18" s="111" t="s">
        <v>31</v>
      </c>
      <c r="C18" s="112">
        <f>('S1 M'!W17)</f>
        <v>0</v>
      </c>
      <c r="D18" s="112">
        <f>('S1 F'!W17)</f>
        <v>0</v>
      </c>
      <c r="E18" s="113">
        <f>('S2 M'!W17)</f>
        <v>0</v>
      </c>
      <c r="F18" s="114">
        <f>('S2 F'!W17)</f>
        <v>0</v>
      </c>
      <c r="G18" s="114">
        <f>('S3 F'!W17)</f>
        <v>0</v>
      </c>
      <c r="H18" s="114">
        <f>('S3 M'!W17)</f>
        <v>0</v>
      </c>
      <c r="I18" s="114">
        <f>('S4 M'!W17)</f>
        <v>30</v>
      </c>
      <c r="J18" s="114">
        <f>('S4 F'!W17)</f>
        <v>0</v>
      </c>
      <c r="K18" s="114">
        <f>('M1 M'!W17)</f>
        <v>20</v>
      </c>
      <c r="L18" s="114">
        <f>('M1 F'!W17)</f>
        <v>0</v>
      </c>
      <c r="M18" s="114">
        <f>('M2 M'!W17)</f>
        <v>7</v>
      </c>
      <c r="N18" s="114">
        <f>('M2 F'!W17)</f>
        <v>0</v>
      </c>
      <c r="O18" s="114">
        <f>('M3 M '!W17)</f>
        <v>5</v>
      </c>
      <c r="P18" s="114">
        <f>('M3 F'!W17)</f>
        <v>0</v>
      </c>
      <c r="Q18" s="115">
        <f t="shared" si="0"/>
        <v>62</v>
      </c>
      <c r="R18" s="116" t="s">
        <v>31</v>
      </c>
      <c r="S18" s="115">
        <f t="shared" si="1"/>
        <v>30</v>
      </c>
      <c r="T18" s="115">
        <f t="shared" si="2"/>
        <v>32</v>
      </c>
    </row>
    <row r="19" spans="1:20" ht="20.100000000000001" customHeight="1" thickBot="1" x14ac:dyDescent="0.3">
      <c r="A19" s="110">
        <v>2144</v>
      </c>
      <c r="B19" s="111" t="s">
        <v>106</v>
      </c>
      <c r="C19" s="112">
        <f>('S1 M'!W18)</f>
        <v>0</v>
      </c>
      <c r="D19" s="112">
        <f>('S1 F'!W18)</f>
        <v>0</v>
      </c>
      <c r="E19" s="113">
        <f>('S2 M'!W18)</f>
        <v>0</v>
      </c>
      <c r="F19" s="114">
        <f>('S2 F'!W18)</f>
        <v>0</v>
      </c>
      <c r="G19" s="114">
        <f>('S3 F'!W18)</f>
        <v>0</v>
      </c>
      <c r="H19" s="114">
        <f>('S3 M'!W18)</f>
        <v>5</v>
      </c>
      <c r="I19" s="114">
        <f>('S4 M'!W18)</f>
        <v>60</v>
      </c>
      <c r="J19" s="114">
        <f>('S4 F'!W18)</f>
        <v>0</v>
      </c>
      <c r="K19" s="114">
        <f>('M1 M'!W18)</f>
        <v>0</v>
      </c>
      <c r="L19" s="114">
        <f>('M1 F'!W18)</f>
        <v>0</v>
      </c>
      <c r="M19" s="114">
        <f>('M2 M'!W18)</f>
        <v>0</v>
      </c>
      <c r="N19" s="114">
        <f>('M2 F'!W18)</f>
        <v>0</v>
      </c>
      <c r="O19" s="114">
        <f>('M3 M '!W18)</f>
        <v>0</v>
      </c>
      <c r="P19" s="114">
        <f>('M3 F'!W18)</f>
        <v>0</v>
      </c>
      <c r="Q19" s="115">
        <f t="shared" si="0"/>
        <v>65</v>
      </c>
      <c r="R19" s="116" t="s">
        <v>106</v>
      </c>
      <c r="S19" s="115">
        <f t="shared" si="1"/>
        <v>65</v>
      </c>
      <c r="T19" s="115">
        <f t="shared" si="2"/>
        <v>0</v>
      </c>
    </row>
    <row r="20" spans="1:20" ht="20.100000000000001" customHeight="1" thickBot="1" x14ac:dyDescent="0.3">
      <c r="A20" s="110"/>
      <c r="B20" s="111"/>
      <c r="C20" s="112">
        <f>('S1 M'!W19)</f>
        <v>0</v>
      </c>
      <c r="D20" s="112">
        <f>('S1 F'!W19)</f>
        <v>0</v>
      </c>
      <c r="E20" s="113">
        <f>('S2 M'!W19)</f>
        <v>0</v>
      </c>
      <c r="F20" s="114">
        <f>('S2 F'!W19)</f>
        <v>0</v>
      </c>
      <c r="G20" s="114">
        <f>('S3 F'!W19)</f>
        <v>0</v>
      </c>
      <c r="H20" s="114">
        <f>('S3 M'!W19)</f>
        <v>0</v>
      </c>
      <c r="I20" s="114">
        <f>('S4 M'!W19)</f>
        <v>0</v>
      </c>
      <c r="J20" s="114">
        <f>('S4 F'!W19)</f>
        <v>0</v>
      </c>
      <c r="K20" s="114">
        <f>('M1 M'!W19)</f>
        <v>0</v>
      </c>
      <c r="L20" s="114">
        <f>('M1 F'!W19)</f>
        <v>0</v>
      </c>
      <c r="M20" s="114">
        <f>('M2 M'!W19)</f>
        <v>0</v>
      </c>
      <c r="N20" s="114">
        <f>('M2 F'!W19)</f>
        <v>0</v>
      </c>
      <c r="O20" s="114">
        <f>('M3 M '!W19)</f>
        <v>0</v>
      </c>
      <c r="P20" s="114">
        <f>('M3 F'!W19)</f>
        <v>0</v>
      </c>
      <c r="Q20" s="115">
        <f t="shared" si="0"/>
        <v>0</v>
      </c>
      <c r="R20" s="116"/>
      <c r="S20" s="115">
        <f t="shared" si="1"/>
        <v>0</v>
      </c>
      <c r="T20" s="115">
        <f t="shared" si="2"/>
        <v>0</v>
      </c>
    </row>
    <row r="21" spans="1:20" ht="20.100000000000001" customHeight="1" thickBot="1" x14ac:dyDescent="0.3">
      <c r="A21" s="110">
        <v>1298</v>
      </c>
      <c r="B21" s="111" t="s">
        <v>35</v>
      </c>
      <c r="C21" s="112">
        <f>('S1 M'!W20)</f>
        <v>0</v>
      </c>
      <c r="D21" s="112">
        <f>('S1 F'!W20)</f>
        <v>0</v>
      </c>
      <c r="E21" s="113">
        <f>('S2 M'!W20)</f>
        <v>0</v>
      </c>
      <c r="F21" s="114">
        <f>('S2 F'!W20)</f>
        <v>0</v>
      </c>
      <c r="G21" s="114">
        <f>('S3 F'!W20)</f>
        <v>0</v>
      </c>
      <c r="H21" s="114">
        <f>('S3 M'!W20)</f>
        <v>0</v>
      </c>
      <c r="I21" s="114">
        <f>('S4 M'!W20)</f>
        <v>0</v>
      </c>
      <c r="J21" s="114">
        <f>('S4 F'!W20)</f>
        <v>0</v>
      </c>
      <c r="K21" s="114">
        <f>('M1 M'!W20)</f>
        <v>0</v>
      </c>
      <c r="L21" s="114">
        <f>('M1 F'!W20)</f>
        <v>0</v>
      </c>
      <c r="M21" s="114">
        <f>('M2 M'!W20)</f>
        <v>40</v>
      </c>
      <c r="N21" s="114">
        <f>('M2 F'!W20)</f>
        <v>0</v>
      </c>
      <c r="O21" s="114">
        <f>('M3 M '!W20)</f>
        <v>5</v>
      </c>
      <c r="P21" s="114">
        <f>('M3 F'!W20)</f>
        <v>0</v>
      </c>
      <c r="Q21" s="115">
        <f t="shared" si="0"/>
        <v>45</v>
      </c>
      <c r="R21" s="116" t="s">
        <v>35</v>
      </c>
      <c r="S21" s="115">
        <f t="shared" si="1"/>
        <v>0</v>
      </c>
      <c r="T21" s="115">
        <f t="shared" si="2"/>
        <v>45</v>
      </c>
    </row>
    <row r="22" spans="1:20" ht="20.100000000000001" customHeight="1" thickBot="1" x14ac:dyDescent="0.3">
      <c r="A22" s="110">
        <v>1887</v>
      </c>
      <c r="B22" s="111" t="s">
        <v>10</v>
      </c>
      <c r="C22" s="112">
        <f>('S1 M'!W21)</f>
        <v>0</v>
      </c>
      <c r="D22" s="112">
        <f>('S1 F'!W21)</f>
        <v>0</v>
      </c>
      <c r="E22" s="113">
        <f>('S2 M'!W21)</f>
        <v>0</v>
      </c>
      <c r="F22" s="114">
        <f>('S2 F'!W21)</f>
        <v>35</v>
      </c>
      <c r="G22" s="114">
        <f>('S3 F'!W21)</f>
        <v>0</v>
      </c>
      <c r="H22" s="114">
        <f>('S3 M'!W21)</f>
        <v>0</v>
      </c>
      <c r="I22" s="114">
        <f>('S4 M'!W21)</f>
        <v>0</v>
      </c>
      <c r="J22" s="114">
        <f>('S4 F'!W21)</f>
        <v>0</v>
      </c>
      <c r="K22" s="114">
        <f>('M1 M'!W21)</f>
        <v>0</v>
      </c>
      <c r="L22" s="114">
        <f>('M1 F'!W21)</f>
        <v>0</v>
      </c>
      <c r="M22" s="114">
        <f>('M2 M'!W21)</f>
        <v>0</v>
      </c>
      <c r="N22" s="114">
        <f>('M2 F'!W21)</f>
        <v>0</v>
      </c>
      <c r="O22" s="114">
        <f>('M3 M '!W21)</f>
        <v>50</v>
      </c>
      <c r="P22" s="114">
        <f>('M3 F'!W21)</f>
        <v>0</v>
      </c>
      <c r="Q22" s="115">
        <f t="shared" si="0"/>
        <v>85</v>
      </c>
      <c r="R22" s="116" t="s">
        <v>10</v>
      </c>
      <c r="S22" s="115">
        <f t="shared" si="1"/>
        <v>35</v>
      </c>
      <c r="T22" s="115">
        <f t="shared" si="2"/>
        <v>50</v>
      </c>
    </row>
    <row r="23" spans="1:20" ht="20.100000000000001" customHeight="1" thickBot="1" x14ac:dyDescent="0.3">
      <c r="A23" s="110"/>
      <c r="B23" s="111"/>
      <c r="C23" s="112">
        <f>('S1 M'!W22)</f>
        <v>79</v>
      </c>
      <c r="D23" s="112">
        <f>('S1 F'!W22)</f>
        <v>35</v>
      </c>
      <c r="E23" s="113">
        <f>('S2 M'!W22)</f>
        <v>150</v>
      </c>
      <c r="F23" s="114">
        <f>('S2 F'!W22)</f>
        <v>45</v>
      </c>
      <c r="G23" s="114">
        <f>('S3 F'!W22)</f>
        <v>0</v>
      </c>
      <c r="H23" s="114">
        <f>('S3 M'!W22)</f>
        <v>0</v>
      </c>
      <c r="I23" s="114">
        <f>('S4 M'!W22)</f>
        <v>0</v>
      </c>
      <c r="J23" s="114">
        <f>('S4 F'!W22)</f>
        <v>0</v>
      </c>
      <c r="K23" s="114">
        <f>('M1 M'!W22)</f>
        <v>100</v>
      </c>
      <c r="L23" s="114">
        <f>('M1 F'!W22)</f>
        <v>0</v>
      </c>
      <c r="M23" s="114">
        <f>('M2 M'!W22)</f>
        <v>0</v>
      </c>
      <c r="N23" s="114">
        <f>('M2 F'!W22)</f>
        <v>0</v>
      </c>
      <c r="O23" s="114">
        <f>('M3 M '!W22)</f>
        <v>80</v>
      </c>
      <c r="P23" s="114">
        <f>('M3 F'!W22)</f>
        <v>0</v>
      </c>
      <c r="Q23" s="115">
        <f t="shared" si="0"/>
        <v>489</v>
      </c>
      <c r="R23" s="116"/>
      <c r="S23" s="115">
        <f t="shared" si="1"/>
        <v>309</v>
      </c>
      <c r="T23" s="115">
        <f t="shared" si="2"/>
        <v>180</v>
      </c>
    </row>
    <row r="24" spans="1:20" ht="20.100000000000001" customHeight="1" thickBot="1" x14ac:dyDescent="0.3">
      <c r="A24" s="110">
        <v>1756</v>
      </c>
      <c r="B24" s="111" t="s">
        <v>37</v>
      </c>
      <c r="C24" s="112">
        <f>('S1 M'!W23)</f>
        <v>0</v>
      </c>
      <c r="D24" s="112">
        <f>('S1 F'!W23)</f>
        <v>0</v>
      </c>
      <c r="E24" s="113">
        <f>('S2 M'!W23)</f>
        <v>0</v>
      </c>
      <c r="F24" s="114">
        <f>('S2 F'!W23)</f>
        <v>0</v>
      </c>
      <c r="G24" s="114">
        <f>('S3 F'!W23)</f>
        <v>0</v>
      </c>
      <c r="H24" s="114">
        <f>('S3 M'!W23)</f>
        <v>0</v>
      </c>
      <c r="I24" s="114">
        <f>('S4 M'!W23)</f>
        <v>0</v>
      </c>
      <c r="J24" s="114">
        <f>('S4 F'!W23)</f>
        <v>0</v>
      </c>
      <c r="K24" s="114">
        <f>('M1 M'!W23)</f>
        <v>8</v>
      </c>
      <c r="L24" s="114">
        <f>('M1 F'!W23)</f>
        <v>0</v>
      </c>
      <c r="M24" s="114">
        <f>('M2 M'!W23)</f>
        <v>127</v>
      </c>
      <c r="N24" s="114">
        <f>('M2 F'!W23)</f>
        <v>0</v>
      </c>
      <c r="O24" s="114">
        <f>('M3 M '!W23)</f>
        <v>170</v>
      </c>
      <c r="P24" s="114">
        <f>('M3 F'!W23)</f>
        <v>0</v>
      </c>
      <c r="Q24" s="115">
        <f t="shared" si="0"/>
        <v>305</v>
      </c>
      <c r="R24" s="116" t="s">
        <v>37</v>
      </c>
      <c r="S24" s="115">
        <f t="shared" si="1"/>
        <v>0</v>
      </c>
      <c r="T24" s="115">
        <f t="shared" si="2"/>
        <v>305</v>
      </c>
    </row>
    <row r="25" spans="1:20" ht="20.100000000000001" customHeight="1" thickBot="1" x14ac:dyDescent="0.3">
      <c r="A25" s="110">
        <v>1177</v>
      </c>
      <c r="B25" s="111" t="s">
        <v>38</v>
      </c>
      <c r="C25" s="112">
        <f>('S1 M'!W24)</f>
        <v>0</v>
      </c>
      <c r="D25" s="112">
        <f>('S1 F'!W24)</f>
        <v>0</v>
      </c>
      <c r="E25" s="113">
        <f>('S2 M'!W24)</f>
        <v>0</v>
      </c>
      <c r="F25" s="114">
        <f>('S2 F'!W24)</f>
        <v>0</v>
      </c>
      <c r="G25" s="114">
        <f>('S3 F'!W24)</f>
        <v>0</v>
      </c>
      <c r="H25" s="114">
        <f>('S3 M'!W24)</f>
        <v>0</v>
      </c>
      <c r="I25" s="114">
        <f>('S4 M'!W24)</f>
        <v>0</v>
      </c>
      <c r="J25" s="114">
        <f>('S4 F'!W24)</f>
        <v>0</v>
      </c>
      <c r="K25" s="114">
        <f>('M1 M'!W24)</f>
        <v>125</v>
      </c>
      <c r="L25" s="114">
        <f>('M1 F'!W24)</f>
        <v>0</v>
      </c>
      <c r="M25" s="114">
        <f>('M2 M'!W24)</f>
        <v>0</v>
      </c>
      <c r="N25" s="114">
        <f>('M2 F'!W24)</f>
        <v>0</v>
      </c>
      <c r="O25" s="114">
        <f>('M3 M '!W24)</f>
        <v>100</v>
      </c>
      <c r="P25" s="114">
        <f>('M3 F'!W24)</f>
        <v>0</v>
      </c>
      <c r="Q25" s="115">
        <f t="shared" si="0"/>
        <v>225</v>
      </c>
      <c r="R25" s="116" t="s">
        <v>38</v>
      </c>
      <c r="S25" s="115">
        <f t="shared" si="1"/>
        <v>0</v>
      </c>
      <c r="T25" s="115">
        <f t="shared" si="2"/>
        <v>225</v>
      </c>
    </row>
    <row r="26" spans="1:20" ht="20.100000000000001" customHeight="1" thickBot="1" x14ac:dyDescent="0.3">
      <c r="A26" s="110">
        <v>1266</v>
      </c>
      <c r="B26" s="111" t="s">
        <v>39</v>
      </c>
      <c r="C26" s="112">
        <f>('S1 M'!W25)</f>
        <v>0</v>
      </c>
      <c r="D26" s="112">
        <f>('S1 F'!W25)</f>
        <v>0</v>
      </c>
      <c r="E26" s="113">
        <f>('S2 M'!W25)</f>
        <v>0</v>
      </c>
      <c r="F26" s="114">
        <f>('S2 F'!W25)</f>
        <v>0</v>
      </c>
      <c r="G26" s="114">
        <f>('S3 F'!W25)</f>
        <v>0</v>
      </c>
      <c r="H26" s="114">
        <f>('S3 M'!W25)</f>
        <v>140</v>
      </c>
      <c r="I26" s="114">
        <f>('S4 M'!W25)</f>
        <v>12</v>
      </c>
      <c r="J26" s="114">
        <f>('S4 F'!W25)</f>
        <v>0</v>
      </c>
      <c r="K26" s="114">
        <f>('M1 M'!W25)</f>
        <v>0</v>
      </c>
      <c r="L26" s="114">
        <f>('M1 F'!W25)</f>
        <v>0</v>
      </c>
      <c r="M26" s="114">
        <f>('M2 M'!W25)</f>
        <v>47</v>
      </c>
      <c r="N26" s="114">
        <f>('M2 F'!W25)</f>
        <v>0</v>
      </c>
      <c r="O26" s="114">
        <f>('M3 M '!W25)</f>
        <v>25</v>
      </c>
      <c r="P26" s="114">
        <f>('M3 F'!W25)</f>
        <v>0</v>
      </c>
      <c r="Q26" s="115">
        <f t="shared" si="0"/>
        <v>224</v>
      </c>
      <c r="R26" s="116" t="s">
        <v>39</v>
      </c>
      <c r="S26" s="115">
        <f t="shared" si="1"/>
        <v>152</v>
      </c>
      <c r="T26" s="115">
        <f t="shared" si="2"/>
        <v>72</v>
      </c>
    </row>
    <row r="27" spans="1:20" ht="20.100000000000001" customHeight="1" thickBot="1" x14ac:dyDescent="0.3">
      <c r="A27" s="110">
        <v>1757</v>
      </c>
      <c r="B27" s="111" t="s">
        <v>40</v>
      </c>
      <c r="C27" s="112">
        <f>('S1 M'!W26)</f>
        <v>0</v>
      </c>
      <c r="D27" s="112">
        <f>('S1 F'!W26)</f>
        <v>0</v>
      </c>
      <c r="E27" s="113">
        <f>('S2 M'!W26)</f>
        <v>0</v>
      </c>
      <c r="F27" s="114">
        <f>('S2 F'!W26)</f>
        <v>0</v>
      </c>
      <c r="G27" s="114">
        <f>('S3 F'!W26)</f>
        <v>0</v>
      </c>
      <c r="H27" s="114">
        <f>('S3 M'!W26)</f>
        <v>8</v>
      </c>
      <c r="I27" s="114">
        <f>('S4 M'!W26)</f>
        <v>25</v>
      </c>
      <c r="J27" s="114">
        <f>('S4 F'!W26)</f>
        <v>0</v>
      </c>
      <c r="K27" s="114">
        <f>('M1 M'!W26)</f>
        <v>0</v>
      </c>
      <c r="L27" s="114">
        <f>('M1 F'!W26)</f>
        <v>0</v>
      </c>
      <c r="M27" s="114">
        <f>('M2 M'!W26)</f>
        <v>0</v>
      </c>
      <c r="N27" s="114">
        <f>('M2 F'!W26)</f>
        <v>0</v>
      </c>
      <c r="O27" s="114">
        <f>('M3 M '!W26)</f>
        <v>0</v>
      </c>
      <c r="P27" s="114">
        <f>('M3 F'!W26)</f>
        <v>0</v>
      </c>
      <c r="Q27" s="115">
        <f t="shared" si="0"/>
        <v>33</v>
      </c>
      <c r="R27" s="116" t="s">
        <v>40</v>
      </c>
      <c r="S27" s="115">
        <f t="shared" si="1"/>
        <v>33</v>
      </c>
      <c r="T27" s="115">
        <f t="shared" si="2"/>
        <v>0</v>
      </c>
    </row>
    <row r="28" spans="1:20" ht="20.100000000000001" customHeight="1" thickBot="1" x14ac:dyDescent="0.3">
      <c r="A28" s="110">
        <v>1760</v>
      </c>
      <c r="B28" s="111" t="s">
        <v>41</v>
      </c>
      <c r="C28" s="112">
        <f>('S1 M'!W27)</f>
        <v>2</v>
      </c>
      <c r="D28" s="112">
        <f>('S1 F'!W27)</f>
        <v>0</v>
      </c>
      <c r="E28" s="113">
        <f>('S2 M'!W27)</f>
        <v>0</v>
      </c>
      <c r="F28" s="114">
        <f>('S2 F'!W27)</f>
        <v>0</v>
      </c>
      <c r="G28" s="114">
        <f>('S3 F'!W27)</f>
        <v>0</v>
      </c>
      <c r="H28" s="114">
        <f>('S3 M'!W27)</f>
        <v>25</v>
      </c>
      <c r="I28" s="114">
        <f>('S4 M'!W27)</f>
        <v>8</v>
      </c>
      <c r="J28" s="114">
        <f>('S4 F'!W27)</f>
        <v>0</v>
      </c>
      <c r="K28" s="114">
        <f>('M1 M'!W27)</f>
        <v>9</v>
      </c>
      <c r="L28" s="114">
        <f>('M1 F'!W27)</f>
        <v>0</v>
      </c>
      <c r="M28" s="114">
        <f>('M2 M'!W27)</f>
        <v>5</v>
      </c>
      <c r="N28" s="114">
        <f>('M2 F'!W27)</f>
        <v>0</v>
      </c>
      <c r="O28" s="114">
        <f>('M3 M '!W27)</f>
        <v>109</v>
      </c>
      <c r="P28" s="114">
        <f>('M3 F'!W27)</f>
        <v>0</v>
      </c>
      <c r="Q28" s="115">
        <f t="shared" si="0"/>
        <v>158</v>
      </c>
      <c r="R28" s="116" t="s">
        <v>41</v>
      </c>
      <c r="S28" s="115">
        <f t="shared" si="1"/>
        <v>35</v>
      </c>
      <c r="T28" s="115">
        <f t="shared" si="2"/>
        <v>123</v>
      </c>
    </row>
    <row r="29" spans="1:20" ht="20.100000000000001" customHeight="1" thickBot="1" x14ac:dyDescent="0.3">
      <c r="A29" s="110"/>
      <c r="B29" s="111"/>
      <c r="C29" s="112">
        <f>('S1 M'!W28)</f>
        <v>0</v>
      </c>
      <c r="D29" s="112">
        <f>('S1 F'!W28)</f>
        <v>0</v>
      </c>
      <c r="E29" s="113">
        <f>('S2 M'!W28)</f>
        <v>0</v>
      </c>
      <c r="F29" s="114">
        <f>('S2 F'!W28)</f>
        <v>0</v>
      </c>
      <c r="G29" s="114">
        <f>('S3 F'!W28)</f>
        <v>0</v>
      </c>
      <c r="H29" s="114">
        <f>('S3 M'!W28)</f>
        <v>0</v>
      </c>
      <c r="I29" s="114">
        <f>('S4 M'!W28)</f>
        <v>0</v>
      </c>
      <c r="J29" s="114">
        <f>('S4 F'!W28)</f>
        <v>0</v>
      </c>
      <c r="K29" s="114">
        <f>('M1 M'!W28)</f>
        <v>12</v>
      </c>
      <c r="L29" s="114">
        <f>('M1 F'!W28)</f>
        <v>0</v>
      </c>
      <c r="M29" s="114">
        <f>('M2 M'!W28)</f>
        <v>0</v>
      </c>
      <c r="N29" s="114">
        <f>('M2 F'!W28)</f>
        <v>0</v>
      </c>
      <c r="O29" s="114">
        <f>('M3 M '!W28)</f>
        <v>0</v>
      </c>
      <c r="P29" s="114">
        <f>('M3 F'!W28)</f>
        <v>0</v>
      </c>
      <c r="Q29" s="115">
        <f t="shared" si="0"/>
        <v>12</v>
      </c>
      <c r="R29" s="116"/>
      <c r="S29" s="115">
        <f t="shared" si="1"/>
        <v>0</v>
      </c>
      <c r="T29" s="115">
        <f t="shared" si="2"/>
        <v>12</v>
      </c>
    </row>
    <row r="30" spans="1:20" ht="20.100000000000001" customHeight="1" thickBot="1" x14ac:dyDescent="0.3">
      <c r="A30" s="110">
        <v>1731</v>
      </c>
      <c r="B30" s="111" t="s">
        <v>43</v>
      </c>
      <c r="C30" s="112">
        <f>('S1 M'!W29)</f>
        <v>0</v>
      </c>
      <c r="D30" s="112">
        <f>('S1 F'!W29)</f>
        <v>0</v>
      </c>
      <c r="E30" s="113">
        <f>('S2 M'!W29)</f>
        <v>31</v>
      </c>
      <c r="F30" s="114">
        <f>('S2 F'!W29)</f>
        <v>0</v>
      </c>
      <c r="G30" s="114">
        <f>('S3 F'!W29)</f>
        <v>45</v>
      </c>
      <c r="H30" s="114">
        <f>('S3 M'!W29)</f>
        <v>55</v>
      </c>
      <c r="I30" s="114">
        <f>('S4 M'!W29)</f>
        <v>0</v>
      </c>
      <c r="J30" s="114">
        <f>('S4 F'!W29)</f>
        <v>0</v>
      </c>
      <c r="K30" s="114">
        <f>('M1 M'!W29)</f>
        <v>0</v>
      </c>
      <c r="L30" s="114">
        <f>('M1 F'!W29)</f>
        <v>0</v>
      </c>
      <c r="M30" s="114">
        <f>('M2 M'!W29)</f>
        <v>20</v>
      </c>
      <c r="N30" s="114">
        <f>('M2 F'!W29)</f>
        <v>0</v>
      </c>
      <c r="O30" s="114">
        <f>('M3 M '!W29)</f>
        <v>12</v>
      </c>
      <c r="P30" s="114">
        <f>('M3 F'!W29)</f>
        <v>0</v>
      </c>
      <c r="Q30" s="115">
        <f t="shared" si="0"/>
        <v>163</v>
      </c>
      <c r="R30" s="116" t="s">
        <v>43</v>
      </c>
      <c r="S30" s="115">
        <f t="shared" si="1"/>
        <v>131</v>
      </c>
      <c r="T30" s="115">
        <f t="shared" si="2"/>
        <v>32</v>
      </c>
    </row>
    <row r="31" spans="1:20" ht="20.100000000000001" customHeight="1" thickBot="1" x14ac:dyDescent="0.3">
      <c r="A31" s="110">
        <v>1773</v>
      </c>
      <c r="B31" s="111" t="s">
        <v>44</v>
      </c>
      <c r="C31" s="112">
        <f>('S1 M'!W30)</f>
        <v>20</v>
      </c>
      <c r="D31" s="112">
        <f>('S1 F'!W30)</f>
        <v>0</v>
      </c>
      <c r="E31" s="113">
        <f>('S2 M'!W30)</f>
        <v>0</v>
      </c>
      <c r="F31" s="114">
        <f>('S2 F'!W30)</f>
        <v>0</v>
      </c>
      <c r="G31" s="114">
        <f>('S3 F'!W30)</f>
        <v>0</v>
      </c>
      <c r="H31" s="114">
        <f>('S3 M'!W30)</f>
        <v>0</v>
      </c>
      <c r="I31" s="114">
        <f>('S4 M'!W30)</f>
        <v>0</v>
      </c>
      <c r="J31" s="114">
        <f>('S4 F'!W30)</f>
        <v>0</v>
      </c>
      <c r="K31" s="114">
        <f>('M1 M'!W30)</f>
        <v>80</v>
      </c>
      <c r="L31" s="114">
        <f>('M1 F'!W30)</f>
        <v>0</v>
      </c>
      <c r="M31" s="114">
        <f>('M2 M'!W30)</f>
        <v>0</v>
      </c>
      <c r="N31" s="114">
        <f>('M2 F'!W30)</f>
        <v>0</v>
      </c>
      <c r="O31" s="114">
        <f>('M3 M '!W30)</f>
        <v>0</v>
      </c>
      <c r="P31" s="114">
        <f>('M3 F'!W30)</f>
        <v>0</v>
      </c>
      <c r="Q31" s="115">
        <f t="shared" si="0"/>
        <v>100</v>
      </c>
      <c r="R31" s="116" t="s">
        <v>44</v>
      </c>
      <c r="S31" s="115">
        <f t="shared" si="1"/>
        <v>20</v>
      </c>
      <c r="T31" s="115">
        <f t="shared" si="2"/>
        <v>80</v>
      </c>
    </row>
    <row r="32" spans="1:20" ht="20.100000000000001" customHeight="1" thickBot="1" x14ac:dyDescent="0.3">
      <c r="A32" s="110">
        <v>1347</v>
      </c>
      <c r="B32" s="111" t="s">
        <v>45</v>
      </c>
      <c r="C32" s="112">
        <f>('S1 M'!W31)</f>
        <v>0</v>
      </c>
      <c r="D32" s="112">
        <f>('S1 F'!W31)</f>
        <v>0</v>
      </c>
      <c r="E32" s="113">
        <f>('S2 M'!W31)</f>
        <v>25</v>
      </c>
      <c r="F32" s="114">
        <f>('S2 F'!W31)</f>
        <v>0</v>
      </c>
      <c r="G32" s="114">
        <f>('S3 F'!W31)</f>
        <v>0</v>
      </c>
      <c r="H32" s="114">
        <f>('S3 M'!W31)</f>
        <v>398</v>
      </c>
      <c r="I32" s="114">
        <f>('S4 M'!W31)</f>
        <v>15</v>
      </c>
      <c r="J32" s="114">
        <f>('S4 F'!W31)</f>
        <v>0</v>
      </c>
      <c r="K32" s="114">
        <f>('M1 M'!W31)</f>
        <v>7</v>
      </c>
      <c r="L32" s="114">
        <f>('M1 F'!W31)</f>
        <v>0</v>
      </c>
      <c r="M32" s="114">
        <f>('M2 M'!W31)</f>
        <v>60</v>
      </c>
      <c r="N32" s="114">
        <f>('M2 F'!W31)</f>
        <v>0</v>
      </c>
      <c r="O32" s="114">
        <f>('M3 M '!W31)</f>
        <v>0</v>
      </c>
      <c r="P32" s="114">
        <f>('M3 F'!W31)</f>
        <v>0</v>
      </c>
      <c r="Q32" s="115">
        <f t="shared" si="0"/>
        <v>505</v>
      </c>
      <c r="R32" s="116" t="s">
        <v>45</v>
      </c>
      <c r="S32" s="115">
        <f t="shared" si="1"/>
        <v>438</v>
      </c>
      <c r="T32" s="115">
        <f t="shared" si="2"/>
        <v>67</v>
      </c>
    </row>
    <row r="33" spans="1:20" ht="20.100000000000001" customHeight="1" thickBot="1" x14ac:dyDescent="0.3">
      <c r="A33" s="110">
        <v>1880</v>
      </c>
      <c r="B33" s="111" t="s">
        <v>46</v>
      </c>
      <c r="C33" s="112">
        <f>('S1 M'!W32)</f>
        <v>0</v>
      </c>
      <c r="D33" s="112">
        <f>('S1 F'!W32)</f>
        <v>0</v>
      </c>
      <c r="E33" s="113">
        <f>('S2 M'!W32)</f>
        <v>0</v>
      </c>
      <c r="F33" s="114">
        <f>('S2 F'!W32)</f>
        <v>45</v>
      </c>
      <c r="G33" s="114">
        <f>('S3 F'!W32)</f>
        <v>0</v>
      </c>
      <c r="H33" s="114">
        <f>('S3 M'!W32)</f>
        <v>62</v>
      </c>
      <c r="I33" s="114">
        <f>('S4 M'!W32)</f>
        <v>40</v>
      </c>
      <c r="J33" s="114">
        <f>('S4 F'!W32)</f>
        <v>45</v>
      </c>
      <c r="K33" s="114">
        <f>('M1 M'!W32)</f>
        <v>17</v>
      </c>
      <c r="L33" s="114">
        <f>('M1 F'!W32)</f>
        <v>0</v>
      </c>
      <c r="M33" s="114">
        <f>('M2 M'!W32)</f>
        <v>100</v>
      </c>
      <c r="N33" s="114">
        <f>('M2 F'!W32)</f>
        <v>0</v>
      </c>
      <c r="O33" s="114">
        <f>('M3 M '!W32)</f>
        <v>30</v>
      </c>
      <c r="P33" s="114">
        <f>('M3 F'!W32)</f>
        <v>0</v>
      </c>
      <c r="Q33" s="115">
        <f t="shared" si="0"/>
        <v>339</v>
      </c>
      <c r="R33" s="116" t="s">
        <v>46</v>
      </c>
      <c r="S33" s="115">
        <f t="shared" si="1"/>
        <v>192</v>
      </c>
      <c r="T33" s="115">
        <f t="shared" si="2"/>
        <v>147</v>
      </c>
    </row>
    <row r="34" spans="1:20" ht="20.100000000000001" customHeight="1" thickBot="1" x14ac:dyDescent="0.3">
      <c r="A34" s="110">
        <v>1883</v>
      </c>
      <c r="B34" s="111" t="s">
        <v>47</v>
      </c>
      <c r="C34" s="112">
        <f>('S1 M'!W33)</f>
        <v>0</v>
      </c>
      <c r="D34" s="112">
        <f>('S1 F'!W33)</f>
        <v>0</v>
      </c>
      <c r="E34" s="113">
        <f>('S2 M'!W33)</f>
        <v>95</v>
      </c>
      <c r="F34" s="114">
        <f>('S2 F'!W33)</f>
        <v>0</v>
      </c>
      <c r="G34" s="114">
        <f>('S3 F'!W33)</f>
        <v>45</v>
      </c>
      <c r="H34" s="114">
        <f>('S3 M'!W33)</f>
        <v>0</v>
      </c>
      <c r="I34" s="114">
        <f>('S4 M'!W33)</f>
        <v>5</v>
      </c>
      <c r="J34" s="114">
        <f>('S4 F'!W33)</f>
        <v>0</v>
      </c>
      <c r="K34" s="114">
        <f>('M1 M'!W33)</f>
        <v>140</v>
      </c>
      <c r="L34" s="114">
        <f>('M1 F'!W33)</f>
        <v>0</v>
      </c>
      <c r="M34" s="114">
        <f>('M2 M'!W33)</f>
        <v>5</v>
      </c>
      <c r="N34" s="114">
        <f>('M2 F'!W33)</f>
        <v>0</v>
      </c>
      <c r="O34" s="114">
        <f>('M3 M '!W33)</f>
        <v>5</v>
      </c>
      <c r="P34" s="114">
        <f>('M3 F'!W33)</f>
        <v>0</v>
      </c>
      <c r="Q34" s="115">
        <f t="shared" si="0"/>
        <v>295</v>
      </c>
      <c r="R34" s="116" t="s">
        <v>47</v>
      </c>
      <c r="S34" s="115">
        <f t="shared" si="1"/>
        <v>145</v>
      </c>
      <c r="T34" s="115">
        <f t="shared" si="2"/>
        <v>150</v>
      </c>
    </row>
    <row r="35" spans="1:20" ht="20.100000000000001" customHeight="1" thickBot="1" x14ac:dyDescent="0.3">
      <c r="A35" s="110"/>
      <c r="B35" s="111"/>
      <c r="C35" s="112">
        <f>('S1 M'!W34)</f>
        <v>0</v>
      </c>
      <c r="D35" s="112">
        <f>('S1 F'!W34)</f>
        <v>0</v>
      </c>
      <c r="E35" s="113">
        <f>('S2 M'!W34)</f>
        <v>0</v>
      </c>
      <c r="F35" s="114">
        <f>('S2 F'!W34)</f>
        <v>0</v>
      </c>
      <c r="G35" s="114">
        <f>('S3 F'!W34)</f>
        <v>0</v>
      </c>
      <c r="H35" s="114">
        <f>('S3 M'!W34)</f>
        <v>0</v>
      </c>
      <c r="I35" s="114">
        <f>('S4 M'!W34)</f>
        <v>0</v>
      </c>
      <c r="J35" s="114">
        <f>('S4 F'!W34)</f>
        <v>0</v>
      </c>
      <c r="K35" s="114">
        <f>('M1 M'!W34)</f>
        <v>0</v>
      </c>
      <c r="L35" s="114">
        <f>('M1 F'!W34)</f>
        <v>0</v>
      </c>
      <c r="M35" s="114">
        <f>('M2 M'!W34)</f>
        <v>0</v>
      </c>
      <c r="N35" s="114">
        <f>('M2 F'!W34)</f>
        <v>0</v>
      </c>
      <c r="O35" s="114">
        <f>('M3 M '!W34)</f>
        <v>0</v>
      </c>
      <c r="P35" s="114">
        <f>('M3 F'!W34)</f>
        <v>0</v>
      </c>
      <c r="Q35" s="115">
        <f t="shared" si="0"/>
        <v>0</v>
      </c>
      <c r="R35" s="116"/>
      <c r="S35" s="115">
        <f t="shared" si="1"/>
        <v>0</v>
      </c>
      <c r="T35" s="115">
        <f t="shared" si="2"/>
        <v>0</v>
      </c>
    </row>
    <row r="36" spans="1:20" ht="20.100000000000001" customHeight="1" thickBot="1" x14ac:dyDescent="0.3">
      <c r="A36" s="110"/>
      <c r="B36" s="111"/>
      <c r="C36" s="112">
        <f>('S1 M'!W35)</f>
        <v>0</v>
      </c>
      <c r="D36" s="112">
        <f>('S1 F'!W35)</f>
        <v>0</v>
      </c>
      <c r="E36" s="113">
        <f>('S2 M'!W35)</f>
        <v>0</v>
      </c>
      <c r="F36" s="114">
        <f>('S2 F'!W35)</f>
        <v>0</v>
      </c>
      <c r="G36" s="114">
        <f>('S3 F'!W35)</f>
        <v>0</v>
      </c>
      <c r="H36" s="114">
        <f>('S3 M'!W35)</f>
        <v>0</v>
      </c>
      <c r="I36" s="114">
        <f>('S4 M'!W35)</f>
        <v>0</v>
      </c>
      <c r="J36" s="114">
        <f>('S4 F'!W35)</f>
        <v>0</v>
      </c>
      <c r="K36" s="114">
        <f>('M1 M'!W35)</f>
        <v>0</v>
      </c>
      <c r="L36" s="114">
        <f>('M1 F'!W35)</f>
        <v>0</v>
      </c>
      <c r="M36" s="114">
        <f>('M2 M'!W35)</f>
        <v>0</v>
      </c>
      <c r="N36" s="114">
        <f>('M2 F'!W35)</f>
        <v>0</v>
      </c>
      <c r="O36" s="114">
        <f>('M3 M '!W35)</f>
        <v>0</v>
      </c>
      <c r="P36" s="114">
        <f>('M3 F'!W35)</f>
        <v>0</v>
      </c>
      <c r="Q36" s="115">
        <f t="shared" ref="Q36:Q64" si="3">SUM(C36:P36)</f>
        <v>0</v>
      </c>
      <c r="R36" s="116"/>
      <c r="S36" s="115">
        <f t="shared" si="1"/>
        <v>0</v>
      </c>
      <c r="T36" s="115">
        <f t="shared" si="2"/>
        <v>0</v>
      </c>
    </row>
    <row r="37" spans="1:20" ht="20.100000000000001" customHeight="1" thickBot="1" x14ac:dyDescent="0.3">
      <c r="A37" s="110"/>
      <c r="B37" s="111"/>
      <c r="C37" s="112">
        <f>('S1 M'!W36)</f>
        <v>0</v>
      </c>
      <c r="D37" s="112">
        <f>('S1 F'!W36)</f>
        <v>0</v>
      </c>
      <c r="E37" s="113">
        <f>('S2 M'!W36)</f>
        <v>0</v>
      </c>
      <c r="F37" s="114">
        <f>('S2 F'!W36)</f>
        <v>0</v>
      </c>
      <c r="G37" s="114">
        <f>('S3 F'!W36)</f>
        <v>0</v>
      </c>
      <c r="H37" s="114">
        <f>('S3 M'!W36)</f>
        <v>12</v>
      </c>
      <c r="I37" s="114">
        <f>('S4 M'!W36)</f>
        <v>5</v>
      </c>
      <c r="J37" s="114">
        <f>('S4 F'!W36)</f>
        <v>0</v>
      </c>
      <c r="K37" s="114">
        <f>('M1 M'!W36)</f>
        <v>0</v>
      </c>
      <c r="L37" s="114">
        <f>('M1 F'!W36)</f>
        <v>0</v>
      </c>
      <c r="M37" s="114">
        <f>('M2 M'!W36)</f>
        <v>0</v>
      </c>
      <c r="N37" s="114">
        <f>('M2 F'!W36)</f>
        <v>0</v>
      </c>
      <c r="O37" s="114">
        <f>('M3 M '!W36)</f>
        <v>0</v>
      </c>
      <c r="P37" s="114">
        <f>('M3 F'!W36)</f>
        <v>0</v>
      </c>
      <c r="Q37" s="115">
        <f t="shared" si="3"/>
        <v>17</v>
      </c>
      <c r="R37" s="116"/>
      <c r="S37" s="115">
        <f t="shared" si="1"/>
        <v>17</v>
      </c>
      <c r="T37" s="115">
        <f t="shared" si="2"/>
        <v>0</v>
      </c>
    </row>
    <row r="38" spans="1:20" ht="20.100000000000001" customHeight="1" thickBot="1" x14ac:dyDescent="0.3">
      <c r="A38" s="110"/>
      <c r="B38" s="111"/>
      <c r="C38" s="112">
        <f>('S1 M'!W37)</f>
        <v>25</v>
      </c>
      <c r="D38" s="112">
        <f>('S1 F'!W37)</f>
        <v>0</v>
      </c>
      <c r="E38" s="113">
        <f>('S2 M'!W37)</f>
        <v>0</v>
      </c>
      <c r="F38" s="114">
        <f>('S2 F'!W37)</f>
        <v>0</v>
      </c>
      <c r="G38" s="114">
        <f>('S3 F'!W37)</f>
        <v>0</v>
      </c>
      <c r="H38" s="114">
        <f>('S3 M'!W37)</f>
        <v>0</v>
      </c>
      <c r="I38" s="114">
        <f>('S4 M'!W37)</f>
        <v>23</v>
      </c>
      <c r="J38" s="114">
        <f>('S4 F'!W37)</f>
        <v>0</v>
      </c>
      <c r="K38" s="114">
        <f>('M1 M'!W37)</f>
        <v>0</v>
      </c>
      <c r="L38" s="114">
        <f>('M1 F'!W37)</f>
        <v>0</v>
      </c>
      <c r="M38" s="114">
        <f>('M2 M'!W37)</f>
        <v>0</v>
      </c>
      <c r="N38" s="114">
        <f>('M2 F'!W37)</f>
        <v>0</v>
      </c>
      <c r="O38" s="114">
        <f>('M3 M '!W37)</f>
        <v>0</v>
      </c>
      <c r="P38" s="114">
        <f>('M3 F'!W37)</f>
        <v>0</v>
      </c>
      <c r="Q38" s="115">
        <f t="shared" si="3"/>
        <v>48</v>
      </c>
      <c r="R38" s="116"/>
      <c r="S38" s="115">
        <f t="shared" si="1"/>
        <v>48</v>
      </c>
      <c r="T38" s="115">
        <f t="shared" si="2"/>
        <v>0</v>
      </c>
    </row>
    <row r="39" spans="1:20" ht="20.100000000000001" customHeight="1" thickBot="1" x14ac:dyDescent="0.3">
      <c r="A39" s="110"/>
      <c r="B39" s="111"/>
      <c r="C39" s="112">
        <f>('S1 M'!W38)</f>
        <v>0</v>
      </c>
      <c r="D39" s="112">
        <f>('S1 F'!W38)</f>
        <v>0</v>
      </c>
      <c r="E39" s="113">
        <f>('S2 M'!W38)</f>
        <v>0</v>
      </c>
      <c r="F39" s="114">
        <f>('S2 F'!W38)</f>
        <v>0</v>
      </c>
      <c r="G39" s="114">
        <f>('S3 F'!W38)</f>
        <v>0</v>
      </c>
      <c r="H39" s="114">
        <f>('S3 M'!W38)</f>
        <v>0</v>
      </c>
      <c r="I39" s="114">
        <f>('S4 M'!W38)</f>
        <v>18</v>
      </c>
      <c r="J39" s="114">
        <f>('S4 F'!W38)</f>
        <v>0</v>
      </c>
      <c r="K39" s="114">
        <f>('M1 M'!W38)</f>
        <v>105</v>
      </c>
      <c r="L39" s="114">
        <f>('M1 F'!W38)</f>
        <v>0</v>
      </c>
      <c r="M39" s="114">
        <f>('M2 M'!W38)</f>
        <v>0</v>
      </c>
      <c r="N39" s="114">
        <f>('M2 F'!W38)</f>
        <v>0</v>
      </c>
      <c r="O39" s="114">
        <f>('M3 M '!W38)</f>
        <v>15</v>
      </c>
      <c r="P39" s="114">
        <f>('M3 F'!W38)</f>
        <v>0</v>
      </c>
      <c r="Q39" s="115">
        <f t="shared" si="3"/>
        <v>138</v>
      </c>
      <c r="R39" s="116"/>
      <c r="S39" s="115">
        <f t="shared" si="1"/>
        <v>18</v>
      </c>
      <c r="T39" s="115">
        <f t="shared" si="2"/>
        <v>120</v>
      </c>
    </row>
    <row r="40" spans="1:20" ht="20.100000000000001" customHeight="1" thickBot="1" x14ac:dyDescent="0.3">
      <c r="A40" s="110"/>
      <c r="B40" s="111"/>
      <c r="C40" s="112">
        <f>('S1 M'!W39)</f>
        <v>0</v>
      </c>
      <c r="D40" s="112">
        <f>('S1 F'!W39)</f>
        <v>0</v>
      </c>
      <c r="E40" s="113">
        <f>('S2 M'!W39)</f>
        <v>0</v>
      </c>
      <c r="F40" s="114">
        <f>('S2 F'!W39)</f>
        <v>0</v>
      </c>
      <c r="G40" s="114">
        <f>('S3 F'!W39)</f>
        <v>0</v>
      </c>
      <c r="H40" s="114">
        <f>('S3 M'!W39)</f>
        <v>90</v>
      </c>
      <c r="I40" s="114">
        <f>('S4 M'!W39)</f>
        <v>0</v>
      </c>
      <c r="J40" s="114">
        <f>('S4 F'!W39)</f>
        <v>0</v>
      </c>
      <c r="K40" s="114">
        <f>('M1 M'!W39)</f>
        <v>29</v>
      </c>
      <c r="L40" s="114">
        <f>('M1 F'!W39)</f>
        <v>0</v>
      </c>
      <c r="M40" s="114">
        <f>('M2 M'!W39)</f>
        <v>20</v>
      </c>
      <c r="N40" s="114">
        <f>('M2 F'!W39)</f>
        <v>0</v>
      </c>
      <c r="O40" s="114">
        <f>('M3 M '!W39)</f>
        <v>60</v>
      </c>
      <c r="P40" s="114">
        <f>('M3 F'!W39)</f>
        <v>0</v>
      </c>
      <c r="Q40" s="115">
        <f t="shared" si="3"/>
        <v>199</v>
      </c>
      <c r="R40" s="116"/>
      <c r="S40" s="115">
        <f t="shared" si="1"/>
        <v>90</v>
      </c>
      <c r="T40" s="115">
        <f t="shared" si="2"/>
        <v>109</v>
      </c>
    </row>
    <row r="41" spans="1:20" ht="20.100000000000001" customHeight="1" thickBot="1" x14ac:dyDescent="0.3">
      <c r="A41" s="110"/>
      <c r="B41" s="111"/>
      <c r="C41" s="112">
        <f>('S1 M'!W40)</f>
        <v>155</v>
      </c>
      <c r="D41" s="112">
        <f>('S1 F'!W40)</f>
        <v>0</v>
      </c>
      <c r="E41" s="113">
        <f>('S2 M'!W40)</f>
        <v>45</v>
      </c>
      <c r="F41" s="114">
        <f>('S2 F'!W40)</f>
        <v>0</v>
      </c>
      <c r="G41" s="114">
        <f>('S3 F'!W40)</f>
        <v>0</v>
      </c>
      <c r="H41" s="114">
        <f>('S3 M'!W40)</f>
        <v>80</v>
      </c>
      <c r="I41" s="114">
        <f>('S4 M'!W40)</f>
        <v>195</v>
      </c>
      <c r="J41" s="114">
        <f>('S4 F'!W40)</f>
        <v>0</v>
      </c>
      <c r="K41" s="114">
        <f>('M1 M'!W40)</f>
        <v>100</v>
      </c>
      <c r="L41" s="114">
        <f>('M1 F'!W40)</f>
        <v>0</v>
      </c>
      <c r="M41" s="114">
        <f>('M2 M'!W40)</f>
        <v>60</v>
      </c>
      <c r="N41" s="114">
        <f>('M2 F'!W40)</f>
        <v>0</v>
      </c>
      <c r="O41" s="114">
        <f>('M3 M '!W40)</f>
        <v>0</v>
      </c>
      <c r="P41" s="114">
        <f>('M3 F'!W40)</f>
        <v>35</v>
      </c>
      <c r="Q41" s="115">
        <f t="shared" si="3"/>
        <v>670</v>
      </c>
      <c r="R41" s="116"/>
      <c r="S41" s="115">
        <f t="shared" si="1"/>
        <v>475</v>
      </c>
      <c r="T41" s="115">
        <f t="shared" si="2"/>
        <v>195</v>
      </c>
    </row>
    <row r="42" spans="1:20" ht="20.100000000000001" customHeight="1" thickBot="1" x14ac:dyDescent="0.3">
      <c r="A42" s="110"/>
      <c r="B42" s="111"/>
      <c r="C42" s="112">
        <f>('S1 M'!W41)</f>
        <v>0</v>
      </c>
      <c r="D42" s="112">
        <f>('S1 F'!W41)</f>
        <v>0</v>
      </c>
      <c r="E42" s="113">
        <f>('S2 M'!W41)</f>
        <v>25</v>
      </c>
      <c r="F42" s="114">
        <f>('S2 F'!W41)</f>
        <v>0</v>
      </c>
      <c r="G42" s="114">
        <f>('S3 F'!W41)</f>
        <v>0</v>
      </c>
      <c r="H42" s="114">
        <f>('S3 M'!W41)</f>
        <v>0</v>
      </c>
      <c r="I42" s="114">
        <f>('S4 M'!W41)</f>
        <v>0</v>
      </c>
      <c r="J42" s="114">
        <f>('S4 F'!W41)</f>
        <v>0</v>
      </c>
      <c r="K42" s="114">
        <f>('M1 M'!W41)</f>
        <v>0</v>
      </c>
      <c r="L42" s="114">
        <f>('M1 F'!W41)</f>
        <v>0</v>
      </c>
      <c r="M42" s="114">
        <f>('M2 M'!W41)</f>
        <v>0</v>
      </c>
      <c r="N42" s="114">
        <f>('M2 F'!W41)</f>
        <v>0</v>
      </c>
      <c r="O42" s="114">
        <f>('M3 M '!W41)</f>
        <v>0</v>
      </c>
      <c r="P42" s="114">
        <f>('M3 F'!W41)</f>
        <v>0</v>
      </c>
      <c r="Q42" s="115">
        <f t="shared" si="3"/>
        <v>25</v>
      </c>
      <c r="R42" s="116"/>
      <c r="S42" s="115">
        <f t="shared" si="1"/>
        <v>25</v>
      </c>
      <c r="T42" s="115">
        <f t="shared" si="2"/>
        <v>0</v>
      </c>
    </row>
    <row r="43" spans="1:20" ht="20.100000000000001" customHeight="1" thickBot="1" x14ac:dyDescent="0.3">
      <c r="A43" s="110"/>
      <c r="B43" s="111"/>
      <c r="C43" s="112">
        <f>('S1 M'!W42)</f>
        <v>0</v>
      </c>
      <c r="D43" s="112">
        <f>('S1 F'!W42)</f>
        <v>0</v>
      </c>
      <c r="E43" s="113">
        <f>('S2 M'!W42)</f>
        <v>0</v>
      </c>
      <c r="F43" s="114">
        <f>('S2 F'!W42)</f>
        <v>0</v>
      </c>
      <c r="G43" s="114">
        <f>('S3 F'!W42)</f>
        <v>0</v>
      </c>
      <c r="H43" s="114">
        <f>('S3 M'!W42)</f>
        <v>0</v>
      </c>
      <c r="I43" s="114">
        <f>('S4 M'!W42)</f>
        <v>10</v>
      </c>
      <c r="J43" s="114">
        <f>('S4 F'!W42)</f>
        <v>0</v>
      </c>
      <c r="K43" s="114">
        <f>('M1 M'!W42)</f>
        <v>0</v>
      </c>
      <c r="L43" s="114">
        <f>('M1 F'!W42)</f>
        <v>0</v>
      </c>
      <c r="M43" s="114">
        <f>('M2 M'!W42)</f>
        <v>106</v>
      </c>
      <c r="N43" s="114">
        <f>('M2 F'!W42)</f>
        <v>0</v>
      </c>
      <c r="O43" s="114">
        <f>('M3 M '!W42)</f>
        <v>0</v>
      </c>
      <c r="P43" s="114">
        <f>('M3 F'!W42)</f>
        <v>0</v>
      </c>
      <c r="Q43" s="115">
        <f t="shared" si="3"/>
        <v>116</v>
      </c>
      <c r="R43" s="116"/>
      <c r="S43" s="115">
        <f t="shared" si="1"/>
        <v>10</v>
      </c>
      <c r="T43" s="115">
        <f t="shared" si="2"/>
        <v>106</v>
      </c>
    </row>
    <row r="44" spans="1:20" ht="20.100000000000001" customHeight="1" thickBot="1" x14ac:dyDescent="0.3">
      <c r="A44" s="110"/>
      <c r="B44" s="111"/>
      <c r="C44" s="112">
        <f>('S1 M'!W62)</f>
        <v>0</v>
      </c>
      <c r="D44" s="112">
        <f>('S1 F'!W43)</f>
        <v>0</v>
      </c>
      <c r="E44" s="113">
        <f>('S2 M'!W43)</f>
        <v>0</v>
      </c>
      <c r="F44" s="114">
        <f>('S2 F'!W43)</f>
        <v>0</v>
      </c>
      <c r="G44" s="114">
        <f>('S3 F'!W43)</f>
        <v>0</v>
      </c>
      <c r="H44" s="114">
        <f>('S3 M'!W43)</f>
        <v>0</v>
      </c>
      <c r="I44" s="114">
        <f>('S4 M'!W43)</f>
        <v>0</v>
      </c>
      <c r="J44" s="114">
        <f>('S4 F'!W43)</f>
        <v>0</v>
      </c>
      <c r="K44" s="114">
        <f>('M1 M'!W43)</f>
        <v>0</v>
      </c>
      <c r="L44" s="114">
        <f>('M1 F'!W43)</f>
        <v>0</v>
      </c>
      <c r="M44" s="114">
        <f>('M2 M'!W43)</f>
        <v>15</v>
      </c>
      <c r="N44" s="114">
        <f>('M2 F'!W43)</f>
        <v>0</v>
      </c>
      <c r="O44" s="114">
        <f>('M3 M '!W43)</f>
        <v>7</v>
      </c>
      <c r="P44" s="114">
        <f>('M3 F'!W43)</f>
        <v>0</v>
      </c>
      <c r="Q44" s="115">
        <f t="shared" si="3"/>
        <v>22</v>
      </c>
      <c r="R44" s="116"/>
      <c r="S44" s="115">
        <f t="shared" si="1"/>
        <v>0</v>
      </c>
      <c r="T44" s="115">
        <f t="shared" si="2"/>
        <v>22</v>
      </c>
    </row>
    <row r="45" spans="1:20" ht="20.100000000000001" customHeight="1" thickBot="1" x14ac:dyDescent="0.3">
      <c r="A45" s="110">
        <v>2199</v>
      </c>
      <c r="B45" s="111" t="s">
        <v>105</v>
      </c>
      <c r="C45" s="112">
        <f>('S1 M'!W63)</f>
        <v>0</v>
      </c>
      <c r="D45" s="112">
        <f>('S1 F'!W44)</f>
        <v>0</v>
      </c>
      <c r="E45" s="113">
        <f>('S2 M'!W44)</f>
        <v>10</v>
      </c>
      <c r="F45" s="114">
        <f>('S2 F'!W44)</f>
        <v>0</v>
      </c>
      <c r="G45" s="114">
        <f>('S3 F'!W44)</f>
        <v>0</v>
      </c>
      <c r="H45" s="114">
        <f>('S3 M'!W44)</f>
        <v>0</v>
      </c>
      <c r="I45" s="114">
        <f>('S4 M'!W44)</f>
        <v>0</v>
      </c>
      <c r="J45" s="114">
        <f>('S4 F'!W44)</f>
        <v>0</v>
      </c>
      <c r="K45" s="114">
        <f>('M1 M'!W44)</f>
        <v>0</v>
      </c>
      <c r="L45" s="114">
        <f>('M1 F'!W44)</f>
        <v>0</v>
      </c>
      <c r="M45" s="114">
        <f>('M2 M'!W44)</f>
        <v>5</v>
      </c>
      <c r="N45" s="114">
        <f>('M2 F'!W44)</f>
        <v>0</v>
      </c>
      <c r="O45" s="114">
        <f>('M3 M '!W44)</f>
        <v>0</v>
      </c>
      <c r="P45" s="114">
        <f>('M3 F'!W44)</f>
        <v>0</v>
      </c>
      <c r="Q45" s="115">
        <f t="shared" si="3"/>
        <v>15</v>
      </c>
      <c r="R45" s="116" t="s">
        <v>105</v>
      </c>
      <c r="S45" s="115">
        <f t="shared" si="1"/>
        <v>10</v>
      </c>
      <c r="T45" s="115">
        <f t="shared" si="2"/>
        <v>5</v>
      </c>
    </row>
    <row r="46" spans="1:20" ht="20.100000000000001" customHeight="1" thickBot="1" x14ac:dyDescent="0.3">
      <c r="A46" s="110">
        <v>1908</v>
      </c>
      <c r="B46" s="111" t="s">
        <v>55</v>
      </c>
      <c r="C46" s="112">
        <f>('S1 M'!W64)</f>
        <v>0</v>
      </c>
      <c r="D46" s="112">
        <f>('S1 F'!W45)</f>
        <v>0</v>
      </c>
      <c r="E46" s="113">
        <f>('S2 M'!W45)</f>
        <v>65</v>
      </c>
      <c r="F46" s="114">
        <f>('S2 F'!W45)</f>
        <v>0</v>
      </c>
      <c r="G46" s="114">
        <f>('S3 F'!W45)</f>
        <v>0</v>
      </c>
      <c r="H46" s="114">
        <f>('S3 M'!W45)</f>
        <v>0</v>
      </c>
      <c r="I46" s="114">
        <f>('S4 M'!W45)</f>
        <v>0</v>
      </c>
      <c r="J46" s="114">
        <f>('S4 F'!W45)</f>
        <v>0</v>
      </c>
      <c r="K46" s="114">
        <f>('M1 M'!W45)</f>
        <v>0</v>
      </c>
      <c r="L46" s="114">
        <f>('M1 F'!W45)</f>
        <v>0</v>
      </c>
      <c r="M46" s="114">
        <f>('M2 M'!W45)</f>
        <v>20</v>
      </c>
      <c r="N46" s="114">
        <f>('M2 F'!W45)</f>
        <v>0</v>
      </c>
      <c r="O46" s="114">
        <f>('M3 M '!W45)</f>
        <v>5</v>
      </c>
      <c r="P46" s="114">
        <f>('M3 F'!W45)</f>
        <v>0</v>
      </c>
      <c r="Q46" s="115">
        <f t="shared" si="3"/>
        <v>90</v>
      </c>
      <c r="R46" s="116" t="s">
        <v>55</v>
      </c>
      <c r="S46" s="115">
        <f t="shared" si="1"/>
        <v>65</v>
      </c>
      <c r="T46" s="115">
        <f t="shared" si="2"/>
        <v>25</v>
      </c>
    </row>
    <row r="47" spans="1:20" ht="20.100000000000001" customHeight="1" thickBot="1" x14ac:dyDescent="0.3">
      <c r="A47" s="110">
        <v>2057</v>
      </c>
      <c r="B47" s="111" t="s">
        <v>56</v>
      </c>
      <c r="C47" s="112">
        <f>('S1 M'!W65)</f>
        <v>0</v>
      </c>
      <c r="D47" s="112">
        <f>('S1 F'!W46)</f>
        <v>0</v>
      </c>
      <c r="E47" s="113">
        <f>('S2 M'!W46)</f>
        <v>0</v>
      </c>
      <c r="F47" s="114">
        <f>('S2 F'!W46)</f>
        <v>0</v>
      </c>
      <c r="G47" s="114">
        <f>('S3 F'!W46)</f>
        <v>0</v>
      </c>
      <c r="H47" s="114">
        <f>('S3 M'!W46)</f>
        <v>5</v>
      </c>
      <c r="I47" s="114">
        <f>('S4 M'!W46)</f>
        <v>0</v>
      </c>
      <c r="J47" s="114">
        <f>('S4 F'!W46)</f>
        <v>0</v>
      </c>
      <c r="K47" s="114">
        <f>('M1 M'!W46)</f>
        <v>0</v>
      </c>
      <c r="L47" s="114">
        <f>('M1 F'!W46)</f>
        <v>0</v>
      </c>
      <c r="M47" s="114">
        <f>('M2 M'!W46)</f>
        <v>0</v>
      </c>
      <c r="N47" s="114">
        <f>('M2 F'!W46)</f>
        <v>0</v>
      </c>
      <c r="O47" s="114">
        <f>('M3 M '!W46)</f>
        <v>0</v>
      </c>
      <c r="P47" s="114">
        <f>('M3 F'!W46)</f>
        <v>0</v>
      </c>
      <c r="Q47" s="115">
        <f t="shared" si="3"/>
        <v>5</v>
      </c>
      <c r="R47" s="116" t="s">
        <v>56</v>
      </c>
      <c r="S47" s="115">
        <f t="shared" si="1"/>
        <v>5</v>
      </c>
      <c r="T47" s="115">
        <f t="shared" si="2"/>
        <v>0</v>
      </c>
    </row>
    <row r="48" spans="1:20" ht="20.100000000000001" customHeight="1" thickBot="1" x14ac:dyDescent="0.3">
      <c r="A48" s="110">
        <v>2069</v>
      </c>
      <c r="B48" s="111" t="s">
        <v>57</v>
      </c>
      <c r="C48" s="112">
        <f>('S1 M'!W66)</f>
        <v>0</v>
      </c>
      <c r="D48" s="112">
        <f>('S1 F'!W47)</f>
        <v>0</v>
      </c>
      <c r="E48" s="113">
        <f>('S2 M'!W47)</f>
        <v>10</v>
      </c>
      <c r="F48" s="114">
        <f>('S2 F'!W47)</f>
        <v>0</v>
      </c>
      <c r="G48" s="114">
        <f>('S3 F'!W47)</f>
        <v>0</v>
      </c>
      <c r="H48" s="114">
        <f>('S3 M'!W47)</f>
        <v>0</v>
      </c>
      <c r="I48" s="114">
        <f>('S4 M'!W47)</f>
        <v>0</v>
      </c>
      <c r="J48" s="114">
        <f>('S4 F'!W47)</f>
        <v>0</v>
      </c>
      <c r="K48" s="114">
        <f>('M1 M'!W47)</f>
        <v>0</v>
      </c>
      <c r="L48" s="114">
        <f>('M1 F'!W47)</f>
        <v>0</v>
      </c>
      <c r="M48" s="114">
        <f>('M2 M'!W47)</f>
        <v>0</v>
      </c>
      <c r="N48" s="114">
        <f>('M2 F'!W47)</f>
        <v>0</v>
      </c>
      <c r="O48" s="114">
        <f>('M3 M '!W47)</f>
        <v>0</v>
      </c>
      <c r="P48" s="114">
        <f>('M3 F'!W47)</f>
        <v>0</v>
      </c>
      <c r="Q48" s="115">
        <f t="shared" si="3"/>
        <v>10</v>
      </c>
      <c r="R48" s="116" t="s">
        <v>57</v>
      </c>
      <c r="S48" s="115">
        <f t="shared" si="1"/>
        <v>10</v>
      </c>
      <c r="T48" s="115">
        <f t="shared" si="2"/>
        <v>0</v>
      </c>
    </row>
    <row r="49" spans="1:20" ht="20.100000000000001" customHeight="1" thickBot="1" x14ac:dyDescent="0.3">
      <c r="A49" s="110"/>
      <c r="B49" s="111"/>
      <c r="C49" s="112">
        <f>('S1 M'!W67)</f>
        <v>0</v>
      </c>
      <c r="D49" s="112">
        <f>('S1 F'!W48)</f>
        <v>0</v>
      </c>
      <c r="E49" s="113">
        <f>('S2 M'!W48)</f>
        <v>0</v>
      </c>
      <c r="F49" s="114">
        <f>('S2 F'!W48)</f>
        <v>0</v>
      </c>
      <c r="G49" s="114">
        <f>('S3 F'!W48)</f>
        <v>0</v>
      </c>
      <c r="H49" s="114">
        <f>('S3 M'!W48)</f>
        <v>9</v>
      </c>
      <c r="I49" s="114">
        <f>('S4 M'!W48)</f>
        <v>5</v>
      </c>
      <c r="J49" s="114">
        <f>('S4 F'!W48)</f>
        <v>0</v>
      </c>
      <c r="K49" s="114">
        <f>('M1 M'!W48)</f>
        <v>0</v>
      </c>
      <c r="L49" s="114">
        <f>('M1 F'!W48)</f>
        <v>0</v>
      </c>
      <c r="M49" s="114">
        <f>('M2 M'!W48)</f>
        <v>0</v>
      </c>
      <c r="N49" s="114">
        <f>('M2 F'!W48)</f>
        <v>0</v>
      </c>
      <c r="O49" s="114">
        <f>('M3 M '!W48)</f>
        <v>0</v>
      </c>
      <c r="P49" s="114">
        <f>('M3 F'!W48)</f>
        <v>0</v>
      </c>
      <c r="Q49" s="115">
        <f t="shared" si="3"/>
        <v>14</v>
      </c>
      <c r="R49" s="116"/>
      <c r="S49" s="115">
        <f t="shared" si="1"/>
        <v>14</v>
      </c>
      <c r="T49" s="115">
        <f t="shared" si="2"/>
        <v>0</v>
      </c>
    </row>
    <row r="50" spans="1:20" ht="20.100000000000001" customHeight="1" thickBot="1" x14ac:dyDescent="0.3">
      <c r="A50" s="110">
        <v>2029</v>
      </c>
      <c r="B50" s="111" t="s">
        <v>59</v>
      </c>
      <c r="C50" s="112">
        <f>('S1 M'!W68)</f>
        <v>0</v>
      </c>
      <c r="D50" s="112">
        <f>('S1 F'!W49)</f>
        <v>0</v>
      </c>
      <c r="E50" s="113">
        <f>('S2 M'!W49)</f>
        <v>0</v>
      </c>
      <c r="F50" s="114">
        <f>('S2 F'!W49)</f>
        <v>0</v>
      </c>
      <c r="G50" s="114">
        <f>('S3 F'!W49)</f>
        <v>0</v>
      </c>
      <c r="H50" s="114">
        <f>('S3 M'!W49)</f>
        <v>0</v>
      </c>
      <c r="I50" s="114">
        <f>('S4 M'!W49)</f>
        <v>0</v>
      </c>
      <c r="J50" s="114">
        <f>('S4 F'!W49)</f>
        <v>0</v>
      </c>
      <c r="K50" s="114">
        <f>('M1 M'!W49)</f>
        <v>5</v>
      </c>
      <c r="L50" s="114">
        <f>('M1 F'!W49)</f>
        <v>0</v>
      </c>
      <c r="M50" s="114">
        <f>('M2 M'!W49)</f>
        <v>8</v>
      </c>
      <c r="N50" s="114">
        <f>('M2 F'!W49)</f>
        <v>0</v>
      </c>
      <c r="O50" s="114">
        <f>('M3 M '!W49)</f>
        <v>0</v>
      </c>
      <c r="P50" s="114">
        <f>('M3 F'!W49)</f>
        <v>0</v>
      </c>
      <c r="Q50" s="110">
        <f t="shared" si="3"/>
        <v>13</v>
      </c>
      <c r="R50" s="117" t="s">
        <v>59</v>
      </c>
      <c r="S50" s="115">
        <f t="shared" si="1"/>
        <v>0</v>
      </c>
      <c r="T50" s="115">
        <f t="shared" si="2"/>
        <v>13</v>
      </c>
    </row>
    <row r="51" spans="1:20" ht="20.100000000000001" customHeight="1" thickBot="1" x14ac:dyDescent="0.3">
      <c r="A51" s="110">
        <v>2027</v>
      </c>
      <c r="B51" s="111" t="s">
        <v>20</v>
      </c>
      <c r="C51" s="112">
        <f>('S1 M'!W69)</f>
        <v>0</v>
      </c>
      <c r="D51" s="112">
        <f>('S1 F'!W50)</f>
        <v>0</v>
      </c>
      <c r="E51" s="113">
        <f>('S2 M'!W50)</f>
        <v>0</v>
      </c>
      <c r="F51" s="114">
        <f>('S2 F'!W50)</f>
        <v>0</v>
      </c>
      <c r="G51" s="114">
        <f>('S3 F'!W50)</f>
        <v>0</v>
      </c>
      <c r="H51" s="114">
        <f>('S3 M'!W50)</f>
        <v>0</v>
      </c>
      <c r="I51" s="114">
        <f>('S4 M'!W50)</f>
        <v>0</v>
      </c>
      <c r="J51" s="114">
        <f>('S4 F'!W50)</f>
        <v>0</v>
      </c>
      <c r="K51" s="114">
        <f>('M1 M'!W50)</f>
        <v>0</v>
      </c>
      <c r="L51" s="114">
        <f>('M1 F'!W50)</f>
        <v>0</v>
      </c>
      <c r="M51" s="114">
        <f>('M2 M'!W50)</f>
        <v>5</v>
      </c>
      <c r="N51" s="114">
        <f>('M2 F'!W50)</f>
        <v>0</v>
      </c>
      <c r="O51" s="114">
        <f>('M3 M '!W50)</f>
        <v>5</v>
      </c>
      <c r="P51" s="114">
        <f>('M3 F'!W50)</f>
        <v>17</v>
      </c>
      <c r="Q51" s="110">
        <f t="shared" si="3"/>
        <v>27</v>
      </c>
      <c r="R51" s="117" t="s">
        <v>20</v>
      </c>
      <c r="S51" s="115">
        <f t="shared" si="1"/>
        <v>0</v>
      </c>
      <c r="T51" s="115">
        <f t="shared" si="2"/>
        <v>27</v>
      </c>
    </row>
    <row r="52" spans="1:20" ht="20.100000000000001" customHeight="1" thickBot="1" x14ac:dyDescent="0.3">
      <c r="A52" s="110">
        <v>1862</v>
      </c>
      <c r="B52" s="111" t="s">
        <v>60</v>
      </c>
      <c r="C52" s="112">
        <f>('S1 M'!W70)</f>
        <v>0</v>
      </c>
      <c r="D52" s="112">
        <f>('S1 F'!W51)</f>
        <v>0</v>
      </c>
      <c r="E52" s="113">
        <f>('S2 M'!W51)</f>
        <v>0</v>
      </c>
      <c r="F52" s="114">
        <f>('S2 F'!W51)</f>
        <v>0</v>
      </c>
      <c r="G52" s="114">
        <f>('S3 F'!W51)</f>
        <v>0</v>
      </c>
      <c r="H52" s="114">
        <f>('S3 M'!W51)</f>
        <v>0</v>
      </c>
      <c r="I52" s="114">
        <f>('S4 M'!W51)</f>
        <v>5</v>
      </c>
      <c r="J52" s="114">
        <f>('S4 F'!W51)</f>
        <v>0</v>
      </c>
      <c r="K52" s="114">
        <f>('M1 M'!W52)</f>
        <v>0</v>
      </c>
      <c r="L52" s="114">
        <f>('M1 F'!W51)</f>
        <v>0</v>
      </c>
      <c r="M52" s="114">
        <f>('M2 M'!W51)</f>
        <v>0</v>
      </c>
      <c r="N52" s="114">
        <f>('M2 F'!W51)</f>
        <v>0</v>
      </c>
      <c r="O52" s="114">
        <f>('M3 M '!W51)</f>
        <v>0</v>
      </c>
      <c r="P52" s="114">
        <f>('M3 F'!W51)</f>
        <v>0</v>
      </c>
      <c r="Q52" s="110">
        <f t="shared" si="3"/>
        <v>5</v>
      </c>
      <c r="R52" s="117" t="s">
        <v>60</v>
      </c>
      <c r="S52" s="115">
        <f t="shared" si="1"/>
        <v>5</v>
      </c>
      <c r="T52" s="115">
        <f t="shared" si="2"/>
        <v>0</v>
      </c>
    </row>
    <row r="53" spans="1:20" ht="20.100000000000001" customHeight="1" thickBot="1" x14ac:dyDescent="0.3">
      <c r="A53" s="110">
        <v>1132</v>
      </c>
      <c r="B53" s="111" t="s">
        <v>61</v>
      </c>
      <c r="C53" s="112">
        <f>('S1 M'!W71)</f>
        <v>0</v>
      </c>
      <c r="D53" s="112">
        <f>('S1 F'!W52)</f>
        <v>0</v>
      </c>
      <c r="E53" s="113">
        <f>('S2 M'!W52)</f>
        <v>0</v>
      </c>
      <c r="F53" s="114">
        <f>('S2 F'!W52)</f>
        <v>0</v>
      </c>
      <c r="G53" s="114">
        <f>('S3 F'!W52)</f>
        <v>0</v>
      </c>
      <c r="H53" s="114">
        <f>('S3 M'!W52)</f>
        <v>0</v>
      </c>
      <c r="I53" s="114">
        <f>('S4 M'!W52)</f>
        <v>0</v>
      </c>
      <c r="J53" s="114">
        <f>('S4 F'!W52)</f>
        <v>0</v>
      </c>
      <c r="K53" s="114">
        <f>('M1 M'!W53)</f>
        <v>0</v>
      </c>
      <c r="L53" s="114">
        <f>('M1 F'!W52)</f>
        <v>0</v>
      </c>
      <c r="M53" s="114">
        <f>('M2 M'!W52)</f>
        <v>0</v>
      </c>
      <c r="N53" s="114">
        <f>('M2 F'!W52)</f>
        <v>0</v>
      </c>
      <c r="O53" s="114">
        <f>('M3 M '!W52)</f>
        <v>0</v>
      </c>
      <c r="P53" s="114">
        <f>('M3 F'!W52)</f>
        <v>0</v>
      </c>
      <c r="Q53" s="110">
        <f t="shared" si="3"/>
        <v>0</v>
      </c>
      <c r="R53" s="117" t="s">
        <v>61</v>
      </c>
      <c r="S53" s="115">
        <f t="shared" si="1"/>
        <v>0</v>
      </c>
      <c r="T53" s="115">
        <f t="shared" si="2"/>
        <v>0</v>
      </c>
    </row>
    <row r="54" spans="1:20" ht="20.100000000000001" customHeight="1" thickBot="1" x14ac:dyDescent="0.3">
      <c r="A54" s="110">
        <v>1988</v>
      </c>
      <c r="B54" s="111" t="s">
        <v>62</v>
      </c>
      <c r="C54" s="112">
        <f>('S1 M'!W72)</f>
        <v>0</v>
      </c>
      <c r="D54" s="112">
        <f>('S1 F'!W53)</f>
        <v>0</v>
      </c>
      <c r="E54" s="113">
        <f>('S2 M'!W53)</f>
        <v>0</v>
      </c>
      <c r="F54" s="114">
        <f>('S2 F'!W53)</f>
        <v>0</v>
      </c>
      <c r="G54" s="114">
        <f>('S3 F'!W53)</f>
        <v>0</v>
      </c>
      <c r="H54" s="114">
        <f>('S3 M'!W53)</f>
        <v>0</v>
      </c>
      <c r="I54" s="114">
        <f>('S4 M'!W53)</f>
        <v>0</v>
      </c>
      <c r="J54" s="114">
        <f>('S4 F'!W53)</f>
        <v>0</v>
      </c>
      <c r="K54" s="114">
        <f>('M1 M'!W54)</f>
        <v>0</v>
      </c>
      <c r="L54" s="114">
        <f>('M1 F'!W53)</f>
        <v>0</v>
      </c>
      <c r="M54" s="114">
        <f>('M2 M'!W53)</f>
        <v>0</v>
      </c>
      <c r="N54" s="114">
        <f>('M2 F'!W53)</f>
        <v>0</v>
      </c>
      <c r="O54" s="114">
        <f>('M3 M '!W53)</f>
        <v>0</v>
      </c>
      <c r="P54" s="114">
        <f>('M3 F'!W53)</f>
        <v>0</v>
      </c>
      <c r="Q54" s="110">
        <f t="shared" si="3"/>
        <v>0</v>
      </c>
      <c r="R54" s="117" t="s">
        <v>62</v>
      </c>
      <c r="S54" s="115">
        <f t="shared" si="1"/>
        <v>0</v>
      </c>
      <c r="T54" s="115">
        <f t="shared" si="2"/>
        <v>0</v>
      </c>
    </row>
    <row r="55" spans="1:20" ht="20.100000000000001" customHeight="1" thickBot="1" x14ac:dyDescent="0.3">
      <c r="A55" s="110"/>
      <c r="B55" s="111"/>
      <c r="C55" s="112">
        <f>('S1 M'!W73)</f>
        <v>0</v>
      </c>
      <c r="D55" s="112">
        <f>('S1 F'!W54)</f>
        <v>0</v>
      </c>
      <c r="E55" s="113">
        <f>('S2 M'!W54)</f>
        <v>0</v>
      </c>
      <c r="F55" s="114">
        <f>('S2 F'!W54)</f>
        <v>0</v>
      </c>
      <c r="G55" s="114">
        <f>('S3 F'!W54)</f>
        <v>0</v>
      </c>
      <c r="H55" s="114">
        <f>('S3 M'!W54)</f>
        <v>50</v>
      </c>
      <c r="I55" s="114">
        <f>('S4 M'!W54)</f>
        <v>36</v>
      </c>
      <c r="J55" s="114">
        <f>('S4 F'!W54)</f>
        <v>0</v>
      </c>
      <c r="K55" s="114">
        <f>('M1 M'!W55)</f>
        <v>0</v>
      </c>
      <c r="L55" s="114">
        <f>('M1 F'!W54)</f>
        <v>0</v>
      </c>
      <c r="M55" s="114">
        <f>('M2 M'!W54)</f>
        <v>0</v>
      </c>
      <c r="N55" s="114">
        <f>('M2 F'!W54)</f>
        <v>0</v>
      </c>
      <c r="O55" s="114">
        <f>('M3 M '!W54)</f>
        <v>0</v>
      </c>
      <c r="P55" s="114">
        <f>('M3 F'!W54)</f>
        <v>0</v>
      </c>
      <c r="Q55" s="110">
        <f t="shared" si="3"/>
        <v>86</v>
      </c>
      <c r="R55" s="117"/>
      <c r="S55" s="115">
        <f t="shared" si="1"/>
        <v>86</v>
      </c>
      <c r="T55" s="115">
        <f t="shared" si="2"/>
        <v>0</v>
      </c>
    </row>
    <row r="56" spans="1:20" ht="20.100000000000001" customHeight="1" thickBot="1" x14ac:dyDescent="0.3">
      <c r="A56" s="110"/>
      <c r="B56" s="111"/>
      <c r="C56" s="112">
        <f>('S1 M'!W74)</f>
        <v>0</v>
      </c>
      <c r="D56" s="112">
        <f>('S1 F'!W55)</f>
        <v>0</v>
      </c>
      <c r="E56" s="113">
        <f>('S2 M'!W55)</f>
        <v>12</v>
      </c>
      <c r="F56" s="114">
        <f>('S2 F'!W55)</f>
        <v>0</v>
      </c>
      <c r="G56" s="114">
        <f>('S3 F'!W55)</f>
        <v>0</v>
      </c>
      <c r="H56" s="114">
        <f>('S3 M'!W55)</f>
        <v>30</v>
      </c>
      <c r="I56" s="114">
        <f>('S4 M'!W55)</f>
        <v>0</v>
      </c>
      <c r="J56" s="114">
        <f>('S4 F'!W55)</f>
        <v>0</v>
      </c>
      <c r="K56" s="114">
        <f>('M1 M'!W56)</f>
        <v>0</v>
      </c>
      <c r="L56" s="114">
        <f>('M1 F'!W55)</f>
        <v>0</v>
      </c>
      <c r="M56" s="114">
        <f>('M2 M'!W55)</f>
        <v>0</v>
      </c>
      <c r="N56" s="114">
        <f>('M2 F'!W55)</f>
        <v>0</v>
      </c>
      <c r="O56" s="114">
        <f>('M3 M '!W55)</f>
        <v>0</v>
      </c>
      <c r="P56" s="114">
        <f>('M3 F'!W55)</f>
        <v>0</v>
      </c>
      <c r="Q56" s="110">
        <f t="shared" si="3"/>
        <v>42</v>
      </c>
      <c r="R56" s="117"/>
      <c r="S56" s="115">
        <f t="shared" si="1"/>
        <v>42</v>
      </c>
      <c r="T56" s="115">
        <f t="shared" si="2"/>
        <v>0</v>
      </c>
    </row>
    <row r="57" spans="1:20" ht="20.100000000000001" customHeight="1" thickBot="1" x14ac:dyDescent="0.3">
      <c r="A57" s="110"/>
      <c r="B57" s="111"/>
      <c r="C57" s="112">
        <f>('S1 M'!W75)</f>
        <v>0</v>
      </c>
      <c r="D57" s="112">
        <f>('S1 F'!W56)</f>
        <v>0</v>
      </c>
      <c r="E57" s="113">
        <f>('S2 M'!W56)</f>
        <v>0</v>
      </c>
      <c r="F57" s="114">
        <f>('S2 F'!W56)</f>
        <v>0</v>
      </c>
      <c r="G57" s="114">
        <f>('S3 F'!W56)</f>
        <v>0</v>
      </c>
      <c r="H57" s="114">
        <f>('S3 M'!W56)</f>
        <v>0</v>
      </c>
      <c r="I57" s="114">
        <f>('S4 M'!W56)</f>
        <v>0</v>
      </c>
      <c r="J57" s="114">
        <f>('S4 F'!W56)</f>
        <v>0</v>
      </c>
      <c r="K57" s="114">
        <f>('M1 M'!W57)</f>
        <v>0</v>
      </c>
      <c r="L57" s="114">
        <f>('M1 F'!W56)</f>
        <v>0</v>
      </c>
      <c r="M57" s="114">
        <f>('M2 M'!W56)</f>
        <v>35</v>
      </c>
      <c r="N57" s="114">
        <f>('M2 F'!W56)</f>
        <v>0</v>
      </c>
      <c r="O57" s="114">
        <f>('M3 M '!W56)</f>
        <v>45</v>
      </c>
      <c r="P57" s="114">
        <f>('M3 F'!W56)</f>
        <v>0</v>
      </c>
      <c r="Q57" s="110">
        <f t="shared" si="3"/>
        <v>80</v>
      </c>
      <c r="R57" s="117"/>
      <c r="S57" s="115">
        <f t="shared" si="1"/>
        <v>0</v>
      </c>
      <c r="T57" s="115">
        <f t="shared" si="2"/>
        <v>80</v>
      </c>
    </row>
    <row r="58" spans="1:20" ht="20.100000000000001" customHeight="1" thickBot="1" x14ac:dyDescent="0.3">
      <c r="A58" s="110">
        <v>1990</v>
      </c>
      <c r="B58" s="111" t="s">
        <v>26</v>
      </c>
      <c r="C58" s="112">
        <f>('S1 M'!W76)</f>
        <v>0</v>
      </c>
      <c r="D58" s="112">
        <f>('S1 F'!W57)</f>
        <v>45</v>
      </c>
      <c r="E58" s="113">
        <f>('S2 M'!W57)</f>
        <v>14</v>
      </c>
      <c r="F58" s="114">
        <f>('S2 F'!W57)</f>
        <v>0</v>
      </c>
      <c r="G58" s="114">
        <f>('S3 F'!W57)</f>
        <v>0</v>
      </c>
      <c r="H58" s="114">
        <f>('S3 M'!W57)</f>
        <v>6</v>
      </c>
      <c r="I58" s="114">
        <f>('S4 M'!W57)</f>
        <v>145</v>
      </c>
      <c r="J58" s="114">
        <f>('S4 F'!W57)</f>
        <v>0</v>
      </c>
      <c r="K58" s="114">
        <f>('M1 M'!W58)</f>
        <v>10</v>
      </c>
      <c r="L58" s="114">
        <f>('M1 F'!W57)</f>
        <v>0</v>
      </c>
      <c r="M58" s="114">
        <f>('M2 M'!W57)</f>
        <v>0</v>
      </c>
      <c r="N58" s="114">
        <f>('M2 F'!W57)</f>
        <v>45</v>
      </c>
      <c r="O58" s="114">
        <f>('M3 M '!W57)</f>
        <v>5</v>
      </c>
      <c r="P58" s="114">
        <f>('M3 F'!W57)</f>
        <v>0</v>
      </c>
      <c r="Q58" s="110">
        <f t="shared" si="3"/>
        <v>270</v>
      </c>
      <c r="R58" s="117" t="s">
        <v>26</v>
      </c>
      <c r="S58" s="115">
        <f t="shared" si="1"/>
        <v>210</v>
      </c>
      <c r="T58" s="115">
        <f t="shared" si="2"/>
        <v>60</v>
      </c>
    </row>
    <row r="59" spans="1:20" ht="20.100000000000001" customHeight="1" thickBot="1" x14ac:dyDescent="0.3">
      <c r="A59" s="110">
        <v>2068</v>
      </c>
      <c r="B59" s="111" t="s">
        <v>64</v>
      </c>
      <c r="C59" s="112">
        <f>('S1 M'!W77)</f>
        <v>0</v>
      </c>
      <c r="D59" s="112">
        <f>('S1 F'!W58)</f>
        <v>0</v>
      </c>
      <c r="E59" s="113">
        <f>('S2 M'!W58)</f>
        <v>0</v>
      </c>
      <c r="F59" s="114">
        <f>('S2 F'!W58)</f>
        <v>0</v>
      </c>
      <c r="G59" s="114">
        <f>('S3 F'!W58)</f>
        <v>0</v>
      </c>
      <c r="H59" s="114">
        <f>('S3 M'!W58)</f>
        <v>0</v>
      </c>
      <c r="I59" s="114">
        <f>('S4 M'!W58)</f>
        <v>0</v>
      </c>
      <c r="J59" s="114">
        <f>('S4 F'!W58)</f>
        <v>0</v>
      </c>
      <c r="K59" s="114">
        <f>('M1 M'!W59)</f>
        <v>0</v>
      </c>
      <c r="L59" s="114">
        <f>('M1 F'!W58)</f>
        <v>0</v>
      </c>
      <c r="M59" s="114">
        <f>('M2 M'!W58)</f>
        <v>0</v>
      </c>
      <c r="N59" s="114">
        <f>('M2 F'!W58)</f>
        <v>0</v>
      </c>
      <c r="O59" s="114">
        <f>('M3 M '!W58)</f>
        <v>10</v>
      </c>
      <c r="P59" s="114">
        <f>('M3 F'!W58)</f>
        <v>0</v>
      </c>
      <c r="Q59" s="110">
        <f t="shared" si="3"/>
        <v>10</v>
      </c>
      <c r="R59" s="117" t="s">
        <v>64</v>
      </c>
      <c r="S59" s="115">
        <f t="shared" si="1"/>
        <v>0</v>
      </c>
      <c r="T59" s="115">
        <f t="shared" si="2"/>
        <v>10</v>
      </c>
    </row>
    <row r="60" spans="1:20" ht="20.100000000000001" customHeight="1" thickBot="1" x14ac:dyDescent="0.3">
      <c r="A60" s="110"/>
      <c r="B60" s="111"/>
      <c r="C60" s="112">
        <f>('S1 M'!W78)</f>
        <v>0</v>
      </c>
      <c r="D60" s="112">
        <f>('S1 F'!W59)</f>
        <v>0</v>
      </c>
      <c r="E60" s="113">
        <f>('S2 M'!W59)</f>
        <v>0</v>
      </c>
      <c r="F60" s="114">
        <f>('S2 F'!W59)</f>
        <v>0</v>
      </c>
      <c r="G60" s="114">
        <f>('S3 F'!W59)</f>
        <v>0</v>
      </c>
      <c r="H60" s="114">
        <f>('S3 M'!W59)</f>
        <v>0</v>
      </c>
      <c r="I60" s="114">
        <f>('S4 M'!W59)</f>
        <v>0</v>
      </c>
      <c r="J60" s="114">
        <f>('S4 F'!W59)</f>
        <v>0</v>
      </c>
      <c r="K60" s="114">
        <f>('M1 M'!W60)</f>
        <v>40</v>
      </c>
      <c r="L60" s="114">
        <f>('M1 F'!W59)</f>
        <v>0</v>
      </c>
      <c r="M60" s="114">
        <f>('M2 M'!W59)</f>
        <v>0</v>
      </c>
      <c r="N60" s="114">
        <f>('M2 F'!W59)</f>
        <v>0</v>
      </c>
      <c r="O60" s="114">
        <f>('M3 M '!W59)</f>
        <v>6</v>
      </c>
      <c r="P60" s="114">
        <f>('M3 F'!W59)</f>
        <v>0</v>
      </c>
      <c r="Q60" s="110">
        <f t="shared" si="3"/>
        <v>46</v>
      </c>
      <c r="R60" s="117"/>
      <c r="S60" s="115">
        <f t="shared" si="1"/>
        <v>0</v>
      </c>
      <c r="T60" s="115">
        <f t="shared" si="2"/>
        <v>46</v>
      </c>
    </row>
    <row r="61" spans="1:20" ht="20.100000000000001" customHeight="1" thickBot="1" x14ac:dyDescent="0.3">
      <c r="A61" s="110"/>
      <c r="B61" s="111"/>
      <c r="C61" s="112">
        <f>('S1 M'!W79)</f>
        <v>0</v>
      </c>
      <c r="D61" s="112">
        <f>('S1 F'!W60)</f>
        <v>0</v>
      </c>
      <c r="E61" s="113">
        <f>('S2 M'!W60)</f>
        <v>0</v>
      </c>
      <c r="F61" s="114">
        <f>('S2 F'!W60)</f>
        <v>0</v>
      </c>
      <c r="G61" s="114">
        <f>('S3 F'!W60)</f>
        <v>0</v>
      </c>
      <c r="H61" s="114">
        <f>('S3 M'!W60)</f>
        <v>0</v>
      </c>
      <c r="I61" s="114">
        <f>('S4 M'!W60)</f>
        <v>0</v>
      </c>
      <c r="J61" s="114">
        <f>('S4 F'!W60)</f>
        <v>0</v>
      </c>
      <c r="K61" s="114">
        <f>('M1 M'!W61)</f>
        <v>0</v>
      </c>
      <c r="L61" s="114">
        <f>('M1 F'!W60)</f>
        <v>0</v>
      </c>
      <c r="M61" s="114">
        <f>('M2 M'!W60)</f>
        <v>0</v>
      </c>
      <c r="N61" s="114">
        <f>('M2 F'!W60)</f>
        <v>0</v>
      </c>
      <c r="O61" s="114">
        <f>('M3 M '!W60)</f>
        <v>0</v>
      </c>
      <c r="P61" s="114">
        <f>('M3 F'!W60)</f>
        <v>0</v>
      </c>
      <c r="Q61" s="110">
        <f t="shared" si="3"/>
        <v>0</v>
      </c>
      <c r="R61" s="117"/>
      <c r="S61" s="115">
        <f t="shared" si="1"/>
        <v>0</v>
      </c>
      <c r="T61" s="115">
        <f t="shared" si="2"/>
        <v>0</v>
      </c>
    </row>
    <row r="62" spans="1:20" ht="20.100000000000001" customHeight="1" thickBot="1" x14ac:dyDescent="0.3">
      <c r="A62" s="110">
        <v>2161</v>
      </c>
      <c r="B62" s="111" t="s">
        <v>66</v>
      </c>
      <c r="C62" s="112">
        <f>('S1 M'!W80)</f>
        <v>0</v>
      </c>
      <c r="D62" s="112">
        <f>('S1 F'!W61)</f>
        <v>0</v>
      </c>
      <c r="E62" s="113">
        <f>('S2 M'!W61)</f>
        <v>0</v>
      </c>
      <c r="F62" s="114">
        <f>('S2 F'!W61)</f>
        <v>0</v>
      </c>
      <c r="G62" s="114">
        <f>('S3 F'!W61)</f>
        <v>0</v>
      </c>
      <c r="H62" s="114">
        <f>('S3 M'!W61)</f>
        <v>0</v>
      </c>
      <c r="I62" s="114">
        <f>('S4 M'!W61)</f>
        <v>0</v>
      </c>
      <c r="J62" s="114">
        <f>('S4 F'!W61)</f>
        <v>0</v>
      </c>
      <c r="K62" s="114">
        <f>('M1 M'!W62)</f>
        <v>0</v>
      </c>
      <c r="L62" s="114">
        <f>('M1 F'!W61)</f>
        <v>0</v>
      </c>
      <c r="M62" s="114">
        <f>('M2 M'!W61)</f>
        <v>0</v>
      </c>
      <c r="N62" s="114">
        <f>('M2 F'!W61)</f>
        <v>0</v>
      </c>
      <c r="O62" s="114">
        <f>('M3 M '!W61)</f>
        <v>0</v>
      </c>
      <c r="P62" s="114">
        <f>('M3 F'!W61)</f>
        <v>0</v>
      </c>
      <c r="Q62" s="110">
        <f t="shared" si="3"/>
        <v>0</v>
      </c>
      <c r="R62" s="117" t="s">
        <v>66</v>
      </c>
      <c r="S62" s="115">
        <f t="shared" si="1"/>
        <v>0</v>
      </c>
      <c r="T62" s="115">
        <f t="shared" si="2"/>
        <v>0</v>
      </c>
    </row>
    <row r="63" spans="1:20" ht="20.100000000000001" customHeight="1" thickBot="1" x14ac:dyDescent="0.3">
      <c r="A63" s="110">
        <v>1216</v>
      </c>
      <c r="B63" s="111" t="s">
        <v>107</v>
      </c>
      <c r="C63" s="112">
        <f>('S1 M'!W81)</f>
        <v>0</v>
      </c>
      <c r="D63" s="112">
        <f>('S1 F'!W62)</f>
        <v>0</v>
      </c>
      <c r="E63" s="113">
        <f>('S2 M'!W62)</f>
        <v>0</v>
      </c>
      <c r="F63" s="114">
        <f>('S2 F'!W62)</f>
        <v>0</v>
      </c>
      <c r="G63" s="114">
        <f>('S3 F'!W62)</f>
        <v>0</v>
      </c>
      <c r="H63" s="114">
        <f>('S3 M'!W62)</f>
        <v>40</v>
      </c>
      <c r="I63" s="114">
        <f>('S4 M'!W62)</f>
        <v>0</v>
      </c>
      <c r="J63" s="114">
        <f>('S4 F'!W62)</f>
        <v>0</v>
      </c>
      <c r="K63" s="114">
        <f>('M1 M'!W63)</f>
        <v>50</v>
      </c>
      <c r="L63" s="114">
        <f>('M1 F'!W62)</f>
        <v>0</v>
      </c>
      <c r="M63" s="114">
        <f>('M2 M'!W62)</f>
        <v>0</v>
      </c>
      <c r="N63" s="114">
        <f>('M2 F'!W62)</f>
        <v>0</v>
      </c>
      <c r="O63" s="114">
        <f>('M3 M '!W62)</f>
        <v>0</v>
      </c>
      <c r="P63" s="114">
        <f>('M3 F'!W62)</f>
        <v>0</v>
      </c>
      <c r="Q63" s="110">
        <f t="shared" si="3"/>
        <v>90</v>
      </c>
      <c r="R63" s="117" t="s">
        <v>107</v>
      </c>
      <c r="S63" s="115">
        <f t="shared" si="1"/>
        <v>40</v>
      </c>
      <c r="T63" s="115">
        <f t="shared" si="2"/>
        <v>50</v>
      </c>
    </row>
    <row r="64" spans="1:20" ht="20.100000000000001" customHeight="1" thickBot="1" x14ac:dyDescent="0.3">
      <c r="A64" s="110">
        <v>2113</v>
      </c>
      <c r="B64" s="111" t="s">
        <v>67</v>
      </c>
      <c r="C64" s="112">
        <f>('S1 M'!W82)</f>
        <v>0</v>
      </c>
      <c r="D64" s="112">
        <f>('S1 F'!W63)</f>
        <v>0</v>
      </c>
      <c r="E64" s="113">
        <f>('S2 M'!W63)</f>
        <v>11</v>
      </c>
      <c r="F64" s="114">
        <f>('S2 F'!W63)</f>
        <v>0</v>
      </c>
      <c r="G64" s="114">
        <f>('S3 F'!W63)</f>
        <v>0</v>
      </c>
      <c r="H64" s="114">
        <f>('S3 M'!W63)</f>
        <v>0</v>
      </c>
      <c r="I64" s="114">
        <f>('S4 M'!W63)</f>
        <v>22</v>
      </c>
      <c r="J64" s="114">
        <f>('S4 F'!W63)</f>
        <v>0</v>
      </c>
      <c r="K64" s="114">
        <f>('M1 M'!W64)</f>
        <v>0</v>
      </c>
      <c r="L64" s="114">
        <f>('M1 F'!W63)</f>
        <v>45</v>
      </c>
      <c r="M64" s="114">
        <f>('M2 M'!W63)</f>
        <v>70</v>
      </c>
      <c r="N64" s="114">
        <f>('M2 F'!W63)</f>
        <v>0</v>
      </c>
      <c r="O64" s="114">
        <f>('M3 M '!W63)</f>
        <v>13</v>
      </c>
      <c r="P64" s="114">
        <f>('M3 F'!W63)</f>
        <v>0</v>
      </c>
      <c r="Q64" s="110">
        <f t="shared" si="3"/>
        <v>161</v>
      </c>
      <c r="R64" s="117" t="s">
        <v>67</v>
      </c>
      <c r="S64" s="115">
        <f t="shared" si="1"/>
        <v>33</v>
      </c>
      <c r="T64" s="115">
        <f t="shared" si="2"/>
        <v>128</v>
      </c>
    </row>
    <row r="65" spans="1:20" ht="20.100000000000001" customHeight="1" thickBot="1" x14ac:dyDescent="0.3">
      <c r="A65" s="110"/>
      <c r="B65" s="111"/>
      <c r="C65" s="112">
        <f>('S1 M'!W83)</f>
        <v>0</v>
      </c>
      <c r="D65" s="112">
        <f>('S1 F'!W64)</f>
        <v>0</v>
      </c>
      <c r="E65" s="113">
        <f>('S2 M'!W64)</f>
        <v>0</v>
      </c>
      <c r="F65" s="114">
        <f>('S2 F'!W64)</f>
        <v>0</v>
      </c>
      <c r="G65" s="114">
        <f>('S3 F'!W64)</f>
        <v>0</v>
      </c>
      <c r="H65" s="114">
        <f>('S3 M'!W64)</f>
        <v>0</v>
      </c>
      <c r="I65" s="114">
        <f>('S4 M'!W64)</f>
        <v>0</v>
      </c>
      <c r="J65" s="114">
        <f>('S4 F'!W64)</f>
        <v>0</v>
      </c>
      <c r="K65" s="114">
        <f>('M1 M'!W65)</f>
        <v>0</v>
      </c>
      <c r="L65" s="114">
        <f>('M1 F'!W64)</f>
        <v>0</v>
      </c>
      <c r="M65" s="114">
        <f>('M2 M'!W64)</f>
        <v>0</v>
      </c>
      <c r="N65" s="114">
        <f>('M2 F'!W64)</f>
        <v>0</v>
      </c>
      <c r="O65" s="114">
        <f>('M3 M '!W64)</f>
        <v>5</v>
      </c>
      <c r="P65" s="114">
        <f>('M3 F'!W64)</f>
        <v>0</v>
      </c>
      <c r="Q65" s="110">
        <f t="shared" ref="Q65" si="4">SUM(C65:P65)</f>
        <v>5</v>
      </c>
      <c r="R65" s="121"/>
      <c r="S65" s="115">
        <f t="shared" si="1"/>
        <v>0</v>
      </c>
      <c r="T65" s="115">
        <f t="shared" si="2"/>
        <v>5</v>
      </c>
    </row>
    <row r="66" spans="1:20" ht="19.5" customHeight="1" x14ac:dyDescent="0.25">
      <c r="A66" s="45"/>
      <c r="B66" s="96"/>
      <c r="C66" s="118">
        <f>SUM(C4:C65)</f>
        <v>453</v>
      </c>
      <c r="D66" s="118">
        <f t="shared" ref="D66:P66" si="5">SUM(D4:D65)</f>
        <v>150</v>
      </c>
      <c r="E66" s="118">
        <f t="shared" si="5"/>
        <v>743</v>
      </c>
      <c r="F66" s="118">
        <f t="shared" si="5"/>
        <v>125</v>
      </c>
      <c r="G66" s="118">
        <f t="shared" si="5"/>
        <v>125</v>
      </c>
      <c r="H66" s="118">
        <f t="shared" si="5"/>
        <v>1101</v>
      </c>
      <c r="I66" s="118">
        <f t="shared" si="5"/>
        <v>779</v>
      </c>
      <c r="J66" s="118">
        <f t="shared" si="5"/>
        <v>105</v>
      </c>
      <c r="K66" s="118">
        <f t="shared" si="5"/>
        <v>1128</v>
      </c>
      <c r="L66" s="118">
        <f t="shared" si="5"/>
        <v>105</v>
      </c>
      <c r="M66" s="118">
        <f t="shared" si="5"/>
        <v>1031</v>
      </c>
      <c r="N66" s="118">
        <f t="shared" si="5"/>
        <v>136</v>
      </c>
      <c r="O66" s="118">
        <f t="shared" si="5"/>
        <v>1140</v>
      </c>
      <c r="P66" s="118">
        <f t="shared" si="5"/>
        <v>241</v>
      </c>
      <c r="Q66" s="98">
        <f>SUM(Q4:Q65)</f>
        <v>7362</v>
      </c>
      <c r="R66" s="119"/>
      <c r="S66" s="98">
        <f t="shared" ref="S66:T66" si="6">SUM(S4:S65)</f>
        <v>3581</v>
      </c>
      <c r="T66" s="98">
        <f t="shared" si="6"/>
        <v>3781</v>
      </c>
    </row>
    <row r="67" spans="1:20" ht="15.75" customHeight="1" thickBot="1" x14ac:dyDescent="0.3">
      <c r="A67" s="6"/>
      <c r="B67" s="81"/>
      <c r="C67" s="122" t="s">
        <v>85</v>
      </c>
      <c r="D67" s="122" t="s">
        <v>86</v>
      </c>
      <c r="E67" s="120" t="s">
        <v>87</v>
      </c>
      <c r="F67" s="120" t="s">
        <v>88</v>
      </c>
      <c r="G67" s="120" t="s">
        <v>89</v>
      </c>
      <c r="H67" s="120" t="s">
        <v>90</v>
      </c>
      <c r="I67" s="120" t="s">
        <v>91</v>
      </c>
      <c r="J67" s="120" t="s">
        <v>92</v>
      </c>
      <c r="K67" s="120" t="s">
        <v>93</v>
      </c>
      <c r="L67" s="120" t="s">
        <v>94</v>
      </c>
      <c r="M67" s="120" t="s">
        <v>95</v>
      </c>
      <c r="N67" s="120" t="s">
        <v>96</v>
      </c>
      <c r="O67" s="120" t="s">
        <v>97</v>
      </c>
      <c r="P67" s="120" t="s">
        <v>98</v>
      </c>
      <c r="Q67" s="99">
        <f>SUM(C66:P66)</f>
        <v>7362</v>
      </c>
      <c r="R67" s="6"/>
      <c r="S67" s="99"/>
      <c r="T67" s="99"/>
    </row>
    <row r="68" spans="1:20" ht="16.149999999999999" customHeight="1" x14ac:dyDescent="0.2">
      <c r="A68" s="6"/>
      <c r="B68" s="6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6"/>
      <c r="R68" s="6"/>
      <c r="S68" s="6"/>
      <c r="T68" s="6"/>
    </row>
    <row r="69" spans="1:20" ht="15.6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5.6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</sheetData>
  <pageMargins left="1" right="1" top="1" bottom="1" header="0.25" footer="0.25"/>
  <pageSetup orientation="portrait"/>
  <headerFooter>
    <oddFooter>&amp;L&amp;"Helvetica,Regular"&amp;12&amp;K000000	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63"/>
  <sheetViews>
    <sheetView topLeftCell="A34" workbookViewId="0">
      <selection activeCell="A45" sqref="A45"/>
    </sheetView>
  </sheetViews>
  <sheetFormatPr defaultRowHeight="12.75" x14ac:dyDescent="0.2"/>
  <cols>
    <col min="1" max="1" width="42.7109375" bestFit="1" customWidth="1"/>
    <col min="2" max="2" width="18.7109375" customWidth="1"/>
    <col min="3" max="4" width="18.7109375" style="124" customWidth="1"/>
  </cols>
  <sheetData>
    <row r="1" spans="1:4" ht="16.5" thickBot="1" x14ac:dyDescent="0.3">
      <c r="A1" s="106" t="s">
        <v>3</v>
      </c>
      <c r="B1" s="106" t="s">
        <v>104</v>
      </c>
      <c r="C1" s="106" t="s">
        <v>100</v>
      </c>
      <c r="D1" s="106" t="s">
        <v>101</v>
      </c>
    </row>
    <row r="2" spans="1:4" ht="16.5" thickBot="1" x14ac:dyDescent="0.3">
      <c r="A2" s="111" t="s">
        <v>10</v>
      </c>
      <c r="B2" s="106">
        <f>'Punti provvisorio'!Q22</f>
        <v>85</v>
      </c>
      <c r="C2" s="106">
        <f>'Punti provvisorio'!S22</f>
        <v>35</v>
      </c>
      <c r="D2" s="106">
        <f>'Punti provvisorio'!T22</f>
        <v>50</v>
      </c>
    </row>
    <row r="3" spans="1:4" ht="16.5" thickBot="1" x14ac:dyDescent="0.3">
      <c r="A3" s="111" t="s">
        <v>11</v>
      </c>
      <c r="B3" s="106">
        <f>'Punti provvisorio'!Q4</f>
        <v>476</v>
      </c>
      <c r="C3" s="106">
        <f>'Punti provvisorio'!S4</f>
        <v>139</v>
      </c>
      <c r="D3" s="106">
        <f>'Punti provvisorio'!T4</f>
        <v>337</v>
      </c>
    </row>
    <row r="4" spans="1:4" ht="16.5" thickBot="1" x14ac:dyDescent="0.3">
      <c r="A4" s="111" t="s">
        <v>12</v>
      </c>
      <c r="B4" s="106">
        <f>'Punti provvisorio'!Q5</f>
        <v>20</v>
      </c>
      <c r="C4" s="106">
        <f>'Punti provvisorio'!S5</f>
        <v>0</v>
      </c>
      <c r="D4" s="106">
        <f>'Punti provvisorio'!T5</f>
        <v>20</v>
      </c>
    </row>
    <row r="5" spans="1:4" ht="16.5" thickBot="1" x14ac:dyDescent="0.3">
      <c r="A5" s="111" t="s">
        <v>16</v>
      </c>
      <c r="B5" s="106">
        <f>'Punti provvisorio'!Q9</f>
        <v>221</v>
      </c>
      <c r="C5" s="106">
        <f>'Punti provvisorio'!S9</f>
        <v>89</v>
      </c>
      <c r="D5" s="106">
        <f>'Punti provvisorio'!T9</f>
        <v>132</v>
      </c>
    </row>
    <row r="6" spans="1:4" ht="16.5" thickBot="1" x14ac:dyDescent="0.3">
      <c r="A6" s="111" t="s">
        <v>23</v>
      </c>
      <c r="B6" s="106">
        <f>'Punti provvisorio'!Q13</f>
        <v>19</v>
      </c>
      <c r="C6" s="106">
        <f>'Punti provvisorio'!S13</f>
        <v>0</v>
      </c>
      <c r="D6" s="106">
        <f>'Punti provvisorio'!T13</f>
        <v>19</v>
      </c>
    </row>
    <row r="7" spans="1:4" ht="16.5" thickBot="1" x14ac:dyDescent="0.3">
      <c r="A7" s="111" t="s">
        <v>24</v>
      </c>
      <c r="B7" s="106">
        <f>'Punti provvisorio'!Q56</f>
        <v>42</v>
      </c>
      <c r="C7" s="106">
        <f>'Punti provvisorio'!S56</f>
        <v>42</v>
      </c>
      <c r="D7" s="106">
        <f>'Punti provvisorio'!T56</f>
        <v>0</v>
      </c>
    </row>
    <row r="8" spans="1:4" ht="16.5" thickBot="1" x14ac:dyDescent="0.3">
      <c r="A8" s="111" t="s">
        <v>13</v>
      </c>
      <c r="B8" s="106">
        <f>'Punti provvisorio'!Q6</f>
        <v>154</v>
      </c>
      <c r="C8" s="106">
        <f>'Punti provvisorio'!S6</f>
        <v>0</v>
      </c>
      <c r="D8" s="106">
        <f>'Punti provvisorio'!T6</f>
        <v>154</v>
      </c>
    </row>
    <row r="9" spans="1:4" ht="16.5" thickBot="1" x14ac:dyDescent="0.3">
      <c r="A9" s="111" t="s">
        <v>22</v>
      </c>
      <c r="B9" s="106">
        <f>'Punti provvisorio'!Q42</f>
        <v>25</v>
      </c>
      <c r="C9" s="106">
        <f>'Punti provvisorio'!S42</f>
        <v>25</v>
      </c>
      <c r="D9" s="106">
        <f>'Punti provvisorio'!T42</f>
        <v>0</v>
      </c>
    </row>
    <row r="10" spans="1:4" ht="16.5" thickBot="1" x14ac:dyDescent="0.3">
      <c r="A10" s="111" t="s">
        <v>28</v>
      </c>
      <c r="B10" s="106">
        <f>'Punti provvisorio'!Q16</f>
        <v>45</v>
      </c>
      <c r="C10" s="106">
        <f>'Punti provvisorio'!S16</f>
        <v>45</v>
      </c>
      <c r="D10" s="106">
        <f>'Punti provvisorio'!T16</f>
        <v>0</v>
      </c>
    </row>
    <row r="11" spans="1:4" ht="16.5" thickBot="1" x14ac:dyDescent="0.3">
      <c r="A11" s="111" t="s">
        <v>14</v>
      </c>
      <c r="B11" s="106">
        <f>'Punti provvisorio'!Q7</f>
        <v>20</v>
      </c>
      <c r="C11" s="106">
        <f>'Punti provvisorio'!S7</f>
        <v>0</v>
      </c>
      <c r="D11" s="106">
        <f>'Punti provvisorio'!T7</f>
        <v>20</v>
      </c>
    </row>
    <row r="12" spans="1:4" ht="16.5" thickBot="1" x14ac:dyDescent="0.3">
      <c r="A12" s="111" t="s">
        <v>30</v>
      </c>
      <c r="B12" s="106">
        <f>'Punti provvisorio'!Q47</f>
        <v>5</v>
      </c>
      <c r="C12" s="106">
        <f>'Punti provvisorio'!S47</f>
        <v>5</v>
      </c>
      <c r="D12" s="106">
        <f>'Punti provvisorio'!T47</f>
        <v>0</v>
      </c>
    </row>
    <row r="13" spans="1:4" ht="16.5" thickBot="1" x14ac:dyDescent="0.3">
      <c r="A13" s="111" t="s">
        <v>32</v>
      </c>
      <c r="B13" s="106">
        <f>'Punti provvisorio'!Q35</f>
        <v>0</v>
      </c>
      <c r="C13" s="106">
        <f>'Punti provvisorio'!S35</f>
        <v>0</v>
      </c>
      <c r="D13" s="106">
        <f>'Punti provvisorio'!T35</f>
        <v>0</v>
      </c>
    </row>
    <row r="14" spans="1:4" ht="16.5" thickBot="1" x14ac:dyDescent="0.3">
      <c r="A14" s="111" t="s">
        <v>53</v>
      </c>
      <c r="B14" s="106">
        <f>'Punti provvisorio'!Q43</f>
        <v>116</v>
      </c>
      <c r="C14" s="106">
        <f>'Punti provvisorio'!S43</f>
        <v>10</v>
      </c>
      <c r="D14" s="106">
        <f>'Punti provvisorio'!T43</f>
        <v>106</v>
      </c>
    </row>
    <row r="15" spans="1:4" ht="16.5" thickBot="1" x14ac:dyDescent="0.3">
      <c r="A15" s="111" t="s">
        <v>35</v>
      </c>
      <c r="B15" s="106">
        <f>'Punti provvisorio'!Q21</f>
        <v>45</v>
      </c>
      <c r="C15" s="106">
        <f>'Punti provvisorio'!S21</f>
        <v>0</v>
      </c>
      <c r="D15" s="106">
        <f>'Punti provvisorio'!T21</f>
        <v>45</v>
      </c>
    </row>
    <row r="16" spans="1:4" ht="16.5" thickBot="1" x14ac:dyDescent="0.3">
      <c r="A16" s="111" t="s">
        <v>20</v>
      </c>
      <c r="B16" s="106">
        <f>'Punti provvisorio'!Q51</f>
        <v>27</v>
      </c>
      <c r="C16" s="106">
        <f>'Punti provvisorio'!S51</f>
        <v>0</v>
      </c>
      <c r="D16" s="106">
        <f>'Punti provvisorio'!T51</f>
        <v>27</v>
      </c>
    </row>
    <row r="17" spans="1:4" ht="16.5" thickBot="1" x14ac:dyDescent="0.3">
      <c r="A17" s="111" t="s">
        <v>34</v>
      </c>
      <c r="B17" s="106">
        <f>'Punti provvisorio'!Q20</f>
        <v>0</v>
      </c>
      <c r="C17" s="106">
        <f>'Punti provvisorio'!S20</f>
        <v>0</v>
      </c>
      <c r="D17" s="106">
        <f>'Punti provvisorio'!T20</f>
        <v>0</v>
      </c>
    </row>
    <row r="18" spans="1:4" ht="16.5" thickBot="1" x14ac:dyDescent="0.3">
      <c r="A18" s="111" t="s">
        <v>26</v>
      </c>
      <c r="B18" s="106">
        <f>'Punti provvisorio'!Q58</f>
        <v>270</v>
      </c>
      <c r="C18" s="106">
        <f>'Punti provvisorio'!S58</f>
        <v>210</v>
      </c>
      <c r="D18" s="106">
        <f>'Punti provvisorio'!T58</f>
        <v>60</v>
      </c>
    </row>
    <row r="19" spans="1:4" ht="16.5" thickBot="1" x14ac:dyDescent="0.3">
      <c r="A19" s="111" t="s">
        <v>17</v>
      </c>
      <c r="B19" s="106">
        <f>'Punti provvisorio'!Q57</f>
        <v>80</v>
      </c>
      <c r="C19" s="106">
        <f>'Punti provvisorio'!S57</f>
        <v>0</v>
      </c>
      <c r="D19" s="106">
        <f>'Punti provvisorio'!T57</f>
        <v>80</v>
      </c>
    </row>
    <row r="20" spans="1:4" ht="16.5" thickBot="1" x14ac:dyDescent="0.3">
      <c r="A20" s="111" t="s">
        <v>21</v>
      </c>
      <c r="B20" s="106">
        <f>'Punti provvisorio'!Q12</f>
        <v>0</v>
      </c>
      <c r="C20" s="106">
        <f>'Punti provvisorio'!S12</f>
        <v>0</v>
      </c>
      <c r="D20" s="106">
        <f>'Punti provvisorio'!T12</f>
        <v>0</v>
      </c>
    </row>
    <row r="21" spans="1:4" ht="16.5" thickBot="1" x14ac:dyDescent="0.3">
      <c r="A21" s="111" t="s">
        <v>33</v>
      </c>
      <c r="B21" s="106">
        <f>'Punti provvisorio'!Q61</f>
        <v>0</v>
      </c>
      <c r="C21" s="106">
        <f>'Punti provvisorio'!S61</f>
        <v>0</v>
      </c>
      <c r="D21" s="106">
        <f>'Punti provvisorio'!T61</f>
        <v>0</v>
      </c>
    </row>
    <row r="22" spans="1:4" ht="16.5" thickBot="1" x14ac:dyDescent="0.3">
      <c r="A22" s="111" t="s">
        <v>44</v>
      </c>
      <c r="B22" s="106">
        <f>'Punti provvisorio'!Q31</f>
        <v>100</v>
      </c>
      <c r="C22" s="106">
        <f>'Punti provvisorio'!S31</f>
        <v>20</v>
      </c>
      <c r="D22" s="106">
        <f>'Punti provvisorio'!T31</f>
        <v>80</v>
      </c>
    </row>
    <row r="23" spans="1:4" ht="16.5" thickBot="1" x14ac:dyDescent="0.3">
      <c r="A23" s="111" t="s">
        <v>59</v>
      </c>
      <c r="B23" s="106">
        <f>'Punti provvisorio'!Q50</f>
        <v>13</v>
      </c>
      <c r="C23" s="106">
        <f>'Punti provvisorio'!S50</f>
        <v>0</v>
      </c>
      <c r="D23" s="106">
        <f>'Punti provvisorio'!T50</f>
        <v>13</v>
      </c>
    </row>
    <row r="24" spans="1:4" ht="16.5" thickBot="1" x14ac:dyDescent="0.3">
      <c r="A24" s="111" t="s">
        <v>18</v>
      </c>
      <c r="B24" s="106">
        <f>'Punti provvisorio'!Q10</f>
        <v>307</v>
      </c>
      <c r="C24" s="106">
        <f>'Punti provvisorio'!S10</f>
        <v>80</v>
      </c>
      <c r="D24" s="106">
        <f>'Punti provvisorio'!T10</f>
        <v>227</v>
      </c>
    </row>
    <row r="25" spans="1:4" ht="16.5" thickBot="1" x14ac:dyDescent="0.3">
      <c r="A25" s="111" t="s">
        <v>27</v>
      </c>
      <c r="B25" s="106">
        <f>'Punti provvisorio'!Q15</f>
        <v>200</v>
      </c>
      <c r="C25" s="106">
        <f>'Punti provvisorio'!S15</f>
        <v>55</v>
      </c>
      <c r="D25" s="106">
        <f>'Punti provvisorio'!T15</f>
        <v>145</v>
      </c>
    </row>
    <row r="26" spans="1:4" ht="16.5" thickBot="1" x14ac:dyDescent="0.3">
      <c r="A26" s="111" t="s">
        <v>54</v>
      </c>
      <c r="B26" s="106">
        <f>'Punti provvisorio'!Q44</f>
        <v>22</v>
      </c>
      <c r="C26" s="106">
        <f>'Punti provvisorio'!S44</f>
        <v>0</v>
      </c>
      <c r="D26" s="106">
        <f>'Punti provvisorio'!T44</f>
        <v>22</v>
      </c>
    </row>
    <row r="27" spans="1:4" ht="16.5" thickBot="1" x14ac:dyDescent="0.3">
      <c r="A27" s="111" t="s">
        <v>58</v>
      </c>
      <c r="B27" s="106">
        <f>'Punti provvisorio'!Q49</f>
        <v>14</v>
      </c>
      <c r="C27" s="106">
        <f>'Punti provvisorio'!S49</f>
        <v>14</v>
      </c>
      <c r="D27" s="106">
        <f>'Punti provvisorio'!T49</f>
        <v>0</v>
      </c>
    </row>
    <row r="28" spans="1:4" ht="16.5" thickBot="1" x14ac:dyDescent="0.3">
      <c r="A28" s="111" t="s">
        <v>19</v>
      </c>
      <c r="B28" s="106">
        <f>'Punti provvisorio'!Q11</f>
        <v>100</v>
      </c>
      <c r="C28" s="106">
        <f>'Punti provvisorio'!S11</f>
        <v>100</v>
      </c>
      <c r="D28" s="106">
        <f>'Punti provvisorio'!T11</f>
        <v>0</v>
      </c>
    </row>
    <row r="29" spans="1:4" ht="16.5" thickBot="1" x14ac:dyDescent="0.3">
      <c r="A29" s="111" t="s">
        <v>36</v>
      </c>
      <c r="B29" s="106">
        <f>'Punti provvisorio'!Q23</f>
        <v>489</v>
      </c>
      <c r="C29" s="106">
        <f>'Punti provvisorio'!S23</f>
        <v>309</v>
      </c>
      <c r="D29" s="106">
        <f>'Punti provvisorio'!T23</f>
        <v>180</v>
      </c>
    </row>
    <row r="30" spans="1:4" ht="16.5" thickBot="1" x14ac:dyDescent="0.3">
      <c r="A30" s="111" t="s">
        <v>15</v>
      </c>
      <c r="B30" s="106">
        <f>'Punti provvisorio'!Q8</f>
        <v>381</v>
      </c>
      <c r="C30" s="106">
        <f>'Punti provvisorio'!S8</f>
        <v>235</v>
      </c>
      <c r="D30" s="106">
        <f>'Punti provvisorio'!T8</f>
        <v>146</v>
      </c>
    </row>
    <row r="31" spans="1:4" ht="16.5" thickBot="1" x14ac:dyDescent="0.3">
      <c r="A31" s="111" t="s">
        <v>51</v>
      </c>
      <c r="B31" s="106">
        <f>'Punti provvisorio'!Q39</f>
        <v>138</v>
      </c>
      <c r="C31" s="106">
        <f>'Punti provvisorio'!S39</f>
        <v>18</v>
      </c>
      <c r="D31" s="106">
        <f>'Punti provvisorio'!T39</f>
        <v>120</v>
      </c>
    </row>
    <row r="32" spans="1:4" ht="16.5" thickBot="1" x14ac:dyDescent="0.3">
      <c r="A32" s="111" t="s">
        <v>29</v>
      </c>
      <c r="B32" s="106">
        <f>'Punti provvisorio'!Q17</f>
        <v>60</v>
      </c>
      <c r="C32" s="106">
        <f>'Punti provvisorio'!S17</f>
        <v>0</v>
      </c>
      <c r="D32" s="106">
        <f>'Punti provvisorio'!T17</f>
        <v>60</v>
      </c>
    </row>
    <row r="33" spans="1:4" ht="16.5" thickBot="1" x14ac:dyDescent="0.3">
      <c r="A33" s="111" t="s">
        <v>61</v>
      </c>
      <c r="B33" s="106">
        <f>'Punti provvisorio'!Q53</f>
        <v>0</v>
      </c>
      <c r="C33" s="106">
        <f>'Punti provvisorio'!S53</f>
        <v>0</v>
      </c>
      <c r="D33" s="106">
        <f>'Punti provvisorio'!T53</f>
        <v>0</v>
      </c>
    </row>
    <row r="34" spans="1:4" ht="16.5" thickBot="1" x14ac:dyDescent="0.3">
      <c r="A34" s="111" t="s">
        <v>43</v>
      </c>
      <c r="B34" s="106">
        <f>'Punti provvisorio'!Q30</f>
        <v>163</v>
      </c>
      <c r="C34" s="106">
        <f>'Punti provvisorio'!S30</f>
        <v>131</v>
      </c>
      <c r="D34" s="106">
        <f>'Punti provvisorio'!T30</f>
        <v>32</v>
      </c>
    </row>
    <row r="35" spans="1:4" ht="16.5" thickBot="1" x14ac:dyDescent="0.3">
      <c r="A35" s="111" t="s">
        <v>60</v>
      </c>
      <c r="B35" s="106">
        <f>'Punti provvisorio'!Q52</f>
        <v>5</v>
      </c>
      <c r="C35" s="106">
        <f>'Punti provvisorio'!S52</f>
        <v>5</v>
      </c>
      <c r="D35" s="106">
        <f>'Punti provvisorio'!T52</f>
        <v>0</v>
      </c>
    </row>
    <row r="36" spans="1:4" ht="16.5" thickBot="1" x14ac:dyDescent="0.3">
      <c r="A36" s="111" t="s">
        <v>42</v>
      </c>
      <c r="B36" s="106">
        <f>'Punti provvisorio'!Q29</f>
        <v>12</v>
      </c>
      <c r="C36" s="106">
        <f>'Punti provvisorio'!S29</f>
        <v>0</v>
      </c>
      <c r="D36" s="106">
        <f>'Punti provvisorio'!T29</f>
        <v>12</v>
      </c>
    </row>
    <row r="37" spans="1:4" ht="16.5" thickBot="1" x14ac:dyDescent="0.3">
      <c r="A37" s="111" t="s">
        <v>73</v>
      </c>
      <c r="B37" s="106">
        <f>'Punti provvisorio'!Q65</f>
        <v>5</v>
      </c>
      <c r="C37" s="106">
        <f>'Punti provvisorio'!S65</f>
        <v>0</v>
      </c>
      <c r="D37" s="106">
        <f>'Punti provvisorio'!T65</f>
        <v>5</v>
      </c>
    </row>
    <row r="38" spans="1:4" ht="16.5" thickBot="1" x14ac:dyDescent="0.3">
      <c r="A38" s="111" t="s">
        <v>65</v>
      </c>
      <c r="B38" s="106">
        <f>'Punti provvisorio'!Q60</f>
        <v>46</v>
      </c>
      <c r="C38" s="106">
        <f>'Punti provvisorio'!S60</f>
        <v>0</v>
      </c>
      <c r="D38" s="106">
        <f>'Punti provvisorio'!T60</f>
        <v>46</v>
      </c>
    </row>
    <row r="39" spans="1:4" ht="16.5" thickBot="1" x14ac:dyDescent="0.3">
      <c r="A39" s="111" t="s">
        <v>66</v>
      </c>
      <c r="B39" s="106">
        <f>'Punti provvisorio'!Q62</f>
        <v>0</v>
      </c>
      <c r="C39" s="106">
        <f>'Punti provvisorio'!S62</f>
        <v>0</v>
      </c>
      <c r="D39" s="106">
        <f>'Punti provvisorio'!T62</f>
        <v>0</v>
      </c>
    </row>
    <row r="40" spans="1:4" ht="16.5" thickBot="1" x14ac:dyDescent="0.3">
      <c r="A40" s="111" t="s">
        <v>57</v>
      </c>
      <c r="B40" s="106">
        <f>'Punti provvisorio'!Q48</f>
        <v>10</v>
      </c>
      <c r="C40" s="106">
        <f>'Punti provvisorio'!S48</f>
        <v>10</v>
      </c>
      <c r="D40" s="106">
        <f>'Punti provvisorio'!T48</f>
        <v>0</v>
      </c>
    </row>
    <row r="41" spans="1:4" ht="16.5" thickBot="1" x14ac:dyDescent="0.3">
      <c r="A41" s="111" t="s">
        <v>31</v>
      </c>
      <c r="B41" s="106">
        <f>'Punti provvisorio'!Q18</f>
        <v>62</v>
      </c>
      <c r="C41" s="106">
        <f>'Punti provvisorio'!S18</f>
        <v>30</v>
      </c>
      <c r="D41" s="106">
        <f>'Punti provvisorio'!T18</f>
        <v>32</v>
      </c>
    </row>
    <row r="42" spans="1:4" ht="16.5" thickBot="1" x14ac:dyDescent="0.3">
      <c r="A42" s="111" t="s">
        <v>41</v>
      </c>
      <c r="B42" s="106">
        <f>'Punti provvisorio'!Q28</f>
        <v>158</v>
      </c>
      <c r="C42" s="106">
        <f>'Punti provvisorio'!S28</f>
        <v>35</v>
      </c>
      <c r="D42" s="106">
        <f>'Punti provvisorio'!T28</f>
        <v>123</v>
      </c>
    </row>
    <row r="43" spans="1:4" ht="16.5" thickBot="1" x14ac:dyDescent="0.3">
      <c r="A43" s="111" t="s">
        <v>63</v>
      </c>
      <c r="B43" s="106">
        <f>'Punti provvisorio'!Q55</f>
        <v>86</v>
      </c>
      <c r="C43" s="106">
        <f>'Punti provvisorio'!S55</f>
        <v>86</v>
      </c>
      <c r="D43" s="106">
        <f>'Punti provvisorio'!T55</f>
        <v>0</v>
      </c>
    </row>
    <row r="44" spans="1:4" ht="16.5" thickBot="1" x14ac:dyDescent="0.3">
      <c r="A44" s="111" t="s">
        <v>49</v>
      </c>
      <c r="B44" s="106">
        <f>'Punti provvisorio'!Q37</f>
        <v>17</v>
      </c>
      <c r="C44" s="106">
        <f>'Punti provvisorio'!S37</f>
        <v>17</v>
      </c>
      <c r="D44" s="106">
        <f>'Punti provvisorio'!T37</f>
        <v>0</v>
      </c>
    </row>
    <row r="45" spans="1:4" ht="16.5" thickBot="1" x14ac:dyDescent="0.3">
      <c r="A45" s="111" t="s">
        <v>107</v>
      </c>
      <c r="B45" s="106">
        <f>'Punti provvisorio'!Q63</f>
        <v>90</v>
      </c>
      <c r="C45" s="106">
        <f>'Punti provvisorio'!S63</f>
        <v>40</v>
      </c>
      <c r="D45" s="106">
        <f>'Punti provvisorio'!T63</f>
        <v>50</v>
      </c>
    </row>
    <row r="46" spans="1:4" ht="16.5" thickBot="1" x14ac:dyDescent="0.3">
      <c r="A46" s="111" t="s">
        <v>67</v>
      </c>
      <c r="B46" s="106">
        <f>'Punti provvisorio'!Q64</f>
        <v>161</v>
      </c>
      <c r="C46" s="106">
        <f>'Punti provvisorio'!S64</f>
        <v>33</v>
      </c>
      <c r="D46" s="106">
        <f>'Punti provvisorio'!T64</f>
        <v>128</v>
      </c>
    </row>
    <row r="47" spans="1:4" ht="16.5" thickBot="1" x14ac:dyDescent="0.3">
      <c r="A47" s="111" t="s">
        <v>64</v>
      </c>
      <c r="B47" s="106">
        <f>'Punti provvisorio'!Q59</f>
        <v>10</v>
      </c>
      <c r="C47" s="106">
        <f>'Punti provvisorio'!S59</f>
        <v>0</v>
      </c>
      <c r="D47" s="106">
        <f>'Punti provvisorio'!T59</f>
        <v>10</v>
      </c>
    </row>
    <row r="48" spans="1:4" ht="16.5" thickBot="1" x14ac:dyDescent="0.3">
      <c r="A48" s="111" t="s">
        <v>102</v>
      </c>
      <c r="B48" s="106">
        <f>'Punti provvisorio'!Q40</f>
        <v>199</v>
      </c>
      <c r="C48" s="106">
        <f>'Punti provvisorio'!S40</f>
        <v>90</v>
      </c>
      <c r="D48" s="106">
        <f>'Punti provvisorio'!T40</f>
        <v>109</v>
      </c>
    </row>
    <row r="49" spans="1:4" ht="16.5" thickBot="1" x14ac:dyDescent="0.3">
      <c r="A49" s="111" t="s">
        <v>47</v>
      </c>
      <c r="B49" s="106">
        <f>'Punti provvisorio'!Q34</f>
        <v>295</v>
      </c>
      <c r="C49" s="106">
        <f>'Punti provvisorio'!S34</f>
        <v>145</v>
      </c>
      <c r="D49" s="106">
        <f>'Punti provvisorio'!T34</f>
        <v>150</v>
      </c>
    </row>
    <row r="50" spans="1:4" ht="16.5" thickBot="1" x14ac:dyDescent="0.3">
      <c r="A50" s="111" t="s">
        <v>25</v>
      </c>
      <c r="B50" s="106">
        <f>'Punti provvisorio'!Q14</f>
        <v>50</v>
      </c>
      <c r="C50" s="106">
        <f>'Punti provvisorio'!S14</f>
        <v>50</v>
      </c>
      <c r="D50" s="106">
        <f>'Punti provvisorio'!T14</f>
        <v>0</v>
      </c>
    </row>
    <row r="51" spans="1:4" ht="16.5" thickBot="1" x14ac:dyDescent="0.3">
      <c r="A51" s="111" t="s">
        <v>106</v>
      </c>
      <c r="B51" s="106">
        <f>'Punti provvisorio'!Q19</f>
        <v>65</v>
      </c>
      <c r="C51" s="106">
        <f>'Punti provvisorio'!S19</f>
        <v>65</v>
      </c>
      <c r="D51" s="106">
        <f>'Punti provvisorio'!T19</f>
        <v>0</v>
      </c>
    </row>
    <row r="52" spans="1:4" ht="16.5" thickBot="1" x14ac:dyDescent="0.3">
      <c r="A52" s="111" t="s">
        <v>37</v>
      </c>
      <c r="B52" s="106">
        <f>'Punti provvisorio'!Q24</f>
        <v>305</v>
      </c>
      <c r="C52" s="106">
        <f>'Punti provvisorio'!S24</f>
        <v>0</v>
      </c>
      <c r="D52" s="106">
        <f>'Punti provvisorio'!T24</f>
        <v>305</v>
      </c>
    </row>
    <row r="53" spans="1:4" ht="16.5" thickBot="1" x14ac:dyDescent="0.3">
      <c r="A53" s="111" t="s">
        <v>38</v>
      </c>
      <c r="B53" s="106">
        <f>'Punti provvisorio'!Q25</f>
        <v>225</v>
      </c>
      <c r="C53" s="106">
        <f>'Punti provvisorio'!S25</f>
        <v>0</v>
      </c>
      <c r="D53" s="106">
        <f>'Punti provvisorio'!T25</f>
        <v>225</v>
      </c>
    </row>
    <row r="54" spans="1:4" ht="16.5" thickBot="1" x14ac:dyDescent="0.3">
      <c r="A54" s="111" t="s">
        <v>39</v>
      </c>
      <c r="B54" s="106">
        <f>'Punti provvisorio'!Q26</f>
        <v>224</v>
      </c>
      <c r="C54" s="106">
        <f>'Punti provvisorio'!S26</f>
        <v>152</v>
      </c>
      <c r="D54" s="106">
        <f>'Punti provvisorio'!T26</f>
        <v>72</v>
      </c>
    </row>
    <row r="55" spans="1:4" ht="16.5" thickBot="1" x14ac:dyDescent="0.3">
      <c r="A55" s="111" t="s">
        <v>40</v>
      </c>
      <c r="B55" s="106">
        <f>'Punti provvisorio'!Q27</f>
        <v>33</v>
      </c>
      <c r="C55" s="106">
        <f>'Punti provvisorio'!S27</f>
        <v>33</v>
      </c>
      <c r="D55" s="106">
        <f>'Punti provvisorio'!T27</f>
        <v>0</v>
      </c>
    </row>
    <row r="56" spans="1:4" ht="16.5" thickBot="1" x14ac:dyDescent="0.3">
      <c r="A56" s="111" t="s">
        <v>45</v>
      </c>
      <c r="B56" s="106">
        <f>'Punti provvisorio'!Q32</f>
        <v>505</v>
      </c>
      <c r="C56" s="106">
        <f>'Punti provvisorio'!S32</f>
        <v>438</v>
      </c>
      <c r="D56" s="106">
        <f>'Punti provvisorio'!T32</f>
        <v>67</v>
      </c>
    </row>
    <row r="57" spans="1:4" ht="16.5" thickBot="1" x14ac:dyDescent="0.3">
      <c r="A57" s="111" t="s">
        <v>46</v>
      </c>
      <c r="B57" s="106">
        <f>'Punti provvisorio'!Q33</f>
        <v>339</v>
      </c>
      <c r="C57" s="106">
        <f>'Punti provvisorio'!S33</f>
        <v>192</v>
      </c>
      <c r="D57" s="106">
        <f>'Punti provvisorio'!T33</f>
        <v>147</v>
      </c>
    </row>
    <row r="58" spans="1:4" ht="16.5" thickBot="1" x14ac:dyDescent="0.3">
      <c r="A58" s="111" t="s">
        <v>48</v>
      </c>
      <c r="B58" s="106">
        <f>'Punti provvisorio'!Q36</f>
        <v>0</v>
      </c>
      <c r="C58" s="106">
        <f>'Punti provvisorio'!S36</f>
        <v>0</v>
      </c>
      <c r="D58" s="106">
        <f>'Punti provvisorio'!T36</f>
        <v>0</v>
      </c>
    </row>
    <row r="59" spans="1:4" ht="16.5" thickBot="1" x14ac:dyDescent="0.3">
      <c r="A59" s="111" t="s">
        <v>50</v>
      </c>
      <c r="B59" s="106">
        <f>'Punti provvisorio'!Q38</f>
        <v>48</v>
      </c>
      <c r="C59" s="106">
        <f>'Punti provvisorio'!S38</f>
        <v>48</v>
      </c>
      <c r="D59" s="106">
        <f>'Punti provvisorio'!T38</f>
        <v>0</v>
      </c>
    </row>
    <row r="60" spans="1:4" ht="16.5" thickBot="1" x14ac:dyDescent="0.3">
      <c r="A60" s="111" t="s">
        <v>52</v>
      </c>
      <c r="B60" s="106">
        <f>'Punti provvisorio'!Q41</f>
        <v>670</v>
      </c>
      <c r="C60" s="106">
        <f>'Punti provvisorio'!S41</f>
        <v>475</v>
      </c>
      <c r="D60" s="106">
        <f>'Punti provvisorio'!T41</f>
        <v>195</v>
      </c>
    </row>
    <row r="61" spans="1:4" ht="16.5" thickBot="1" x14ac:dyDescent="0.3">
      <c r="A61" s="111" t="s">
        <v>105</v>
      </c>
      <c r="B61" s="106">
        <f>'Punti provvisorio'!Q45</f>
        <v>15</v>
      </c>
      <c r="C61" s="106">
        <f>'Punti provvisorio'!S45</f>
        <v>10</v>
      </c>
      <c r="D61" s="106">
        <f>'Punti provvisorio'!T45</f>
        <v>5</v>
      </c>
    </row>
    <row r="62" spans="1:4" ht="16.5" thickBot="1" x14ac:dyDescent="0.3">
      <c r="A62" s="111" t="s">
        <v>55</v>
      </c>
      <c r="B62" s="106">
        <f>'Punti provvisorio'!Q46</f>
        <v>90</v>
      </c>
      <c r="C62" s="106">
        <f>'Punti provvisorio'!S46</f>
        <v>65</v>
      </c>
      <c r="D62" s="106">
        <f>'Punti provvisorio'!T46</f>
        <v>25</v>
      </c>
    </row>
    <row r="63" spans="1:4" ht="16.5" thickBot="1" x14ac:dyDescent="0.3">
      <c r="A63" s="111" t="s">
        <v>62</v>
      </c>
      <c r="B63" s="106">
        <f>'Punti provvisorio'!Q54</f>
        <v>0</v>
      </c>
      <c r="C63" s="106">
        <f>'Punti provvisorio'!S54</f>
        <v>0</v>
      </c>
      <c r="D63" s="106">
        <f>'Punti provvisorio'!T54</f>
        <v>0</v>
      </c>
    </row>
  </sheetData>
  <autoFilter ref="A1:D63" xr:uid="{00000000-0009-0000-0000-000011000000}">
    <sortState xmlns:xlrd2="http://schemas.microsoft.com/office/spreadsheetml/2017/richdata2" ref="A2:D63">
      <sortCondition descending="1" ref="C1:C6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Z112"/>
  <sheetViews>
    <sheetView showGridLines="0" zoomScale="40" zoomScaleNormal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S1" sqref="S1:W104857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78" style="1" bestFit="1" customWidth="1"/>
    <col min="4" max="4" width="19.28515625" style="1" customWidth="1"/>
    <col min="5" max="5" width="70.7109375" style="1" customWidth="1"/>
    <col min="6" max="6" width="23.42578125" style="1" customWidth="1"/>
    <col min="7" max="7" width="23" style="1" customWidth="1"/>
    <col min="8" max="12" width="23.140625" style="1" customWidth="1"/>
    <col min="13" max="14" width="23" style="1" customWidth="1"/>
    <col min="15" max="15" width="17.42578125" style="1" customWidth="1"/>
    <col min="16" max="16" width="14.28515625" style="1" customWidth="1"/>
    <col min="17" max="17" width="27.28515625" style="1" customWidth="1"/>
    <col min="18" max="19" width="11.42578125" style="1" customWidth="1"/>
    <col min="20" max="20" width="75.85546875" style="1" bestFit="1" customWidth="1"/>
    <col min="21" max="21" width="16" style="1" customWidth="1"/>
    <col min="22" max="22" width="11.42578125" style="1" customWidth="1"/>
    <col min="23" max="23" width="31.28515625" style="1" customWidth="1"/>
    <col min="24" max="26" width="11.42578125" style="1" customWidth="1"/>
    <col min="27" max="27" width="37.42578125" style="1" customWidth="1"/>
    <col min="28" max="28" width="12" style="1" customWidth="1"/>
    <col min="29" max="260" width="11.42578125" style="1" customWidth="1"/>
  </cols>
  <sheetData>
    <row r="1" spans="1:28" ht="28.5" customHeight="1" thickBot="1" x14ac:dyDescent="0.45">
      <c r="A1"/>
      <c r="B1" s="251" t="s">
        <v>72</v>
      </c>
      <c r="C1" s="252"/>
      <c r="D1" s="252"/>
      <c r="E1" s="252"/>
      <c r="F1" s="252"/>
      <c r="G1" s="253"/>
      <c r="H1" s="2"/>
      <c r="I1" s="3"/>
      <c r="J1" s="3"/>
      <c r="K1" s="3"/>
      <c r="L1" s="3"/>
      <c r="M1" s="3"/>
      <c r="N1" s="3"/>
      <c r="O1" s="4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25">
      <c r="A2" s="146" t="s">
        <v>113</v>
      </c>
      <c r="B2" s="7"/>
      <c r="C2" s="146" t="s">
        <v>1</v>
      </c>
      <c r="D2" s="146" t="s">
        <v>2</v>
      </c>
      <c r="E2" s="146" t="s">
        <v>3</v>
      </c>
      <c r="F2" s="9" t="s">
        <v>134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/>
      <c r="M2" s="9"/>
      <c r="N2" s="10"/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6"/>
      <c r="Z2" s="6"/>
      <c r="AA2" s="6"/>
      <c r="AB2" s="6"/>
    </row>
    <row r="3" spans="1:28" ht="29.1" customHeight="1" thickBot="1" x14ac:dyDescent="0.4">
      <c r="A3" s="138">
        <v>139441</v>
      </c>
      <c r="B3" s="138" t="s">
        <v>108</v>
      </c>
      <c r="C3" s="157" t="s">
        <v>306</v>
      </c>
      <c r="D3" s="157">
        <v>2057</v>
      </c>
      <c r="E3" s="157" t="s">
        <v>303</v>
      </c>
      <c r="F3" s="262"/>
      <c r="G3" s="154">
        <f>VLOOKUP(A3,[1]custom!$A$188:$K$205,11,FALSE)</f>
        <v>105</v>
      </c>
      <c r="H3" s="154"/>
      <c r="I3" s="154"/>
      <c r="J3" s="154"/>
      <c r="K3" s="154"/>
      <c r="L3" s="23"/>
      <c r="M3" s="154"/>
      <c r="N3" s="24"/>
      <c r="O3" s="25">
        <f>IF(P3=9,SUM(F3:N3)-SMALL(F3:N3,1)-SMALL(F3:N3,2),IF(P3=8,SUM(F3:N3)-SMALL(F3:N3,1),SUM(F3:N3)))</f>
        <v>105</v>
      </c>
      <c r="P3" s="26">
        <f>COUNTA(F3:N3)</f>
        <v>1</v>
      </c>
      <c r="Q3" s="134">
        <f>SUM(F3:N3)</f>
        <v>105</v>
      </c>
      <c r="R3" s="27"/>
      <c r="S3" s="28">
        <v>10</v>
      </c>
      <c r="T3" s="132" t="s">
        <v>140</v>
      </c>
      <c r="U3" s="30">
        <f>SUMIF($D$3:$D$76,S3,$Q$3:$Q$76)</f>
        <v>0</v>
      </c>
      <c r="V3" s="31"/>
      <c r="W3" s="32">
        <f>SUMIF($D$3:$D$76,S3,$O$3:$O$76)</f>
        <v>0</v>
      </c>
      <c r="X3" s="19"/>
      <c r="Y3" s="6"/>
      <c r="Z3" s="33"/>
      <c r="AA3" s="33"/>
      <c r="AB3" s="33"/>
    </row>
    <row r="4" spans="1:28" ht="29.1" customHeight="1" thickBot="1" x14ac:dyDescent="0.4">
      <c r="A4" s="138">
        <v>104715</v>
      </c>
      <c r="B4" s="138" t="s">
        <v>108</v>
      </c>
      <c r="C4" s="157" t="s">
        <v>307</v>
      </c>
      <c r="D4" s="157">
        <v>2415</v>
      </c>
      <c r="E4" s="157" t="s">
        <v>168</v>
      </c>
      <c r="F4" s="262"/>
      <c r="G4" s="154">
        <f>VLOOKUP(A4,[1]custom!$A$188:$K$205,11,FALSE)</f>
        <v>95</v>
      </c>
      <c r="H4" s="154"/>
      <c r="I4" s="154"/>
      <c r="J4" s="154"/>
      <c r="K4" s="154"/>
      <c r="L4" s="23"/>
      <c r="M4" s="154"/>
      <c r="N4" s="24"/>
      <c r="O4" s="25">
        <f>IF(P4=9,SUM(F4:N4)-SMALL(F4:N4,1)-SMALL(F4:N4,2),IF(P4=8,SUM(F4:N4)-SMALL(F4:N4,1),SUM(F4:N4)))</f>
        <v>95</v>
      </c>
      <c r="P4" s="26">
        <f>COUNTA(F4:N4)</f>
        <v>1</v>
      </c>
      <c r="Q4" s="134">
        <f>SUM(F4:N4)</f>
        <v>95</v>
      </c>
      <c r="R4" s="27"/>
      <c r="S4" s="28">
        <v>48</v>
      </c>
      <c r="T4" s="132" t="s">
        <v>141</v>
      </c>
      <c r="U4" s="30">
        <f t="shared" ref="U4:U83" si="0">SUMIF($D$3:$D$76,S4,$Q$3:$Q$76)</f>
        <v>0</v>
      </c>
      <c r="V4" s="31"/>
      <c r="W4" s="32">
        <f t="shared" ref="W4:W83" si="1">SUMIF($D$3:$D$76,S4,$O$3:$O$76)</f>
        <v>0</v>
      </c>
      <c r="X4" s="19"/>
      <c r="Y4" s="6"/>
      <c r="Z4" s="33"/>
      <c r="AA4" s="33"/>
      <c r="AB4" s="33"/>
    </row>
    <row r="5" spans="1:28" ht="29.1" customHeight="1" thickBot="1" x14ac:dyDescent="0.4">
      <c r="A5" s="138">
        <v>107594</v>
      </c>
      <c r="B5" s="138" t="s">
        <v>108</v>
      </c>
      <c r="C5" s="157" t="s">
        <v>308</v>
      </c>
      <c r="D5" s="221">
        <v>1172</v>
      </c>
      <c r="E5" s="157" t="s">
        <v>332</v>
      </c>
      <c r="F5" s="262"/>
      <c r="G5" s="154">
        <f>VLOOKUP(A5,[1]custom!$A$188:$K$205,11,FALSE)</f>
        <v>85</v>
      </c>
      <c r="H5" s="154"/>
      <c r="I5" s="154"/>
      <c r="J5" s="154"/>
      <c r="K5" s="154"/>
      <c r="L5" s="23"/>
      <c r="M5" s="154"/>
      <c r="N5" s="24"/>
      <c r="O5" s="25">
        <f>IF(P5=9,SUM(F5:N5)-SMALL(F5:N5,1)-SMALL(F5:N5,2),IF(P5=8,SUM(F5:N5)-SMALL(F5:N5,1),SUM(F5:N5)))</f>
        <v>85</v>
      </c>
      <c r="P5" s="26">
        <f>COUNTA(F5:N5)</f>
        <v>1</v>
      </c>
      <c r="Q5" s="134">
        <f>SUM(F5:N5)</f>
        <v>85</v>
      </c>
      <c r="R5" s="27"/>
      <c r="S5" s="28">
        <v>1132</v>
      </c>
      <c r="T5" s="132" t="s">
        <v>142</v>
      </c>
      <c r="U5" s="30">
        <f t="shared" si="0"/>
        <v>0</v>
      </c>
      <c r="V5" s="31"/>
      <c r="W5" s="32">
        <f t="shared" si="1"/>
        <v>0</v>
      </c>
      <c r="X5" s="19"/>
      <c r="Y5" s="6"/>
      <c r="Z5" s="33"/>
      <c r="AA5" s="33"/>
      <c r="AB5" s="33"/>
    </row>
    <row r="6" spans="1:28" ht="29.1" customHeight="1" thickBot="1" x14ac:dyDescent="0.4">
      <c r="A6" s="138">
        <v>126855</v>
      </c>
      <c r="B6" s="138" t="s">
        <v>108</v>
      </c>
      <c r="C6" s="157" t="s">
        <v>309</v>
      </c>
      <c r="D6" s="157">
        <v>1868</v>
      </c>
      <c r="E6" s="157" t="s">
        <v>310</v>
      </c>
      <c r="F6" s="262"/>
      <c r="G6" s="154">
        <f>VLOOKUP(A6,[1]custom!$A$188:$K$205,11,FALSE)</f>
        <v>65</v>
      </c>
      <c r="H6" s="154"/>
      <c r="I6" s="154"/>
      <c r="J6" s="154"/>
      <c r="K6" s="154"/>
      <c r="L6" s="23"/>
      <c r="M6" s="154"/>
      <c r="N6" s="178"/>
      <c r="O6" s="25">
        <f>IF(P6=9,SUM(F6:N6)-SMALL(F6:N6,1)-SMALL(F6:N6,2),IF(P6=8,SUM(F6:N6)-SMALL(F6:N6,1),SUM(F6:N6)))</f>
        <v>65</v>
      </c>
      <c r="P6" s="26">
        <f>COUNTA(F6:N6)</f>
        <v>1</v>
      </c>
      <c r="Q6" s="134">
        <f>SUM(F6:N6)</f>
        <v>65</v>
      </c>
      <c r="R6" s="27"/>
      <c r="S6" s="28">
        <v>1140</v>
      </c>
      <c r="T6" s="132" t="s">
        <v>143</v>
      </c>
      <c r="U6" s="30">
        <f t="shared" si="0"/>
        <v>0</v>
      </c>
      <c r="V6" s="31"/>
      <c r="W6" s="32">
        <f t="shared" si="1"/>
        <v>0</v>
      </c>
      <c r="X6" s="19"/>
      <c r="Y6" s="6"/>
      <c r="Z6" s="33"/>
      <c r="AA6" s="33"/>
      <c r="AB6" s="33"/>
    </row>
    <row r="7" spans="1:28" ht="29.1" customHeight="1" thickBot="1" x14ac:dyDescent="0.4">
      <c r="A7" s="138">
        <v>129894</v>
      </c>
      <c r="B7" s="138" t="s">
        <v>108</v>
      </c>
      <c r="C7" s="157" t="s">
        <v>311</v>
      </c>
      <c r="D7" s="157">
        <v>1180</v>
      </c>
      <c r="E7" s="157" t="s">
        <v>146</v>
      </c>
      <c r="F7" s="262"/>
      <c r="G7" s="154">
        <f>VLOOKUP(A7,[1]custom!$A$188:$K$205,11,FALSE)</f>
        <v>55</v>
      </c>
      <c r="H7" s="154"/>
      <c r="I7" s="154"/>
      <c r="J7" s="154"/>
      <c r="K7" s="154"/>
      <c r="L7" s="23"/>
      <c r="M7" s="154"/>
      <c r="N7" s="24"/>
      <c r="O7" s="25">
        <f>IF(P7=9,SUM(F7:N7)-SMALL(F7:N7,1)-SMALL(F7:N7,2),IF(P7=8,SUM(F7:N7)-SMALL(F7:N7,1),SUM(F7:N7)))</f>
        <v>55</v>
      </c>
      <c r="P7" s="26">
        <f>COUNTA(F7:N7)</f>
        <v>1</v>
      </c>
      <c r="Q7" s="134">
        <f>SUM(F7:N7)</f>
        <v>55</v>
      </c>
      <c r="R7" s="27"/>
      <c r="S7" s="28">
        <v>1172</v>
      </c>
      <c r="T7" s="132" t="s">
        <v>144</v>
      </c>
      <c r="U7" s="30">
        <f t="shared" si="0"/>
        <v>120</v>
      </c>
      <c r="V7" s="31"/>
      <c r="W7" s="32">
        <f t="shared" si="1"/>
        <v>120</v>
      </c>
      <c r="X7" s="19"/>
      <c r="Y7" s="6"/>
      <c r="Z7" s="33"/>
      <c r="AA7" s="33"/>
      <c r="AB7" s="33"/>
    </row>
    <row r="8" spans="1:28" ht="29.1" customHeight="1" thickBot="1" x14ac:dyDescent="0.4">
      <c r="A8" s="138">
        <v>111061</v>
      </c>
      <c r="B8" s="138" t="s">
        <v>108</v>
      </c>
      <c r="C8" s="157" t="s">
        <v>185</v>
      </c>
      <c r="D8" s="157">
        <v>2612</v>
      </c>
      <c r="E8" s="157" t="s">
        <v>173</v>
      </c>
      <c r="F8" s="263">
        <v>45</v>
      </c>
      <c r="G8" s="154"/>
      <c r="H8" s="154"/>
      <c r="I8" s="154"/>
      <c r="J8" s="154"/>
      <c r="K8" s="154"/>
      <c r="L8" s="23"/>
      <c r="M8" s="154"/>
      <c r="N8" s="24"/>
      <c r="O8" s="25">
        <f>IF(P8=9,SUM(F8:N8)-SMALL(F8:N8,1)-SMALL(F8:N8,2),IF(P8=8,SUM(F8:N8)-SMALL(F8:N8,1),SUM(F8:N8)))</f>
        <v>45</v>
      </c>
      <c r="P8" s="26">
        <f>COUNTA(F8:N8)</f>
        <v>1</v>
      </c>
      <c r="Q8" s="134">
        <f>SUM(F8:N8)</f>
        <v>45</v>
      </c>
      <c r="R8" s="27"/>
      <c r="S8" s="28">
        <v>1174</v>
      </c>
      <c r="T8" s="132" t="s">
        <v>145</v>
      </c>
      <c r="U8" s="30">
        <f t="shared" si="0"/>
        <v>10</v>
      </c>
      <c r="V8" s="31"/>
      <c r="W8" s="32">
        <f t="shared" si="1"/>
        <v>10</v>
      </c>
      <c r="X8" s="19"/>
      <c r="Y8" s="6"/>
      <c r="Z8" s="33"/>
      <c r="AA8" s="33"/>
      <c r="AB8" s="33"/>
    </row>
    <row r="9" spans="1:28" ht="29.1" customHeight="1" thickBot="1" x14ac:dyDescent="0.4">
      <c r="A9" s="138">
        <v>65863</v>
      </c>
      <c r="B9" s="138" t="s">
        <v>108</v>
      </c>
      <c r="C9" s="157" t="s">
        <v>312</v>
      </c>
      <c r="D9" s="221">
        <v>2057</v>
      </c>
      <c r="E9" s="157" t="s">
        <v>303</v>
      </c>
      <c r="F9" s="156"/>
      <c r="G9" s="154">
        <f>VLOOKUP(A9,[1]custom!$A$188:$K$205,11,FALSE)</f>
        <v>45</v>
      </c>
      <c r="H9" s="154"/>
      <c r="I9" s="154"/>
      <c r="J9" s="154"/>
      <c r="K9" s="154"/>
      <c r="L9" s="23"/>
      <c r="M9" s="154"/>
      <c r="N9" s="24"/>
      <c r="O9" s="25">
        <f>IF(P9=9,SUM(F9:N9)-SMALL(F9:N9,1)-SMALL(F9:N9,2),IF(P9=8,SUM(F9:N9)-SMALL(F9:N9,1),SUM(F9:N9)))</f>
        <v>45</v>
      </c>
      <c r="P9" s="26">
        <f>COUNTA(F9:N9)</f>
        <v>1</v>
      </c>
      <c r="Q9" s="134">
        <f>SUM(F9:N9)</f>
        <v>45</v>
      </c>
      <c r="R9" s="27"/>
      <c r="S9" s="28">
        <v>1180</v>
      </c>
      <c r="T9" s="132" t="s">
        <v>146</v>
      </c>
      <c r="U9" s="30">
        <f t="shared" si="0"/>
        <v>75</v>
      </c>
      <c r="V9" s="31"/>
      <c r="W9" s="32">
        <f t="shared" si="1"/>
        <v>75</v>
      </c>
      <c r="X9" s="19"/>
      <c r="Y9" s="6"/>
      <c r="Z9" s="33"/>
      <c r="AA9" s="33"/>
      <c r="AB9" s="33"/>
    </row>
    <row r="10" spans="1:28" ht="29.1" customHeight="1" thickBot="1" x14ac:dyDescent="0.4">
      <c r="A10" s="138">
        <v>129069</v>
      </c>
      <c r="B10" s="138" t="s">
        <v>108</v>
      </c>
      <c r="C10" s="157" t="s">
        <v>186</v>
      </c>
      <c r="D10" s="157">
        <v>1773</v>
      </c>
      <c r="E10" s="157" t="s">
        <v>71</v>
      </c>
      <c r="F10" s="263">
        <v>35</v>
      </c>
      <c r="G10" s="154"/>
      <c r="H10" s="154"/>
      <c r="I10" s="154"/>
      <c r="J10" s="154"/>
      <c r="K10" s="154"/>
      <c r="L10" s="23"/>
      <c r="M10" s="154"/>
      <c r="N10" s="24"/>
      <c r="O10" s="25">
        <f>IF(P10=9,SUM(F10:N10)-SMALL(F10:N10,1)-SMALL(F10:N10,2),IF(P10=8,SUM(F10:N10)-SMALL(F10:N10,1),SUM(F10:N10)))</f>
        <v>35</v>
      </c>
      <c r="P10" s="26">
        <f>COUNTA(F10:N10)</f>
        <v>1</v>
      </c>
      <c r="Q10" s="134">
        <f>SUM(F10:N10)</f>
        <v>35</v>
      </c>
      <c r="R10" s="27"/>
      <c r="S10" s="28">
        <v>1298</v>
      </c>
      <c r="T10" s="132" t="s">
        <v>147</v>
      </c>
      <c r="U10" s="30">
        <f t="shared" si="0"/>
        <v>0</v>
      </c>
      <c r="V10" s="31"/>
      <c r="W10" s="32">
        <f t="shared" si="1"/>
        <v>0</v>
      </c>
      <c r="X10" s="19"/>
      <c r="Y10" s="6"/>
      <c r="Z10" s="33"/>
      <c r="AA10" s="33"/>
      <c r="AB10" s="33"/>
    </row>
    <row r="11" spans="1:28" ht="29.1" customHeight="1" thickBot="1" x14ac:dyDescent="0.4">
      <c r="A11" s="138">
        <v>141753</v>
      </c>
      <c r="B11" s="138" t="s">
        <v>108</v>
      </c>
      <c r="C11" s="157" t="s">
        <v>313</v>
      </c>
      <c r="D11" s="157">
        <v>1172</v>
      </c>
      <c r="E11" s="157" t="s">
        <v>332</v>
      </c>
      <c r="F11" s="156"/>
      <c r="G11" s="154">
        <f>VLOOKUP(A11,[1]custom!$A$188:$K$205,11,FALSE)</f>
        <v>35</v>
      </c>
      <c r="H11" s="154"/>
      <c r="I11" s="154"/>
      <c r="J11" s="154"/>
      <c r="K11" s="154"/>
      <c r="L11" s="23"/>
      <c r="M11" s="154"/>
      <c r="N11" s="24"/>
      <c r="O11" s="25">
        <f>IF(P11=9,SUM(F11:N11)-SMALL(F11:N11,1)-SMALL(F11:N11,2),IF(P11=8,SUM(F11:N11)-SMALL(F11:N11,1),SUM(F11:N11)))</f>
        <v>35</v>
      </c>
      <c r="P11" s="26">
        <f>COUNTA(F11:N11)</f>
        <v>1</v>
      </c>
      <c r="Q11" s="134">
        <f>SUM(F11:N11)</f>
        <v>35</v>
      </c>
      <c r="R11" s="27"/>
      <c r="S11" s="28">
        <v>1317</v>
      </c>
      <c r="T11" s="132" t="s">
        <v>148</v>
      </c>
      <c r="U11" s="30">
        <f t="shared" si="0"/>
        <v>0</v>
      </c>
      <c r="V11" s="31"/>
      <c r="W11" s="32">
        <f t="shared" si="1"/>
        <v>0</v>
      </c>
      <c r="X11" s="19"/>
      <c r="Y11" s="6"/>
      <c r="Z11" s="33"/>
      <c r="AA11" s="33"/>
      <c r="AB11" s="33"/>
    </row>
    <row r="12" spans="1:28" ht="29.1" customHeight="1" thickBot="1" x14ac:dyDescent="0.4">
      <c r="A12" s="138">
        <v>140473</v>
      </c>
      <c r="B12" s="138" t="s">
        <v>108</v>
      </c>
      <c r="C12" s="157" t="s">
        <v>187</v>
      </c>
      <c r="D12" s="157">
        <v>2638</v>
      </c>
      <c r="E12" s="157" t="s">
        <v>174</v>
      </c>
      <c r="F12" s="263">
        <v>25</v>
      </c>
      <c r="G12" s="154"/>
      <c r="H12" s="154"/>
      <c r="I12" s="154"/>
      <c r="J12" s="154"/>
      <c r="K12" s="154"/>
      <c r="L12" s="23"/>
      <c r="M12" s="154"/>
      <c r="N12" s="24"/>
      <c r="O12" s="25">
        <f>IF(P12=9,SUM(F12:N12)-SMALL(F12:N12,1)-SMALL(F12:N12,2),IF(P12=8,SUM(F12:N12)-SMALL(F12:N12,1),SUM(F12:N12)))</f>
        <v>25</v>
      </c>
      <c r="P12" s="26">
        <f>COUNTA(F12:N12)</f>
        <v>1</v>
      </c>
      <c r="Q12" s="134">
        <f>SUM(F12:N12)</f>
        <v>25</v>
      </c>
      <c r="R12" s="27"/>
      <c r="S12" s="28">
        <v>1347</v>
      </c>
      <c r="T12" s="132" t="s">
        <v>45</v>
      </c>
      <c r="U12" s="30">
        <f t="shared" si="0"/>
        <v>0</v>
      </c>
      <c r="V12" s="31"/>
      <c r="W12" s="32">
        <f t="shared" si="1"/>
        <v>0</v>
      </c>
      <c r="X12" s="19"/>
      <c r="Y12" s="6"/>
      <c r="Z12" s="33"/>
      <c r="AA12" s="33"/>
      <c r="AB12" s="33"/>
    </row>
    <row r="13" spans="1:28" ht="29.1" customHeight="1" thickBot="1" x14ac:dyDescent="0.4">
      <c r="A13" s="138">
        <v>141365</v>
      </c>
      <c r="B13" s="138" t="s">
        <v>108</v>
      </c>
      <c r="C13" s="157" t="s">
        <v>314</v>
      </c>
      <c r="D13" s="221">
        <v>2397</v>
      </c>
      <c r="E13" s="157" t="s">
        <v>166</v>
      </c>
      <c r="F13" s="156"/>
      <c r="G13" s="154">
        <f>VLOOKUP(A13,[1]custom!$A$188:$K$205,11,FALSE)</f>
        <v>25</v>
      </c>
      <c r="H13" s="154"/>
      <c r="I13" s="154"/>
      <c r="J13" s="154"/>
      <c r="K13" s="154"/>
      <c r="L13" s="23"/>
      <c r="M13" s="154"/>
      <c r="N13" s="178"/>
      <c r="O13" s="25">
        <f>IF(P13=9,SUM(F13:N13)-SMALL(F13:N13,1)-SMALL(F13:N13,2),IF(P13=8,SUM(F13:N13)-SMALL(F13:N13,1),SUM(F13:N13)))</f>
        <v>25</v>
      </c>
      <c r="P13" s="26">
        <f>COUNTA(F13:N13)</f>
        <v>1</v>
      </c>
      <c r="Q13" s="134">
        <f>SUM(F13:N13)</f>
        <v>25</v>
      </c>
      <c r="R13" s="27"/>
      <c r="S13" s="28">
        <v>1451</v>
      </c>
      <c r="T13" s="132" t="s">
        <v>149</v>
      </c>
      <c r="U13" s="30">
        <f t="shared" si="0"/>
        <v>0</v>
      </c>
      <c r="V13" s="31"/>
      <c r="W13" s="32">
        <f t="shared" si="1"/>
        <v>0</v>
      </c>
      <c r="X13" s="19"/>
      <c r="Y13" s="6"/>
      <c r="Z13" s="33"/>
      <c r="AA13" s="33"/>
      <c r="AB13" s="33"/>
    </row>
    <row r="14" spans="1:28" ht="29.1" customHeight="1" thickBot="1" x14ac:dyDescent="0.4">
      <c r="A14" s="138">
        <v>140782</v>
      </c>
      <c r="B14" s="138" t="s">
        <v>108</v>
      </c>
      <c r="C14" s="157" t="s">
        <v>315</v>
      </c>
      <c r="D14" s="157">
        <v>1180</v>
      </c>
      <c r="E14" s="157" t="s">
        <v>146</v>
      </c>
      <c r="F14" s="156"/>
      <c r="G14" s="154">
        <f>VLOOKUP(A14,[1]custom!$A$188:$K$205,11,FALSE)</f>
        <v>20</v>
      </c>
      <c r="H14" s="154"/>
      <c r="I14" s="154"/>
      <c r="J14" s="154"/>
      <c r="K14" s="154"/>
      <c r="L14" s="23"/>
      <c r="M14" s="154"/>
      <c r="N14" s="24"/>
      <c r="O14" s="25">
        <f>IF(P14=9,SUM(F14:N14)-SMALL(F14:N14,1)-SMALL(F14:N14,2),IF(P14=8,SUM(F14:N14)-SMALL(F14:N14,1),SUM(F14:N14)))</f>
        <v>20</v>
      </c>
      <c r="P14" s="26">
        <f>COUNTA(F14:N14)</f>
        <v>1</v>
      </c>
      <c r="Q14" s="134">
        <f>SUM(F14:N14)</f>
        <v>20</v>
      </c>
      <c r="R14" s="27"/>
      <c r="S14" s="28">
        <v>1757</v>
      </c>
      <c r="T14" s="132" t="s">
        <v>150</v>
      </c>
      <c r="U14" s="30">
        <f t="shared" si="0"/>
        <v>0</v>
      </c>
      <c r="V14" s="31"/>
      <c r="W14" s="32">
        <f t="shared" si="1"/>
        <v>0</v>
      </c>
      <c r="X14" s="19"/>
      <c r="Y14" s="6"/>
      <c r="Z14" s="33"/>
      <c r="AA14" s="33"/>
      <c r="AB14" s="33"/>
    </row>
    <row r="15" spans="1:28" ht="29.1" customHeight="1" thickBot="1" x14ac:dyDescent="0.45">
      <c r="A15" s="138">
        <v>139403</v>
      </c>
      <c r="B15" s="138" t="s">
        <v>108</v>
      </c>
      <c r="C15" s="157" t="s">
        <v>188</v>
      </c>
      <c r="D15" s="157">
        <v>2272</v>
      </c>
      <c r="E15" s="157" t="s">
        <v>164</v>
      </c>
      <c r="F15" s="263">
        <v>17</v>
      </c>
      <c r="G15" s="154"/>
      <c r="H15" s="154"/>
      <c r="I15" s="154"/>
      <c r="J15" s="154"/>
      <c r="K15" s="154"/>
      <c r="L15" s="23"/>
      <c r="M15" s="154"/>
      <c r="N15" s="142"/>
      <c r="O15" s="25">
        <f>IF(P15=9,SUM(F15:N15)-SMALL(F15:N15,1)-SMALL(F15:N15,2),IF(P15=8,SUM(F15:N15)-SMALL(F15:N15,1),SUM(F15:N15)))</f>
        <v>17</v>
      </c>
      <c r="P15" s="26">
        <f>COUNTA(F15:N15)</f>
        <v>1</v>
      </c>
      <c r="Q15" s="134">
        <f>SUM(F15:N15)</f>
        <v>17</v>
      </c>
      <c r="R15" s="27"/>
      <c r="S15" s="28">
        <v>1773</v>
      </c>
      <c r="T15" s="132" t="s">
        <v>71</v>
      </c>
      <c r="U15" s="30">
        <f t="shared" si="0"/>
        <v>45</v>
      </c>
      <c r="V15" s="31"/>
      <c r="W15" s="32">
        <f t="shared" si="1"/>
        <v>45</v>
      </c>
      <c r="X15" s="19"/>
      <c r="Y15" s="6"/>
      <c r="Z15" s="33"/>
      <c r="AA15" s="33"/>
      <c r="AB15" s="33"/>
    </row>
    <row r="16" spans="1:28" ht="29.1" customHeight="1" thickBot="1" x14ac:dyDescent="0.4">
      <c r="A16" s="138">
        <v>124076</v>
      </c>
      <c r="B16" s="138" t="s">
        <v>108</v>
      </c>
      <c r="C16" s="157" t="s">
        <v>316</v>
      </c>
      <c r="D16" s="157">
        <v>1115</v>
      </c>
      <c r="E16" s="157" t="s">
        <v>329</v>
      </c>
      <c r="F16" s="156"/>
      <c r="G16" s="154">
        <f>VLOOKUP(A16,[1]custom!$A$188:$K$205,11,FALSE)</f>
        <v>17</v>
      </c>
      <c r="H16" s="154"/>
      <c r="I16" s="154"/>
      <c r="J16" s="154"/>
      <c r="K16" s="154"/>
      <c r="L16" s="23"/>
      <c r="M16" s="154"/>
      <c r="N16" s="24"/>
      <c r="O16" s="25">
        <f>IF(P16=9,SUM(F16:N16)-SMALL(F16:N16,1)-SMALL(F16:N16,2),IF(P16=8,SUM(F16:N16)-SMALL(F16:N16,1),SUM(F16:N16)))</f>
        <v>17</v>
      </c>
      <c r="P16" s="26">
        <f>COUNTA(F16:N16)</f>
        <v>1</v>
      </c>
      <c r="Q16" s="134">
        <f>SUM(F16:N16)</f>
        <v>17</v>
      </c>
      <c r="R16" s="27"/>
      <c r="S16" s="28">
        <v>1843</v>
      </c>
      <c r="T16" s="132" t="s">
        <v>151</v>
      </c>
      <c r="U16" s="30">
        <f t="shared" si="0"/>
        <v>0</v>
      </c>
      <c r="V16" s="31"/>
      <c r="W16" s="32">
        <f t="shared" si="1"/>
        <v>0</v>
      </c>
      <c r="X16" s="19"/>
      <c r="Y16" s="6"/>
      <c r="Z16" s="33"/>
      <c r="AA16" s="33"/>
      <c r="AB16" s="33"/>
    </row>
    <row r="17" spans="1:28" ht="29.1" customHeight="1" thickBot="1" x14ac:dyDescent="0.4">
      <c r="A17" s="138">
        <v>128446</v>
      </c>
      <c r="B17" s="138" t="s">
        <v>108</v>
      </c>
      <c r="C17" s="157" t="s">
        <v>189</v>
      </c>
      <c r="D17" s="157">
        <v>2272</v>
      </c>
      <c r="E17" s="157" t="s">
        <v>164</v>
      </c>
      <c r="F17" s="263">
        <v>14</v>
      </c>
      <c r="G17" s="154"/>
      <c r="H17" s="154"/>
      <c r="I17" s="154"/>
      <c r="J17" s="154"/>
      <c r="K17" s="154"/>
      <c r="L17" s="23"/>
      <c r="M17" s="154"/>
      <c r="N17" s="24"/>
      <c r="O17" s="25">
        <f>IF(P17=9,SUM(F17:N17)-SMALL(F17:N17,1)-SMALL(F17:N17,2),IF(P17=8,SUM(F17:N17)-SMALL(F17:N17,1),SUM(F17:N17)))</f>
        <v>14</v>
      </c>
      <c r="P17" s="26">
        <f>COUNTA(F17:N17)</f>
        <v>1</v>
      </c>
      <c r="Q17" s="134">
        <f>SUM(F17:N17)</f>
        <v>14</v>
      </c>
      <c r="R17" s="27"/>
      <c r="S17" s="28">
        <v>1988</v>
      </c>
      <c r="T17" s="132" t="s">
        <v>152</v>
      </c>
      <c r="U17" s="30">
        <f t="shared" si="0"/>
        <v>0</v>
      </c>
      <c r="V17" s="31"/>
      <c r="W17" s="32">
        <f t="shared" si="1"/>
        <v>0</v>
      </c>
      <c r="X17" s="19"/>
      <c r="Y17" s="6"/>
      <c r="Z17" s="33"/>
      <c r="AA17" s="33"/>
      <c r="AB17" s="33"/>
    </row>
    <row r="18" spans="1:28" ht="29.1" customHeight="1" thickBot="1" x14ac:dyDescent="0.4">
      <c r="A18" s="138">
        <v>138031</v>
      </c>
      <c r="B18" s="138" t="s">
        <v>108</v>
      </c>
      <c r="C18" s="157" t="s">
        <v>317</v>
      </c>
      <c r="D18" s="157">
        <v>2316</v>
      </c>
      <c r="E18" s="157" t="s">
        <v>293</v>
      </c>
      <c r="F18" s="156"/>
      <c r="G18" s="154">
        <f>VLOOKUP(A18,[1]custom!$A$188:$K$205,11,FALSE)</f>
        <v>14</v>
      </c>
      <c r="H18" s="154"/>
      <c r="I18" s="154"/>
      <c r="J18" s="154"/>
      <c r="K18" s="154"/>
      <c r="L18" s="23"/>
      <c r="M18" s="154"/>
      <c r="N18" s="178"/>
      <c r="O18" s="25">
        <f>IF(P18=9,SUM(F18:N18)-SMALL(F18:N18,1)-SMALL(F18:N18,2),IF(P18=8,SUM(F18:N18)-SMALL(F18:N18,1),SUM(F18:N18)))</f>
        <v>14</v>
      </c>
      <c r="P18" s="26">
        <f>COUNTA(F18:N18)</f>
        <v>1</v>
      </c>
      <c r="Q18" s="134">
        <f>SUM(F18:N18)</f>
        <v>14</v>
      </c>
      <c r="R18" s="27"/>
      <c r="S18" s="28">
        <v>2005</v>
      </c>
      <c r="T18" s="132" t="s">
        <v>153</v>
      </c>
      <c r="U18" s="30">
        <f t="shared" si="0"/>
        <v>0</v>
      </c>
      <c r="V18" s="31"/>
      <c r="W18" s="32">
        <f t="shared" si="1"/>
        <v>0</v>
      </c>
      <c r="X18" s="19"/>
      <c r="Y18" s="6"/>
      <c r="Z18" s="33"/>
      <c r="AA18" s="33"/>
      <c r="AB18" s="33"/>
    </row>
    <row r="19" spans="1:28" ht="29.1" customHeight="1" thickBot="1" x14ac:dyDescent="0.4">
      <c r="A19" s="138">
        <v>141387</v>
      </c>
      <c r="B19" s="138" t="s">
        <v>108</v>
      </c>
      <c r="C19" s="157" t="s">
        <v>318</v>
      </c>
      <c r="D19" s="157">
        <v>2584</v>
      </c>
      <c r="E19" s="157" t="s">
        <v>330</v>
      </c>
      <c r="F19" s="156"/>
      <c r="G19" s="154">
        <f>VLOOKUP(A19,[1]custom!$A$188:$K$205,11,FALSE)</f>
        <v>13</v>
      </c>
      <c r="H19" s="154"/>
      <c r="I19" s="154"/>
      <c r="J19" s="154"/>
      <c r="K19" s="154"/>
      <c r="L19" s="23"/>
      <c r="M19" s="154"/>
      <c r="N19" s="24"/>
      <c r="O19" s="25">
        <f>IF(P19=9,SUM(F19:N19)-SMALL(F19:N19,1)-SMALL(F19:N19,2),IF(P19=8,SUM(F19:N19)-SMALL(F19:N19,1),SUM(F19:N19)))</f>
        <v>13</v>
      </c>
      <c r="P19" s="26">
        <f>COUNTA(F19:N19)</f>
        <v>1</v>
      </c>
      <c r="Q19" s="134">
        <f>SUM(F19:N19)</f>
        <v>13</v>
      </c>
      <c r="R19" s="27"/>
      <c r="S19" s="28">
        <v>2015</v>
      </c>
      <c r="T19" s="132" t="s">
        <v>154</v>
      </c>
      <c r="U19" s="30">
        <f t="shared" si="0"/>
        <v>0</v>
      </c>
      <c r="V19" s="31"/>
      <c r="W19" s="32">
        <f t="shared" si="1"/>
        <v>0</v>
      </c>
      <c r="X19" s="19"/>
      <c r="Y19" s="6"/>
      <c r="Z19" s="33"/>
      <c r="AA19" s="33"/>
      <c r="AB19" s="33"/>
    </row>
    <row r="20" spans="1:28" ht="29.1" customHeight="1" thickBot="1" x14ac:dyDescent="0.4">
      <c r="A20" s="138">
        <v>137441</v>
      </c>
      <c r="B20" s="138" t="s">
        <v>108</v>
      </c>
      <c r="C20" s="157" t="s">
        <v>319</v>
      </c>
      <c r="D20" s="157">
        <v>2277</v>
      </c>
      <c r="E20" s="157" t="s">
        <v>320</v>
      </c>
      <c r="F20" s="156"/>
      <c r="G20" s="154">
        <f>VLOOKUP(A20,[1]custom!$A$188:$K$205,11,FALSE)</f>
        <v>12</v>
      </c>
      <c r="H20" s="154"/>
      <c r="I20" s="154"/>
      <c r="J20" s="154"/>
      <c r="K20" s="154"/>
      <c r="L20" s="23"/>
      <c r="M20" s="154"/>
      <c r="N20" s="24"/>
      <c r="O20" s="25">
        <f>IF(P20=9,SUM(F20:N20)-SMALL(F20:N20,1)-SMALL(F20:N20,2),IF(P20=8,SUM(F20:N20)-SMALL(F20:N20,1),SUM(F20:N20)))</f>
        <v>12</v>
      </c>
      <c r="P20" s="26">
        <f>COUNTA(F20:N20)</f>
        <v>1</v>
      </c>
      <c r="Q20" s="134">
        <f t="shared" ref="Q20:Q22" si="2">SUM(F20:N20)</f>
        <v>12</v>
      </c>
      <c r="R20" s="27"/>
      <c r="S20" s="28">
        <v>2041</v>
      </c>
      <c r="T20" s="132" t="s">
        <v>155</v>
      </c>
      <c r="U20" s="30">
        <f t="shared" si="0"/>
        <v>0</v>
      </c>
      <c r="V20" s="31"/>
      <c r="W20" s="32">
        <f t="shared" si="1"/>
        <v>0</v>
      </c>
      <c r="X20" s="19"/>
      <c r="Y20" s="6"/>
      <c r="Z20" s="33"/>
      <c r="AA20" s="33"/>
      <c r="AB20" s="33"/>
    </row>
    <row r="21" spans="1:28" ht="29.1" customHeight="1" thickBot="1" x14ac:dyDescent="0.4">
      <c r="A21" s="138">
        <v>133248</v>
      </c>
      <c r="B21" s="138" t="s">
        <v>108</v>
      </c>
      <c r="C21" s="157" t="s">
        <v>321</v>
      </c>
      <c r="D21" s="221">
        <v>2478</v>
      </c>
      <c r="E21" s="157" t="s">
        <v>322</v>
      </c>
      <c r="F21" s="139"/>
      <c r="G21" s="154">
        <f>VLOOKUP(A21,[1]custom!$A$188:$K$205,11,FALSE)</f>
        <v>11</v>
      </c>
      <c r="H21" s="154"/>
      <c r="I21" s="154"/>
      <c r="J21" s="154"/>
      <c r="K21" s="154"/>
      <c r="L21" s="23"/>
      <c r="M21" s="154"/>
      <c r="N21" s="24"/>
      <c r="O21" s="25">
        <f>IF(P21=9,SUM(F21:N21)-SMALL(F21:N21,1)-SMALL(F21:N21,2),IF(P21=8,SUM(F21:N21)-SMALL(F21:N21,1),SUM(F21:N21)))</f>
        <v>11</v>
      </c>
      <c r="P21" s="26">
        <f>COUNTA(F21:N21)</f>
        <v>1</v>
      </c>
      <c r="Q21" s="134">
        <f t="shared" si="2"/>
        <v>11</v>
      </c>
      <c r="R21" s="27"/>
      <c r="S21" s="28">
        <v>2055</v>
      </c>
      <c r="T21" s="132" t="s">
        <v>156</v>
      </c>
      <c r="U21" s="30">
        <f t="shared" si="0"/>
        <v>0</v>
      </c>
      <c r="V21" s="31"/>
      <c r="W21" s="32">
        <f t="shared" si="1"/>
        <v>0</v>
      </c>
      <c r="X21" s="19"/>
      <c r="Y21" s="6"/>
      <c r="Z21" s="33"/>
      <c r="AA21" s="33"/>
      <c r="AB21" s="33"/>
    </row>
    <row r="22" spans="1:28" ht="29.1" customHeight="1" thickBot="1" x14ac:dyDescent="0.4">
      <c r="A22" s="138">
        <v>140960</v>
      </c>
      <c r="B22" s="138" t="s">
        <v>108</v>
      </c>
      <c r="C22" s="157" t="s">
        <v>323</v>
      </c>
      <c r="D22" s="221">
        <v>1862</v>
      </c>
      <c r="E22" s="157" t="s">
        <v>324</v>
      </c>
      <c r="F22" s="156"/>
      <c r="G22" s="154">
        <f>VLOOKUP(A22,[1]custom!$A$188:$K$205,11,FALSE)</f>
        <v>10</v>
      </c>
      <c r="H22" s="154"/>
      <c r="I22" s="154"/>
      <c r="J22" s="154"/>
      <c r="K22" s="154"/>
      <c r="L22" s="23"/>
      <c r="M22" s="154"/>
      <c r="N22" s="24"/>
      <c r="O22" s="25">
        <f>IF(P22=9,SUM(F22:N22)-SMALL(F22:N22,1)-SMALL(F22:N22,2),IF(P22=8,SUM(F22:N22)-SMALL(F22:N22,1),SUM(F22:N22)))</f>
        <v>10</v>
      </c>
      <c r="P22" s="26">
        <f>COUNTA(F22:N22)</f>
        <v>1</v>
      </c>
      <c r="Q22" s="134">
        <f t="shared" si="2"/>
        <v>10</v>
      </c>
      <c r="R22" s="27"/>
      <c r="S22" s="28">
        <v>2057</v>
      </c>
      <c r="T22" s="132" t="s">
        <v>157</v>
      </c>
      <c r="U22" s="30">
        <f t="shared" si="0"/>
        <v>150</v>
      </c>
      <c r="V22" s="31"/>
      <c r="W22" s="32">
        <f t="shared" si="1"/>
        <v>150</v>
      </c>
      <c r="X22" s="19"/>
      <c r="Y22" s="6"/>
      <c r="Z22" s="33"/>
      <c r="AA22" s="33"/>
      <c r="AB22" s="33"/>
    </row>
    <row r="23" spans="1:28" ht="29.1" customHeight="1" thickBot="1" x14ac:dyDescent="0.4">
      <c r="A23" s="138">
        <v>135357</v>
      </c>
      <c r="B23" s="138" t="s">
        <v>108</v>
      </c>
      <c r="C23" s="157" t="s">
        <v>325</v>
      </c>
      <c r="D23" s="157">
        <v>1773</v>
      </c>
      <c r="E23" s="157" t="s">
        <v>331</v>
      </c>
      <c r="F23" s="156"/>
      <c r="G23" s="154">
        <f>VLOOKUP(A23,[1]custom!$A$188:$K$205,11,FALSE)</f>
        <v>10</v>
      </c>
      <c r="H23" s="154"/>
      <c r="I23" s="154"/>
      <c r="J23" s="154"/>
      <c r="K23" s="154"/>
      <c r="L23" s="23"/>
      <c r="M23" s="154"/>
      <c r="N23" s="24"/>
      <c r="O23" s="25">
        <f>IF(P23=9,SUM(F23:N23)-SMALL(F23:N23,1)-SMALL(F23:N23,2),IF(P23=8,SUM(F23:N23)-SMALL(F23:N23,1),SUM(F23:N23)))</f>
        <v>10</v>
      </c>
      <c r="P23" s="26">
        <f>COUNTA(F23:N23)</f>
        <v>1</v>
      </c>
      <c r="Q23" s="134">
        <f>SUM(F23:N23)</f>
        <v>10</v>
      </c>
      <c r="R23" s="27"/>
      <c r="S23" s="28">
        <v>2112</v>
      </c>
      <c r="T23" s="132" t="s">
        <v>158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33"/>
      <c r="AA23" s="33"/>
      <c r="AB23" s="33"/>
    </row>
    <row r="24" spans="1:28" ht="29.1" customHeight="1" thickBot="1" x14ac:dyDescent="0.4">
      <c r="A24" s="138">
        <v>140128</v>
      </c>
      <c r="B24" s="138" t="s">
        <v>108</v>
      </c>
      <c r="C24" s="157" t="s">
        <v>326</v>
      </c>
      <c r="D24" s="157">
        <v>1970</v>
      </c>
      <c r="E24" s="157" t="s">
        <v>327</v>
      </c>
      <c r="F24" s="156"/>
      <c r="G24" s="154">
        <f>VLOOKUP(A24,[1]custom!$A$188:$K$205,11,FALSE)</f>
        <v>10</v>
      </c>
      <c r="H24" s="154"/>
      <c r="I24" s="154"/>
      <c r="J24" s="154"/>
      <c r="K24" s="154"/>
      <c r="L24" s="23"/>
      <c r="M24" s="154"/>
      <c r="N24" s="24"/>
      <c r="O24" s="25">
        <f>IF(P24=9,SUM(F24:N24)-SMALL(F24:N24,1)-SMALL(F24:N24,2),IF(P24=8,SUM(F24:N24)-SMALL(F24:N24,1),SUM(F24:N24)))</f>
        <v>10</v>
      </c>
      <c r="P24" s="26">
        <f>COUNTA(F24:N24)</f>
        <v>1</v>
      </c>
      <c r="Q24" s="134">
        <f>SUM(F24:N24)</f>
        <v>10</v>
      </c>
      <c r="R24" s="27"/>
      <c r="S24" s="28">
        <v>2140</v>
      </c>
      <c r="T24" s="132" t="s">
        <v>159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33"/>
      <c r="AA24" s="33"/>
      <c r="AB24" s="33"/>
    </row>
    <row r="25" spans="1:28" ht="29.1" customHeight="1" thickBot="1" x14ac:dyDescent="0.4">
      <c r="A25" s="138">
        <v>139358</v>
      </c>
      <c r="B25" s="138" t="s">
        <v>108</v>
      </c>
      <c r="C25" s="157" t="s">
        <v>328</v>
      </c>
      <c r="D25" s="157">
        <v>1174</v>
      </c>
      <c r="E25" s="157" t="s">
        <v>305</v>
      </c>
      <c r="F25" s="139"/>
      <c r="G25" s="154">
        <f>VLOOKUP(A25,[1]custom!$A$188:$K$205,11,FALSE)</f>
        <v>10</v>
      </c>
      <c r="H25" s="23"/>
      <c r="I25" s="23"/>
      <c r="J25" s="154"/>
      <c r="K25" s="154"/>
      <c r="L25" s="23"/>
      <c r="M25" s="154"/>
      <c r="N25" s="24"/>
      <c r="O25" s="25">
        <f>IF(P25=9,SUM(F25:N25)-SMALL(F25:N25,1)-SMALL(F25:N25,2),IF(P25=8,SUM(F25:N25)-SMALL(F25:N25,1),SUM(F25:N25)))</f>
        <v>10</v>
      </c>
      <c r="P25" s="26">
        <f>COUNTA(F25:N25)</f>
        <v>1</v>
      </c>
      <c r="Q25" s="134">
        <f>SUM(F25:N25)</f>
        <v>10</v>
      </c>
      <c r="R25" s="27"/>
      <c r="S25" s="28">
        <v>2142</v>
      </c>
      <c r="T25" s="132" t="s">
        <v>160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33"/>
      <c r="AA25" s="33"/>
      <c r="AB25" s="33"/>
    </row>
    <row r="26" spans="1:28" ht="29.1" customHeight="1" thickBot="1" x14ac:dyDescent="0.4">
      <c r="A26" s="138"/>
      <c r="B26" s="138" t="str">
        <f t="shared" ref="B23:B33" si="3">IF(P26&lt;2,"NO","SI")</f>
        <v>NO</v>
      </c>
      <c r="C26" s="157"/>
      <c r="D26" s="157"/>
      <c r="E26" s="157"/>
      <c r="F26" s="139"/>
      <c r="G26" s="154"/>
      <c r="H26" s="154"/>
      <c r="I26" s="154"/>
      <c r="J26" s="154"/>
      <c r="K26" s="154"/>
      <c r="L26" s="23"/>
      <c r="M26" s="154"/>
      <c r="N26" s="24"/>
      <c r="O26" s="25">
        <f t="shared" ref="O23:O33" si="4">IF(P26=9,SUM(F26:N26)-SMALL(F26:N26,1)-SMALL(F26:N26,2),IF(P26=8,SUM(F26:N26)-SMALL(F26:N26,1),SUM(F26:N26)))</f>
        <v>0</v>
      </c>
      <c r="P26" s="26">
        <f t="shared" ref="P23:P33" si="5">COUNTA(F26:N26)</f>
        <v>0</v>
      </c>
      <c r="Q26" s="134">
        <f t="shared" ref="Q23:Q29" si="6">SUM(F26:N26)</f>
        <v>0</v>
      </c>
      <c r="R26" s="27"/>
      <c r="S26" s="28">
        <v>2144</v>
      </c>
      <c r="T26" s="132" t="s">
        <v>161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33"/>
      <c r="AA26" s="33"/>
      <c r="AB26" s="33"/>
    </row>
    <row r="27" spans="1:28" ht="29.1" customHeight="1" thickBot="1" x14ac:dyDescent="0.4">
      <c r="A27" s="138"/>
      <c r="B27" s="138" t="str">
        <f t="shared" si="3"/>
        <v>NO</v>
      </c>
      <c r="C27" s="157"/>
      <c r="D27" s="163"/>
      <c r="E27" s="157"/>
      <c r="F27" s="139"/>
      <c r="G27" s="23"/>
      <c r="H27" s="154"/>
      <c r="I27" s="154"/>
      <c r="J27" s="154"/>
      <c r="K27" s="154"/>
      <c r="L27" s="23"/>
      <c r="M27" s="154"/>
      <c r="N27" s="24"/>
      <c r="O27" s="25">
        <f t="shared" si="4"/>
        <v>0</v>
      </c>
      <c r="P27" s="26">
        <f t="shared" si="5"/>
        <v>0</v>
      </c>
      <c r="Q27" s="134">
        <f t="shared" si="6"/>
        <v>0</v>
      </c>
      <c r="R27" s="27"/>
      <c r="S27" s="28">
        <v>2186</v>
      </c>
      <c r="T27" s="132" t="s">
        <v>162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38"/>
      <c r="B28" s="138" t="str">
        <f t="shared" si="3"/>
        <v>NO</v>
      </c>
      <c r="C28" s="157"/>
      <c r="D28" s="157"/>
      <c r="E28" s="157"/>
      <c r="F28" s="139"/>
      <c r="G28" s="23"/>
      <c r="H28" s="154"/>
      <c r="I28" s="154"/>
      <c r="J28" s="154"/>
      <c r="K28" s="154"/>
      <c r="L28" s="23"/>
      <c r="M28" s="154"/>
      <c r="N28" s="24"/>
      <c r="O28" s="25">
        <f t="shared" si="4"/>
        <v>0</v>
      </c>
      <c r="P28" s="26">
        <f t="shared" si="5"/>
        <v>0</v>
      </c>
      <c r="Q28" s="134">
        <f t="shared" si="6"/>
        <v>0</v>
      </c>
      <c r="R28" s="27"/>
      <c r="S28" s="28">
        <v>2236</v>
      </c>
      <c r="T28" s="132" t="s">
        <v>163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38"/>
      <c r="B29" s="138" t="str">
        <f t="shared" si="3"/>
        <v>NO</v>
      </c>
      <c r="C29" s="157"/>
      <c r="D29" s="157"/>
      <c r="E29" s="157"/>
      <c r="F29" s="139"/>
      <c r="G29" s="23"/>
      <c r="H29" s="154"/>
      <c r="I29" s="154"/>
      <c r="J29" s="154"/>
      <c r="K29" s="154"/>
      <c r="L29" s="23"/>
      <c r="M29" s="154"/>
      <c r="N29" s="24"/>
      <c r="O29" s="25">
        <f t="shared" si="4"/>
        <v>0</v>
      </c>
      <c r="P29" s="26">
        <f t="shared" si="5"/>
        <v>0</v>
      </c>
      <c r="Q29" s="134">
        <f t="shared" si="6"/>
        <v>0</v>
      </c>
      <c r="R29" s="27"/>
      <c r="S29" s="28">
        <v>2272</v>
      </c>
      <c r="T29" s="132" t="s">
        <v>164</v>
      </c>
      <c r="U29" s="30">
        <f t="shared" si="0"/>
        <v>31</v>
      </c>
      <c r="V29" s="31"/>
      <c r="W29" s="32">
        <f t="shared" si="1"/>
        <v>31</v>
      </c>
      <c r="X29" s="19"/>
      <c r="Y29" s="6"/>
      <c r="Z29" s="6"/>
      <c r="AA29" s="6"/>
      <c r="AB29" s="6"/>
    </row>
    <row r="30" spans="1:28" ht="29.1" customHeight="1" thickBot="1" x14ac:dyDescent="0.4">
      <c r="A30" s="138"/>
      <c r="B30" s="138" t="str">
        <f t="shared" si="3"/>
        <v>NO</v>
      </c>
      <c r="C30" s="157"/>
      <c r="D30" s="157"/>
      <c r="E30" s="157"/>
      <c r="F30" s="139"/>
      <c r="G30" s="23"/>
      <c r="H30" s="23"/>
      <c r="I30" s="23"/>
      <c r="J30" s="23"/>
      <c r="K30" s="23"/>
      <c r="L30" s="23"/>
      <c r="M30" s="154"/>
      <c r="N30" s="24"/>
      <c r="O30" s="25">
        <f t="shared" si="4"/>
        <v>0</v>
      </c>
      <c r="P30" s="26">
        <f t="shared" si="5"/>
        <v>0</v>
      </c>
      <c r="Q30" s="134">
        <f t="shared" ref="Q30:Q31" si="7">SUM(F30:N30)</f>
        <v>0</v>
      </c>
      <c r="R30" s="27"/>
      <c r="S30" s="28">
        <v>2362</v>
      </c>
      <c r="T30" s="132" t="s">
        <v>165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38"/>
      <c r="B31" s="138" t="str">
        <f t="shared" si="3"/>
        <v>NO</v>
      </c>
      <c r="C31" s="157"/>
      <c r="D31" s="157"/>
      <c r="E31" s="157"/>
      <c r="F31" s="139"/>
      <c r="G31" s="23"/>
      <c r="H31" s="23"/>
      <c r="I31" s="23"/>
      <c r="J31" s="23"/>
      <c r="K31" s="23"/>
      <c r="L31" s="23"/>
      <c r="M31" s="154"/>
      <c r="N31" s="24"/>
      <c r="O31" s="25">
        <f t="shared" si="4"/>
        <v>0</v>
      </c>
      <c r="P31" s="26">
        <f t="shared" si="5"/>
        <v>0</v>
      </c>
      <c r="Q31" s="134">
        <f t="shared" si="7"/>
        <v>0</v>
      </c>
      <c r="R31" s="27"/>
      <c r="S31" s="28">
        <v>2397</v>
      </c>
      <c r="T31" s="132" t="s">
        <v>166</v>
      </c>
      <c r="U31" s="30">
        <f t="shared" si="0"/>
        <v>25</v>
      </c>
      <c r="V31" s="31"/>
      <c r="W31" s="32">
        <f t="shared" si="1"/>
        <v>25</v>
      </c>
      <c r="X31" s="19"/>
      <c r="Y31" s="6"/>
      <c r="Z31" s="6"/>
      <c r="AA31" s="6"/>
      <c r="AB31" s="6"/>
    </row>
    <row r="32" spans="1:28" ht="29.1" customHeight="1" thickBot="1" x14ac:dyDescent="0.4">
      <c r="A32" s="138"/>
      <c r="B32" s="138" t="str">
        <f t="shared" si="3"/>
        <v>NO</v>
      </c>
      <c r="C32" s="157"/>
      <c r="D32" s="157"/>
      <c r="E32" s="157"/>
      <c r="F32" s="156"/>
      <c r="G32" s="154"/>
      <c r="H32" s="154"/>
      <c r="I32" s="154"/>
      <c r="J32" s="154"/>
      <c r="K32" s="154"/>
      <c r="L32" s="23"/>
      <c r="M32" s="154"/>
      <c r="N32" s="24"/>
      <c r="O32" s="25">
        <f t="shared" si="4"/>
        <v>0</v>
      </c>
      <c r="P32" s="26">
        <f t="shared" si="5"/>
        <v>0</v>
      </c>
      <c r="Q32" s="134">
        <v>0</v>
      </c>
      <c r="R32" s="27"/>
      <c r="S32" s="28">
        <v>2403</v>
      </c>
      <c r="T32" s="132" t="s">
        <v>167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38"/>
      <c r="B33" s="138" t="str">
        <f t="shared" si="3"/>
        <v>NO</v>
      </c>
      <c r="C33" s="157"/>
      <c r="D33" s="157"/>
      <c r="E33" s="157"/>
      <c r="F33" s="139"/>
      <c r="G33" s="23"/>
      <c r="H33" s="23"/>
      <c r="I33" s="23"/>
      <c r="J33" s="23"/>
      <c r="K33" s="23"/>
      <c r="L33" s="23"/>
      <c r="M33" s="154"/>
      <c r="N33" s="24"/>
      <c r="O33" s="25">
        <f t="shared" si="4"/>
        <v>0</v>
      </c>
      <c r="P33" s="26">
        <f t="shared" si="5"/>
        <v>0</v>
      </c>
      <c r="Q33" s="134">
        <v>0</v>
      </c>
      <c r="R33" s="27"/>
      <c r="S33" s="28">
        <v>2415</v>
      </c>
      <c r="T33" s="132" t="s">
        <v>168</v>
      </c>
      <c r="U33" s="30">
        <f t="shared" si="0"/>
        <v>95</v>
      </c>
      <c r="V33" s="31"/>
      <c r="W33" s="32">
        <f t="shared" si="1"/>
        <v>95</v>
      </c>
      <c r="X33" s="19"/>
      <c r="Y33" s="6"/>
      <c r="Z33" s="6"/>
      <c r="AA33" s="6"/>
      <c r="AB33" s="6"/>
    </row>
    <row r="34" spans="1:28" ht="29.1" customHeight="1" thickBot="1" x14ac:dyDescent="0.4">
      <c r="A34" s="138"/>
      <c r="B34" s="138" t="str">
        <f t="shared" ref="B34:B41" si="8">IF(P34&lt;2,"NO","SI")</f>
        <v>NO</v>
      </c>
      <c r="C34" s="157"/>
      <c r="D34" s="157"/>
      <c r="E34" s="157"/>
      <c r="F34" s="139"/>
      <c r="G34" s="23"/>
      <c r="H34" s="23"/>
      <c r="I34" s="23"/>
      <c r="J34" s="23"/>
      <c r="K34" s="23"/>
      <c r="L34" s="23"/>
      <c r="M34" s="23"/>
      <c r="N34" s="24"/>
      <c r="O34" s="25">
        <f t="shared" ref="O34:O41" si="9">IF(P34=9,SUM(F34:N34)-SMALL(F34:N34,1)-SMALL(F34:N34,2),IF(P34=8,SUM(F34:N34)-SMALL(F34:N34,1),SUM(F34:N34)))</f>
        <v>0</v>
      </c>
      <c r="P34" s="26">
        <f t="shared" ref="P34:P41" si="10">COUNTA(F34:N34)</f>
        <v>0</v>
      </c>
      <c r="Q34" s="134">
        <f t="shared" ref="Q34:Q41" si="11">SUM(F34:N34)</f>
        <v>0</v>
      </c>
      <c r="R34" s="27"/>
      <c r="S34" s="28">
        <v>2446</v>
      </c>
      <c r="T34" s="132" t="s">
        <v>169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38"/>
      <c r="B35" s="138" t="str">
        <f t="shared" si="8"/>
        <v>NO</v>
      </c>
      <c r="C35" s="157"/>
      <c r="D35" s="157"/>
      <c r="E35" s="157"/>
      <c r="F35" s="139"/>
      <c r="G35" s="23"/>
      <c r="H35" s="23"/>
      <c r="I35" s="23"/>
      <c r="J35" s="23"/>
      <c r="K35" s="23"/>
      <c r="L35" s="23"/>
      <c r="M35" s="23"/>
      <c r="N35" s="24"/>
      <c r="O35" s="25">
        <f t="shared" si="9"/>
        <v>0</v>
      </c>
      <c r="P35" s="26">
        <f t="shared" si="10"/>
        <v>0</v>
      </c>
      <c r="Q35" s="134">
        <f t="shared" si="11"/>
        <v>0</v>
      </c>
      <c r="R35" s="27"/>
      <c r="S35" s="28">
        <v>2455</v>
      </c>
      <c r="T35" s="132" t="s">
        <v>170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38"/>
      <c r="B36" s="138" t="str">
        <f t="shared" si="8"/>
        <v>NO</v>
      </c>
      <c r="C36" s="157"/>
      <c r="D36" s="157"/>
      <c r="E36" s="157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9"/>
        <v>0</v>
      </c>
      <c r="P36" s="26">
        <f t="shared" si="10"/>
        <v>0</v>
      </c>
      <c r="Q36" s="134">
        <f t="shared" si="11"/>
        <v>0</v>
      </c>
      <c r="R36" s="27"/>
      <c r="S36" s="28">
        <v>2513</v>
      </c>
      <c r="T36" s="132" t="s">
        <v>114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38"/>
      <c r="B37" s="138" t="str">
        <f t="shared" si="8"/>
        <v>NO</v>
      </c>
      <c r="C37" s="157"/>
      <c r="D37" s="157"/>
      <c r="E37" s="157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9"/>
        <v>0</v>
      </c>
      <c r="P37" s="26">
        <f t="shared" si="10"/>
        <v>0</v>
      </c>
      <c r="Q37" s="134">
        <f t="shared" si="11"/>
        <v>0</v>
      </c>
      <c r="R37" s="27"/>
      <c r="S37" s="28">
        <v>2521</v>
      </c>
      <c r="T37" s="132" t="s">
        <v>111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38"/>
      <c r="B38" s="138" t="str">
        <f t="shared" si="8"/>
        <v>NO</v>
      </c>
      <c r="C38" s="157"/>
      <c r="D38" s="157"/>
      <c r="E38" s="157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9"/>
        <v>0</v>
      </c>
      <c r="P38" s="26">
        <f t="shared" si="10"/>
        <v>0</v>
      </c>
      <c r="Q38" s="134">
        <f t="shared" si="11"/>
        <v>0</v>
      </c>
      <c r="R38" s="27"/>
      <c r="S38" s="28">
        <v>2526</v>
      </c>
      <c r="T38" s="132" t="s">
        <v>171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38"/>
      <c r="B39" s="138" t="str">
        <f t="shared" si="8"/>
        <v>NO</v>
      </c>
      <c r="C39" s="157"/>
      <c r="D39" s="157"/>
      <c r="E39" s="157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9"/>
        <v>0</v>
      </c>
      <c r="P39" s="26">
        <f t="shared" si="10"/>
        <v>0</v>
      </c>
      <c r="Q39" s="134">
        <f t="shared" si="11"/>
        <v>0</v>
      </c>
      <c r="R39" s="27"/>
      <c r="S39" s="28">
        <v>2609</v>
      </c>
      <c r="T39" s="132" t="s">
        <v>172</v>
      </c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38"/>
      <c r="B40" s="138" t="str">
        <f t="shared" si="8"/>
        <v>NO</v>
      </c>
      <c r="C40" s="157"/>
      <c r="D40" s="157"/>
      <c r="E40" s="157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9"/>
        <v>0</v>
      </c>
      <c r="P40" s="26">
        <f t="shared" si="10"/>
        <v>0</v>
      </c>
      <c r="Q40" s="134">
        <f t="shared" si="11"/>
        <v>0</v>
      </c>
      <c r="R40" s="27"/>
      <c r="S40" s="28">
        <v>2612</v>
      </c>
      <c r="T40" s="132" t="s">
        <v>173</v>
      </c>
      <c r="U40" s="30">
        <f t="shared" si="0"/>
        <v>45</v>
      </c>
      <c r="V40" s="31"/>
      <c r="W40" s="32">
        <f t="shared" si="1"/>
        <v>45</v>
      </c>
      <c r="X40" s="19"/>
      <c r="Y40" s="6"/>
      <c r="Z40" s="6"/>
      <c r="AA40" s="6"/>
      <c r="AB40" s="6"/>
    </row>
    <row r="41" spans="1:28" ht="29.1" customHeight="1" thickBot="1" x14ac:dyDescent="0.4">
      <c r="A41" s="138"/>
      <c r="B41" s="138" t="str">
        <f t="shared" si="8"/>
        <v>NO</v>
      </c>
      <c r="C41" s="157"/>
      <c r="D41" s="157"/>
      <c r="E41" s="157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9"/>
        <v>0</v>
      </c>
      <c r="P41" s="26">
        <f t="shared" si="10"/>
        <v>0</v>
      </c>
      <c r="Q41" s="134">
        <f t="shared" si="11"/>
        <v>0</v>
      </c>
      <c r="R41" s="27"/>
      <c r="S41" s="28">
        <v>2638</v>
      </c>
      <c r="T41" s="132" t="s">
        <v>174</v>
      </c>
      <c r="U41" s="30">
        <f t="shared" si="0"/>
        <v>25</v>
      </c>
      <c r="V41" s="31"/>
      <c r="W41" s="32">
        <f t="shared" si="1"/>
        <v>25</v>
      </c>
      <c r="X41" s="19"/>
      <c r="Y41" s="6"/>
      <c r="Z41" s="6"/>
      <c r="AA41" s="6"/>
      <c r="AB41" s="6"/>
    </row>
    <row r="42" spans="1:28" ht="29.1" customHeight="1" thickBot="1" x14ac:dyDescent="0.4">
      <c r="A42" s="138"/>
      <c r="B42" s="138" t="str">
        <f t="shared" ref="B42:B46" si="12">IF(P42&lt;2,"NO","SI")</f>
        <v>NO</v>
      </c>
      <c r="C42" s="157"/>
      <c r="D42" s="157"/>
      <c r="E42" s="157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ref="O42:O46" si="13">IF(P42=9,SUM(F42:N42)-SMALL(F42:N42,1)-SMALL(F42:N42,2),IF(P42=8,SUM(F42:N42)-SMALL(F42:N42,1),SUM(F42:N42)))</f>
        <v>0</v>
      </c>
      <c r="P42" s="26">
        <f t="shared" ref="P42:P46" si="14">COUNTA(F42:N42)</f>
        <v>0</v>
      </c>
      <c r="Q42" s="134">
        <f t="shared" ref="Q42:Q46" si="15">SUM(F42:N42)</f>
        <v>0</v>
      </c>
      <c r="R42" s="27"/>
      <c r="S42" s="28">
        <v>1665</v>
      </c>
      <c r="T42" s="132" t="s">
        <v>604</v>
      </c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38"/>
      <c r="B43" s="138" t="str">
        <f t="shared" si="12"/>
        <v>NO</v>
      </c>
      <c r="C43" s="147"/>
      <c r="D43" s="150"/>
      <c r="E43" s="147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si="13"/>
        <v>0</v>
      </c>
      <c r="P43" s="26">
        <f t="shared" si="14"/>
        <v>0</v>
      </c>
      <c r="Q43" s="134">
        <f t="shared" si="15"/>
        <v>0</v>
      </c>
      <c r="R43" s="27"/>
      <c r="S43" s="28">
        <v>1771</v>
      </c>
      <c r="T43" s="29" t="s">
        <v>456</v>
      </c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38"/>
      <c r="B44" s="138" t="str">
        <f t="shared" si="12"/>
        <v>NO</v>
      </c>
      <c r="C44" s="147"/>
      <c r="D44" s="150"/>
      <c r="E44" s="147"/>
      <c r="F44" s="23"/>
      <c r="G44" s="23"/>
      <c r="H44" s="23"/>
      <c r="I44" s="23"/>
      <c r="J44" s="23"/>
      <c r="K44" s="23"/>
      <c r="L44" s="23"/>
      <c r="M44" s="23"/>
      <c r="N44" s="24"/>
      <c r="O44" s="25">
        <f t="shared" si="13"/>
        <v>0</v>
      </c>
      <c r="P44" s="26">
        <f t="shared" si="14"/>
        <v>0</v>
      </c>
      <c r="Q44" s="134">
        <f t="shared" si="15"/>
        <v>0</v>
      </c>
      <c r="R44" s="27"/>
      <c r="S44" s="28">
        <v>1862</v>
      </c>
      <c r="T44" s="132" t="s">
        <v>324</v>
      </c>
      <c r="U44" s="30">
        <f t="shared" si="0"/>
        <v>10</v>
      </c>
      <c r="V44" s="31"/>
      <c r="W44" s="32">
        <f t="shared" si="1"/>
        <v>10</v>
      </c>
      <c r="X44" s="19"/>
      <c r="Y44" s="6"/>
      <c r="Z44" s="6"/>
      <c r="AA44" s="6"/>
      <c r="AB44" s="6"/>
    </row>
    <row r="45" spans="1:28" ht="29.1" customHeight="1" thickBot="1" x14ac:dyDescent="0.4">
      <c r="A45" s="138"/>
      <c r="B45" s="138" t="str">
        <f t="shared" si="12"/>
        <v>NO</v>
      </c>
      <c r="C45" s="20"/>
      <c r="D45" s="21"/>
      <c r="E45" s="22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13"/>
        <v>0</v>
      </c>
      <c r="P45" s="26">
        <f t="shared" si="14"/>
        <v>0</v>
      </c>
      <c r="Q45" s="134">
        <f t="shared" si="15"/>
        <v>0</v>
      </c>
      <c r="R45" s="27"/>
      <c r="S45" s="28">
        <v>1868</v>
      </c>
      <c r="T45" s="29" t="s">
        <v>310</v>
      </c>
      <c r="U45" s="30">
        <f t="shared" si="0"/>
        <v>65</v>
      </c>
      <c r="V45" s="31"/>
      <c r="W45" s="32">
        <f t="shared" si="1"/>
        <v>65</v>
      </c>
      <c r="X45" s="19"/>
      <c r="Y45" s="6"/>
      <c r="Z45" s="6"/>
      <c r="AA45" s="6"/>
      <c r="AB45" s="6"/>
    </row>
    <row r="46" spans="1:28" ht="29.1" customHeight="1" thickBot="1" x14ac:dyDescent="0.4">
      <c r="A46" s="138"/>
      <c r="B46" s="138" t="str">
        <f t="shared" si="12"/>
        <v>NO</v>
      </c>
      <c r="C46" s="20"/>
      <c r="D46" s="21"/>
      <c r="E46" s="22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13"/>
        <v>0</v>
      </c>
      <c r="P46" s="26">
        <f t="shared" si="14"/>
        <v>0</v>
      </c>
      <c r="Q46" s="134">
        <f t="shared" si="15"/>
        <v>0</v>
      </c>
      <c r="R46" s="35"/>
      <c r="S46" s="28">
        <v>1937</v>
      </c>
      <c r="T46" s="29" t="s">
        <v>363</v>
      </c>
      <c r="U46" s="30">
        <f t="shared" si="0"/>
        <v>0</v>
      </c>
      <c r="V46" s="36"/>
      <c r="W46" s="32">
        <f t="shared" si="1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38"/>
      <c r="B47" s="138" t="str">
        <f t="shared" ref="B47:B56" si="16">IF(P47&lt;2,"NO","SI")</f>
        <v>NO</v>
      </c>
      <c r="C47" s="125"/>
      <c r="D47" s="21"/>
      <c r="E47" s="59"/>
      <c r="F47" s="23"/>
      <c r="G47" s="23"/>
      <c r="H47" s="23"/>
      <c r="I47" s="23"/>
      <c r="J47" s="23"/>
      <c r="K47" s="23"/>
      <c r="L47" s="23"/>
      <c r="M47" s="23"/>
      <c r="N47" s="24"/>
      <c r="O47" s="25">
        <f t="shared" ref="O47:O52" si="17">IF(P47=9,SUM(F47:N47)-SMALL(F47:N47,1)-SMALL(F47:N47,2),IF(P47=8,SUM(F47:N47)-SMALL(F47:N47,1),SUM(F47:N47)))</f>
        <v>0</v>
      </c>
      <c r="P47" s="26">
        <f t="shared" ref="P47:P52" si="18">COUNTA(F47:N47)</f>
        <v>0</v>
      </c>
      <c r="Q47" s="134">
        <f t="shared" ref="Q47:Q52" si="19">SUM(F47:N47)</f>
        <v>0</v>
      </c>
      <c r="R47" s="35"/>
      <c r="S47" s="28">
        <v>1970</v>
      </c>
      <c r="T47" s="29" t="s">
        <v>327</v>
      </c>
      <c r="U47" s="30">
        <f t="shared" si="0"/>
        <v>10</v>
      </c>
      <c r="V47" s="37"/>
      <c r="W47" s="32">
        <f t="shared" si="1"/>
        <v>10</v>
      </c>
      <c r="X47" s="38"/>
      <c r="Y47" s="6"/>
      <c r="Z47" s="6"/>
      <c r="AA47" s="6"/>
      <c r="AB47" s="6"/>
    </row>
    <row r="48" spans="1:28" ht="29.1" customHeight="1" thickBot="1" x14ac:dyDescent="0.4">
      <c r="A48" s="138"/>
      <c r="B48" s="138" t="str">
        <f t="shared" si="16"/>
        <v>NO</v>
      </c>
      <c r="C48" s="20"/>
      <c r="D48" s="21"/>
      <c r="E48" s="22"/>
      <c r="F48" s="23"/>
      <c r="G48" s="23"/>
      <c r="H48" s="23"/>
      <c r="I48" s="23"/>
      <c r="J48" s="23"/>
      <c r="K48" s="23"/>
      <c r="L48" s="23"/>
      <c r="M48" s="23"/>
      <c r="N48" s="24"/>
      <c r="O48" s="25">
        <f t="shared" si="17"/>
        <v>0</v>
      </c>
      <c r="P48" s="26">
        <f t="shared" si="18"/>
        <v>0</v>
      </c>
      <c r="Q48" s="134">
        <f t="shared" si="19"/>
        <v>0</v>
      </c>
      <c r="R48" s="19"/>
      <c r="S48" s="28">
        <v>2029</v>
      </c>
      <c r="T48" s="29" t="s">
        <v>349</v>
      </c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38"/>
      <c r="B49" s="138" t="str">
        <f t="shared" si="16"/>
        <v>NO</v>
      </c>
      <c r="C49" s="20"/>
      <c r="D49" s="21"/>
      <c r="E49" s="22"/>
      <c r="F49" s="23"/>
      <c r="G49" s="23"/>
      <c r="H49" s="23"/>
      <c r="I49" s="23"/>
      <c r="J49" s="23"/>
      <c r="K49" s="23"/>
      <c r="L49" s="23"/>
      <c r="M49" s="23"/>
      <c r="N49" s="24"/>
      <c r="O49" s="25">
        <f t="shared" si="17"/>
        <v>0</v>
      </c>
      <c r="P49" s="26">
        <f t="shared" si="18"/>
        <v>0</v>
      </c>
      <c r="Q49" s="134">
        <f t="shared" si="19"/>
        <v>0</v>
      </c>
      <c r="R49" s="19"/>
      <c r="S49" s="28">
        <v>2042</v>
      </c>
      <c r="T49" s="29" t="s">
        <v>434</v>
      </c>
      <c r="U49" s="30">
        <f t="shared" si="0"/>
        <v>0</v>
      </c>
      <c r="V49" s="39"/>
      <c r="W49" s="32">
        <f t="shared" si="1"/>
        <v>0</v>
      </c>
      <c r="X49" s="38"/>
      <c r="Y49" s="6"/>
      <c r="Z49" s="6"/>
      <c r="AA49" s="6"/>
      <c r="AB49" s="6"/>
    </row>
    <row r="50" spans="1:28" ht="29.1" customHeight="1" thickBot="1" x14ac:dyDescent="0.4">
      <c r="A50" s="138"/>
      <c r="B50" s="138" t="str">
        <f t="shared" si="16"/>
        <v>NO</v>
      </c>
      <c r="C50" s="20"/>
      <c r="D50" s="21"/>
      <c r="E50" s="22"/>
      <c r="F50" s="23"/>
      <c r="G50" s="23"/>
      <c r="H50" s="23"/>
      <c r="I50" s="23"/>
      <c r="J50" s="23"/>
      <c r="K50" s="23"/>
      <c r="L50" s="23"/>
      <c r="M50" s="23"/>
      <c r="N50" s="24"/>
      <c r="O50" s="25">
        <f t="shared" si="17"/>
        <v>0</v>
      </c>
      <c r="P50" s="26">
        <f t="shared" si="18"/>
        <v>0</v>
      </c>
      <c r="Q50" s="134">
        <f t="shared" si="19"/>
        <v>0</v>
      </c>
      <c r="R50" s="19"/>
      <c r="S50" s="28">
        <v>2046</v>
      </c>
      <c r="T50" s="29" t="s">
        <v>467</v>
      </c>
      <c r="U50" s="30">
        <f t="shared" si="0"/>
        <v>0</v>
      </c>
      <c r="V50" s="6"/>
      <c r="W50" s="32">
        <f t="shared" si="1"/>
        <v>0</v>
      </c>
      <c r="X50" s="6"/>
      <c r="Y50" s="6"/>
      <c r="Z50" s="6"/>
      <c r="AA50" s="6"/>
      <c r="AB50" s="6"/>
    </row>
    <row r="51" spans="1:28" ht="29.1" customHeight="1" thickBot="1" x14ac:dyDescent="0.4">
      <c r="A51" s="138"/>
      <c r="B51" s="138" t="str">
        <f t="shared" si="16"/>
        <v>NO</v>
      </c>
      <c r="C51" s="20"/>
      <c r="D51" s="21"/>
      <c r="E51" s="22"/>
      <c r="F51" s="23"/>
      <c r="G51" s="23"/>
      <c r="H51" s="23"/>
      <c r="I51" s="23"/>
      <c r="J51" s="23"/>
      <c r="K51" s="23"/>
      <c r="L51" s="23"/>
      <c r="M51" s="23"/>
      <c r="N51" s="24"/>
      <c r="O51" s="25">
        <f t="shared" si="17"/>
        <v>0</v>
      </c>
      <c r="P51" s="26">
        <f t="shared" si="18"/>
        <v>0</v>
      </c>
      <c r="Q51" s="134">
        <f t="shared" si="19"/>
        <v>0</v>
      </c>
      <c r="R51" s="19"/>
      <c r="S51" s="28">
        <v>2178</v>
      </c>
      <c r="T51" s="29" t="s">
        <v>605</v>
      </c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38"/>
      <c r="B52" s="138" t="str">
        <f t="shared" si="16"/>
        <v>NO</v>
      </c>
      <c r="C52" s="20"/>
      <c r="D52" s="21"/>
      <c r="E52" s="22"/>
      <c r="F52" s="23"/>
      <c r="G52" s="23"/>
      <c r="H52" s="23"/>
      <c r="I52" s="23"/>
      <c r="J52" s="23"/>
      <c r="K52" s="23"/>
      <c r="L52" s="23"/>
      <c r="M52" s="23"/>
      <c r="N52" s="24"/>
      <c r="O52" s="25">
        <f t="shared" si="17"/>
        <v>0</v>
      </c>
      <c r="P52" s="26">
        <f t="shared" si="18"/>
        <v>0</v>
      </c>
      <c r="Q52" s="134">
        <f t="shared" si="19"/>
        <v>0</v>
      </c>
      <c r="R52" s="19"/>
      <c r="S52" s="28">
        <v>2205</v>
      </c>
      <c r="T52" s="29" t="s">
        <v>574</v>
      </c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38"/>
      <c r="B53" s="138" t="str">
        <f t="shared" si="16"/>
        <v>NO</v>
      </c>
      <c r="C53" s="20"/>
      <c r="D53" s="21"/>
      <c r="E53" s="22"/>
      <c r="F53" s="23"/>
      <c r="G53" s="23"/>
      <c r="H53" s="23"/>
      <c r="I53" s="23"/>
      <c r="J53" s="23"/>
      <c r="K53" s="23"/>
      <c r="L53" s="23"/>
      <c r="M53" s="23"/>
      <c r="N53" s="24"/>
      <c r="O53" s="25">
        <f t="shared" ref="O53:O56" si="20">IF(P53=9,SUM(F53:N53)-SMALL(F53:N53,1)-SMALL(F53:N53,2),IF(P53=8,SUM(F53:N53)-SMALL(F53:N53,1),SUM(F53:N53)))</f>
        <v>0</v>
      </c>
      <c r="P53" s="26">
        <f t="shared" ref="P53:P56" si="21">COUNTA(F53:N53)</f>
        <v>0</v>
      </c>
      <c r="Q53" s="134">
        <f t="shared" ref="Q53:Q56" si="22">SUM(F53:N53)</f>
        <v>0</v>
      </c>
      <c r="R53" s="19"/>
      <c r="S53" s="28">
        <v>2251</v>
      </c>
      <c r="T53" s="29" t="s">
        <v>304</v>
      </c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38"/>
      <c r="B54" s="138" t="str">
        <f t="shared" si="16"/>
        <v>NO</v>
      </c>
      <c r="C54" s="20"/>
      <c r="D54" s="21"/>
      <c r="E54" s="22"/>
      <c r="F54" s="23"/>
      <c r="G54" s="23"/>
      <c r="H54" s="23"/>
      <c r="I54" s="23"/>
      <c r="J54" s="23"/>
      <c r="K54" s="23"/>
      <c r="L54" s="23"/>
      <c r="M54" s="23"/>
      <c r="N54" s="24"/>
      <c r="O54" s="25">
        <f t="shared" si="20"/>
        <v>0</v>
      </c>
      <c r="P54" s="26">
        <f t="shared" si="21"/>
        <v>0</v>
      </c>
      <c r="Q54" s="134">
        <f t="shared" si="22"/>
        <v>0</v>
      </c>
      <c r="R54" s="19"/>
      <c r="S54" s="28">
        <v>2253</v>
      </c>
      <c r="T54" s="29" t="s">
        <v>606</v>
      </c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138"/>
      <c r="B55" s="138" t="str">
        <f t="shared" si="16"/>
        <v>NO</v>
      </c>
      <c r="C55" s="20"/>
      <c r="D55" s="21"/>
      <c r="E55" s="22"/>
      <c r="F55" s="23"/>
      <c r="G55" s="23"/>
      <c r="H55" s="23"/>
      <c r="I55" s="23"/>
      <c r="J55" s="23"/>
      <c r="K55" s="23"/>
      <c r="L55" s="23"/>
      <c r="M55" s="23"/>
      <c r="N55" s="24"/>
      <c r="O55" s="25">
        <f t="shared" si="20"/>
        <v>0</v>
      </c>
      <c r="P55" s="26">
        <f t="shared" si="21"/>
        <v>0</v>
      </c>
      <c r="Q55" s="134">
        <f t="shared" si="22"/>
        <v>0</v>
      </c>
      <c r="R55" s="19"/>
      <c r="S55" s="28">
        <v>2277</v>
      </c>
      <c r="T55" s="29" t="s">
        <v>320</v>
      </c>
      <c r="U55" s="30">
        <f t="shared" si="0"/>
        <v>12</v>
      </c>
      <c r="V55" s="6"/>
      <c r="W55" s="32">
        <f t="shared" si="1"/>
        <v>12</v>
      </c>
      <c r="X55" s="6"/>
      <c r="Y55" s="6"/>
      <c r="Z55" s="6"/>
      <c r="AA55" s="6"/>
      <c r="AB55" s="6"/>
    </row>
    <row r="56" spans="1:28" ht="29.1" customHeight="1" thickBot="1" x14ac:dyDescent="0.4">
      <c r="A56" s="138"/>
      <c r="B56" s="138" t="str">
        <f t="shared" si="16"/>
        <v>NO</v>
      </c>
      <c r="C56" s="20"/>
      <c r="D56" s="21"/>
      <c r="E56" s="22"/>
      <c r="F56" s="23"/>
      <c r="G56" s="23"/>
      <c r="H56" s="23"/>
      <c r="I56" s="23"/>
      <c r="J56" s="23"/>
      <c r="K56" s="23"/>
      <c r="L56" s="23"/>
      <c r="M56" s="23"/>
      <c r="N56" s="24"/>
      <c r="O56" s="25">
        <f t="shared" si="20"/>
        <v>0</v>
      </c>
      <c r="P56" s="26">
        <f t="shared" si="21"/>
        <v>0</v>
      </c>
      <c r="Q56" s="134">
        <f t="shared" si="22"/>
        <v>0</v>
      </c>
      <c r="R56" s="19"/>
      <c r="S56" s="28">
        <v>2310</v>
      </c>
      <c r="T56" s="29" t="s">
        <v>453</v>
      </c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9.1" customHeight="1" thickBot="1" x14ac:dyDescent="0.45">
      <c r="A57" s="40"/>
      <c r="B57" s="40">
        <f>COUNTIF(B3:B56,"SI")</f>
        <v>23</v>
      </c>
      <c r="C57" s="40">
        <f>COUNTA(C3:C56)</f>
        <v>23</v>
      </c>
      <c r="D57" s="40"/>
      <c r="E57" s="41"/>
      <c r="F57" s="40">
        <f t="shared" ref="F57:N57" si="23">COUNTA(F3:F56)</f>
        <v>5</v>
      </c>
      <c r="G57" s="40">
        <f t="shared" si="23"/>
        <v>18</v>
      </c>
      <c r="H57" s="40">
        <f t="shared" si="23"/>
        <v>0</v>
      </c>
      <c r="I57" s="40">
        <f t="shared" si="23"/>
        <v>0</v>
      </c>
      <c r="J57" s="40">
        <f t="shared" si="23"/>
        <v>0</v>
      </c>
      <c r="K57" s="40">
        <f t="shared" si="23"/>
        <v>0</v>
      </c>
      <c r="L57" s="40">
        <f t="shared" si="23"/>
        <v>0</v>
      </c>
      <c r="M57" s="40">
        <f t="shared" si="23"/>
        <v>0</v>
      </c>
      <c r="N57" s="40">
        <f t="shared" si="23"/>
        <v>0</v>
      </c>
      <c r="O57" s="43">
        <f>SUM(O3:O56)</f>
        <v>773</v>
      </c>
      <c r="P57" s="44"/>
      <c r="Q57" s="26">
        <f>SUM(Q3:Q56)</f>
        <v>773</v>
      </c>
      <c r="R57" s="19"/>
      <c r="S57" s="28">
        <v>2316</v>
      </c>
      <c r="T57" s="29" t="s">
        <v>293</v>
      </c>
      <c r="U57" s="30">
        <f t="shared" si="0"/>
        <v>14</v>
      </c>
      <c r="V57" s="6"/>
      <c r="W57" s="32">
        <f t="shared" si="1"/>
        <v>14</v>
      </c>
      <c r="X57" s="6"/>
      <c r="Y57" s="6"/>
      <c r="Z57" s="6"/>
      <c r="AA57" s="6"/>
      <c r="AB57" s="6"/>
    </row>
    <row r="58" spans="1:28" ht="29.1" customHeight="1" thickBot="1" x14ac:dyDescent="0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45"/>
      <c r="P58" s="6"/>
      <c r="Q58" s="45"/>
      <c r="R58" s="19"/>
      <c r="S58" s="28">
        <v>2334</v>
      </c>
      <c r="T58" s="29" t="s">
        <v>427</v>
      </c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19"/>
      <c r="S59" s="28">
        <v>2438</v>
      </c>
      <c r="T59" s="132" t="s">
        <v>500</v>
      </c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69"/>
      <c r="B60" s="6"/>
      <c r="C60" s="66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8"/>
      <c r="P60" s="6"/>
      <c r="Q60" s="6"/>
      <c r="R60" s="19"/>
      <c r="S60" s="28">
        <v>2453</v>
      </c>
      <c r="T60" s="29" t="s">
        <v>415</v>
      </c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9.1" customHeight="1" thickBot="1" x14ac:dyDescent="0.4">
      <c r="R61" s="19"/>
      <c r="S61" s="28">
        <v>2461</v>
      </c>
      <c r="T61" s="29" t="s">
        <v>577</v>
      </c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9.1" customHeight="1" thickBot="1" x14ac:dyDescent="0.4">
      <c r="R62" s="19"/>
      <c r="S62" s="28">
        <v>2465</v>
      </c>
      <c r="T62" s="29" t="s">
        <v>344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9.1" customHeight="1" thickBot="1" x14ac:dyDescent="0.4">
      <c r="R63" s="19"/>
      <c r="S63" s="28">
        <v>2478</v>
      </c>
      <c r="T63" s="132" t="s">
        <v>322</v>
      </c>
      <c r="U63" s="30">
        <f t="shared" si="0"/>
        <v>11</v>
      </c>
      <c r="V63" s="31"/>
      <c r="W63" s="32">
        <f t="shared" si="1"/>
        <v>11</v>
      </c>
      <c r="X63" s="6"/>
      <c r="Y63" s="6"/>
      <c r="Z63" s="6"/>
      <c r="AA63" s="6"/>
      <c r="AB63" s="6"/>
    </row>
    <row r="64" spans="1:28" ht="29.1" customHeight="1" thickBot="1" x14ac:dyDescent="0.4">
      <c r="R64" s="19"/>
      <c r="S64" s="28">
        <v>2480</v>
      </c>
      <c r="T64" s="29" t="s">
        <v>516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8:28" ht="29.1" customHeight="1" thickBot="1" x14ac:dyDescent="0.4">
      <c r="R65" s="19"/>
      <c r="S65" s="28">
        <v>2487</v>
      </c>
      <c r="T65" s="29" t="s">
        <v>459</v>
      </c>
      <c r="U65" s="30">
        <f t="shared" si="0"/>
        <v>0</v>
      </c>
      <c r="V65" s="36"/>
      <c r="W65" s="32">
        <f t="shared" si="1"/>
        <v>0</v>
      </c>
      <c r="X65" s="6"/>
      <c r="Y65" s="6"/>
      <c r="Z65" s="6"/>
      <c r="AA65" s="6"/>
      <c r="AB65" s="6"/>
    </row>
    <row r="66" spans="18:28" ht="29.1" customHeight="1" thickBot="1" x14ac:dyDescent="0.4">
      <c r="R66" s="19"/>
      <c r="S66" s="28">
        <v>2488</v>
      </c>
      <c r="T66" s="29" t="s">
        <v>352</v>
      </c>
      <c r="U66" s="30">
        <f t="shared" si="0"/>
        <v>0</v>
      </c>
      <c r="V66" s="37"/>
      <c r="W66" s="32">
        <f t="shared" si="1"/>
        <v>0</v>
      </c>
      <c r="X66" s="6"/>
      <c r="Y66" s="6"/>
      <c r="Z66" s="6"/>
      <c r="AA66" s="6"/>
      <c r="AB66" s="6"/>
    </row>
    <row r="67" spans="18:28" ht="29.1" customHeight="1" thickBot="1" x14ac:dyDescent="0.4">
      <c r="R67" s="19"/>
      <c r="S67" s="28">
        <v>2496</v>
      </c>
      <c r="T67" s="29" t="s">
        <v>423</v>
      </c>
      <c r="U67" s="30">
        <f t="shared" si="0"/>
        <v>0</v>
      </c>
      <c r="V67" s="6"/>
      <c r="W67" s="32">
        <f t="shared" si="1"/>
        <v>0</v>
      </c>
      <c r="X67" s="6"/>
      <c r="Y67" s="6"/>
      <c r="Z67" s="6"/>
      <c r="AA67" s="6"/>
      <c r="AB67" s="6"/>
    </row>
    <row r="68" spans="18:28" ht="29.1" customHeight="1" thickBot="1" x14ac:dyDescent="0.4">
      <c r="R68" s="19"/>
      <c r="S68" s="28">
        <v>2549</v>
      </c>
      <c r="T68" s="29" t="s">
        <v>447</v>
      </c>
      <c r="U68" s="30">
        <f t="shared" si="0"/>
        <v>0</v>
      </c>
      <c r="V68" s="6"/>
      <c r="W68" s="32">
        <f t="shared" si="1"/>
        <v>0</v>
      </c>
      <c r="X68" s="6"/>
      <c r="Y68" s="6"/>
      <c r="Z68" s="6"/>
      <c r="AA68" s="6"/>
      <c r="AB68" s="6"/>
    </row>
    <row r="69" spans="18:28" ht="26.25" customHeight="1" thickBot="1" x14ac:dyDescent="0.4">
      <c r="R69" s="19"/>
      <c r="S69" s="28">
        <v>2584</v>
      </c>
      <c r="T69" s="29" t="s">
        <v>404</v>
      </c>
      <c r="U69" s="30">
        <f t="shared" si="0"/>
        <v>13</v>
      </c>
      <c r="V69" s="6"/>
      <c r="W69" s="32">
        <f t="shared" si="1"/>
        <v>13</v>
      </c>
      <c r="X69" s="6"/>
      <c r="Y69" s="6"/>
      <c r="Z69" s="6"/>
      <c r="AA69" s="6"/>
      <c r="AB69" s="6"/>
    </row>
    <row r="70" spans="18:28" ht="26.25" customHeight="1" thickBot="1" x14ac:dyDescent="0.4">
      <c r="R70" s="19"/>
      <c r="S70" s="28">
        <v>2599</v>
      </c>
      <c r="T70" s="29" t="s">
        <v>366</v>
      </c>
      <c r="U70" s="30">
        <f t="shared" si="0"/>
        <v>0</v>
      </c>
      <c r="V70" s="6"/>
      <c r="W70" s="32">
        <f t="shared" si="1"/>
        <v>0</v>
      </c>
      <c r="X70" s="6"/>
      <c r="Y70" s="6"/>
      <c r="Z70" s="6"/>
      <c r="AA70" s="6"/>
      <c r="AB70" s="6"/>
    </row>
    <row r="71" spans="18:28" ht="26.25" customHeight="1" thickBot="1" x14ac:dyDescent="0.4">
      <c r="R71" s="19"/>
      <c r="S71" s="28">
        <v>2601</v>
      </c>
      <c r="T71" s="29" t="s">
        <v>607</v>
      </c>
      <c r="U71" s="30">
        <f t="shared" si="0"/>
        <v>0</v>
      </c>
      <c r="V71" s="6"/>
      <c r="W71" s="32">
        <f t="shared" si="1"/>
        <v>0</v>
      </c>
      <c r="X71" s="6"/>
      <c r="Y71" s="6"/>
      <c r="Z71" s="6"/>
      <c r="AA71" s="6"/>
      <c r="AB71" s="6"/>
    </row>
    <row r="72" spans="18:28" ht="26.25" customHeight="1" thickBot="1" x14ac:dyDescent="0.4">
      <c r="R72" s="6"/>
      <c r="S72" s="28">
        <v>2614</v>
      </c>
      <c r="T72" s="29" t="s">
        <v>405</v>
      </c>
      <c r="U72" s="30">
        <f t="shared" si="0"/>
        <v>0</v>
      </c>
      <c r="V72" s="6"/>
      <c r="W72" s="32">
        <f t="shared" si="1"/>
        <v>0</v>
      </c>
      <c r="X72" s="6"/>
      <c r="Y72" s="6"/>
      <c r="Z72" s="6"/>
      <c r="AA72" s="6"/>
      <c r="AB72" s="6"/>
    </row>
    <row r="73" spans="18:28" ht="26.25" customHeight="1" thickBot="1" x14ac:dyDescent="0.4">
      <c r="R73" s="6"/>
      <c r="S73" s="28">
        <v>2654</v>
      </c>
      <c r="T73" s="29" t="s">
        <v>401</v>
      </c>
      <c r="U73" s="30">
        <f t="shared" si="0"/>
        <v>0</v>
      </c>
      <c r="V73" s="6"/>
      <c r="W73" s="32">
        <f t="shared" si="1"/>
        <v>0</v>
      </c>
      <c r="X73" s="6"/>
      <c r="Y73" s="6"/>
      <c r="Z73" s="6"/>
      <c r="AA73" s="6"/>
      <c r="AB73" s="6"/>
    </row>
    <row r="74" spans="18:28" ht="26.25" customHeight="1" thickBot="1" x14ac:dyDescent="0.4">
      <c r="R74" s="6"/>
      <c r="S74" s="28">
        <v>2656</v>
      </c>
      <c r="T74" s="29" t="s">
        <v>507</v>
      </c>
      <c r="U74" s="30">
        <f t="shared" si="0"/>
        <v>0</v>
      </c>
      <c r="V74" s="6"/>
      <c r="W74" s="32">
        <f t="shared" si="1"/>
        <v>0</v>
      </c>
      <c r="X74" s="6"/>
      <c r="Y74" s="6"/>
      <c r="Z74" s="6"/>
      <c r="AA74" s="6"/>
      <c r="AB74" s="6"/>
    </row>
    <row r="75" spans="18:28" ht="26.25" customHeight="1" thickBot="1" x14ac:dyDescent="0.4">
      <c r="S75" s="28">
        <v>2658</v>
      </c>
      <c r="T75" s="29" t="s">
        <v>608</v>
      </c>
      <c r="U75" s="30">
        <f t="shared" si="0"/>
        <v>0</v>
      </c>
      <c r="V75" s="6"/>
      <c r="W75" s="32">
        <f t="shared" si="1"/>
        <v>0</v>
      </c>
    </row>
    <row r="76" spans="18:28" ht="26.25" customHeight="1" thickBot="1" x14ac:dyDescent="0.4">
      <c r="S76" s="28">
        <v>1115</v>
      </c>
      <c r="T76" s="29" t="s">
        <v>329</v>
      </c>
      <c r="U76" s="30">
        <f t="shared" si="0"/>
        <v>17</v>
      </c>
      <c r="V76" s="6"/>
      <c r="W76" s="32">
        <f t="shared" si="1"/>
        <v>17</v>
      </c>
    </row>
    <row r="77" spans="18:28" ht="26.25" customHeight="1" thickBot="1" x14ac:dyDescent="0.4">
      <c r="S77" s="28"/>
      <c r="T77" s="29"/>
      <c r="U77" s="30">
        <f t="shared" si="0"/>
        <v>0</v>
      </c>
      <c r="V77" s="6"/>
      <c r="W77" s="32">
        <f t="shared" si="1"/>
        <v>0</v>
      </c>
    </row>
    <row r="78" spans="18:28" ht="26.25" customHeight="1" thickBot="1" x14ac:dyDescent="0.4">
      <c r="S78" s="28"/>
      <c r="T78" s="29"/>
      <c r="U78" s="30">
        <f t="shared" si="0"/>
        <v>0</v>
      </c>
      <c r="V78" s="6"/>
      <c r="W78" s="32">
        <f t="shared" si="1"/>
        <v>0</v>
      </c>
    </row>
    <row r="79" spans="18:28" ht="26.25" customHeight="1" thickBot="1" x14ac:dyDescent="0.4">
      <c r="S79" s="28"/>
      <c r="T79" s="29"/>
      <c r="U79" s="30">
        <f t="shared" si="0"/>
        <v>0</v>
      </c>
      <c r="V79" s="6"/>
      <c r="W79" s="32">
        <f t="shared" si="1"/>
        <v>0</v>
      </c>
    </row>
    <row r="80" spans="18:28" ht="26.25" customHeight="1" thickBot="1" x14ac:dyDescent="0.4">
      <c r="S80" s="28"/>
      <c r="T80" s="29"/>
      <c r="U80" s="30">
        <f t="shared" si="0"/>
        <v>0</v>
      </c>
      <c r="V80" s="6"/>
      <c r="W80" s="32">
        <f t="shared" si="1"/>
        <v>0</v>
      </c>
    </row>
    <row r="81" spans="19:23" ht="26.25" customHeight="1" thickBot="1" x14ac:dyDescent="0.4">
      <c r="S81" s="28"/>
      <c r="T81" s="29"/>
      <c r="U81" s="30">
        <f t="shared" si="0"/>
        <v>0</v>
      </c>
      <c r="V81" s="6"/>
      <c r="W81" s="32">
        <f t="shared" si="1"/>
        <v>0</v>
      </c>
    </row>
    <row r="82" spans="19:23" ht="26.25" customHeight="1" thickBot="1" x14ac:dyDescent="0.4">
      <c r="S82" s="28"/>
      <c r="T82" s="29"/>
      <c r="U82" s="30">
        <f t="shared" si="0"/>
        <v>0</v>
      </c>
      <c r="V82" s="6"/>
      <c r="W82" s="32">
        <f t="shared" si="1"/>
        <v>0</v>
      </c>
    </row>
    <row r="83" spans="19:23" ht="26.25" customHeight="1" thickBot="1" x14ac:dyDescent="0.4">
      <c r="S83" s="28"/>
      <c r="T83" s="29"/>
      <c r="U83" s="30">
        <f t="shared" si="0"/>
        <v>0</v>
      </c>
      <c r="V83" s="6"/>
      <c r="W83" s="32">
        <f t="shared" si="1"/>
        <v>0</v>
      </c>
    </row>
    <row r="84" spans="19:23" ht="26.25" customHeight="1" thickBot="1" x14ac:dyDescent="0.4">
      <c r="S84" s="28"/>
      <c r="T84" s="29"/>
      <c r="U84" s="30">
        <f>SUM(U3:U83)</f>
        <v>773</v>
      </c>
      <c r="V84" s="6"/>
      <c r="W84" s="32">
        <f>SUM(W3:W83)</f>
        <v>773</v>
      </c>
    </row>
    <row r="85" spans="19:23" ht="26.25" customHeight="1" x14ac:dyDescent="0.2">
      <c r="S85" s="6"/>
      <c r="T85" s="6"/>
      <c r="U85" s="6"/>
      <c r="V85" s="6"/>
      <c r="W85" s="6"/>
    </row>
    <row r="86" spans="19:23" ht="26.25" customHeight="1" x14ac:dyDescent="0.2">
      <c r="S86" s="6"/>
      <c r="T86" s="6"/>
      <c r="U86" s="6"/>
      <c r="V86" s="6"/>
      <c r="W86" s="6"/>
    </row>
    <row r="87" spans="19:23" ht="26.25" customHeight="1" x14ac:dyDescent="0.2">
      <c r="S87" s="6"/>
      <c r="T87" s="6"/>
      <c r="U87" s="6"/>
      <c r="V87" s="6"/>
      <c r="W87" s="6"/>
    </row>
    <row r="88" spans="19:23" ht="26.25" customHeight="1" x14ac:dyDescent="0.2">
      <c r="S88" s="6"/>
      <c r="T88" s="6"/>
      <c r="U88" s="6"/>
      <c r="V88" s="6"/>
      <c r="W88" s="6"/>
    </row>
    <row r="89" spans="19:23" ht="26.25" customHeight="1" x14ac:dyDescent="0.2">
      <c r="S89" s="6"/>
      <c r="T89" s="6"/>
      <c r="U89" s="6"/>
      <c r="V89" s="6"/>
      <c r="W89" s="6"/>
    </row>
    <row r="90" spans="19:23" ht="26.25" customHeight="1" x14ac:dyDescent="0.2">
      <c r="S90" s="6"/>
      <c r="T90" s="6"/>
      <c r="U90" s="6"/>
      <c r="V90" s="6"/>
      <c r="W90" s="6"/>
    </row>
    <row r="91" spans="19:23" ht="26.25" customHeight="1" x14ac:dyDescent="0.2">
      <c r="S91" s="6"/>
      <c r="T91" s="6"/>
      <c r="U91" s="6"/>
      <c r="V91" s="6"/>
      <c r="W91" s="6"/>
    </row>
    <row r="92" spans="19:23" ht="26.25" customHeight="1" x14ac:dyDescent="0.2">
      <c r="S92" s="6"/>
      <c r="T92" s="6"/>
      <c r="U92" s="6"/>
      <c r="V92" s="6"/>
      <c r="W92" s="6"/>
    </row>
    <row r="93" spans="19:23" ht="26.25" customHeight="1" x14ac:dyDescent="0.2">
      <c r="S93" s="6"/>
      <c r="T93" s="6"/>
      <c r="U93" s="6"/>
      <c r="V93" s="6"/>
      <c r="W93" s="6"/>
    </row>
    <row r="94" spans="19:23" ht="26.25" customHeight="1" x14ac:dyDescent="0.2">
      <c r="S94" s="6"/>
      <c r="T94" s="6"/>
      <c r="U94" s="6"/>
      <c r="V94" s="6"/>
      <c r="W94" s="6"/>
    </row>
    <row r="95" spans="19:23" ht="18.600000000000001" customHeight="1" x14ac:dyDescent="0.2">
      <c r="S95" s="6"/>
      <c r="T95" s="6"/>
      <c r="U95" s="6"/>
      <c r="V95" s="6"/>
      <c r="W95" s="6"/>
    </row>
    <row r="96" spans="19:23" ht="18.600000000000001" customHeight="1" x14ac:dyDescent="0.2">
      <c r="S96" s="6"/>
      <c r="T96" s="6"/>
      <c r="U96" s="6"/>
      <c r="V96" s="6"/>
      <c r="W96" s="6"/>
    </row>
    <row r="97" spans="19:23" ht="18.600000000000001" customHeight="1" x14ac:dyDescent="0.2">
      <c r="S97" s="6"/>
      <c r="T97" s="6"/>
      <c r="U97" s="6"/>
      <c r="V97" s="6"/>
      <c r="W97" s="6"/>
    </row>
    <row r="98" spans="19:23" ht="18.600000000000001" customHeight="1" x14ac:dyDescent="0.2">
      <c r="S98" s="6"/>
      <c r="T98" s="6"/>
      <c r="U98" s="6"/>
      <c r="V98" s="6"/>
      <c r="W98" s="6"/>
    </row>
    <row r="99" spans="19:23" ht="18.600000000000001" customHeight="1" x14ac:dyDescent="0.2">
      <c r="S99" s="6"/>
      <c r="T99" s="6"/>
      <c r="U99" s="6"/>
      <c r="V99" s="6"/>
      <c r="W99" s="6"/>
    </row>
    <row r="100" spans="19:23" ht="18.600000000000001" customHeight="1" x14ac:dyDescent="0.2">
      <c r="S100" s="6"/>
      <c r="T100" s="6"/>
      <c r="U100" s="6"/>
      <c r="V100" s="6"/>
      <c r="W100" s="6"/>
    </row>
    <row r="101" spans="19:23" ht="18.600000000000001" customHeight="1" x14ac:dyDescent="0.2">
      <c r="S101" s="6"/>
      <c r="T101" s="6"/>
      <c r="U101" s="6"/>
      <c r="V101" s="6"/>
      <c r="W101" s="6"/>
    </row>
    <row r="102" spans="19:23" ht="18.600000000000001" customHeight="1" x14ac:dyDescent="0.2">
      <c r="S102" s="6"/>
      <c r="T102" s="6"/>
      <c r="U102" s="6"/>
      <c r="V102" s="6"/>
      <c r="W102" s="6"/>
    </row>
    <row r="103" spans="19:23" ht="18.600000000000001" customHeight="1" x14ac:dyDescent="0.2">
      <c r="S103" s="6"/>
      <c r="T103" s="6"/>
      <c r="U103" s="6"/>
      <c r="V103" s="6"/>
      <c r="W103" s="6"/>
    </row>
    <row r="104" spans="19:23" ht="18.600000000000001" customHeight="1" x14ac:dyDescent="0.2">
      <c r="S104" s="6"/>
      <c r="T104" s="6"/>
      <c r="U104" s="6"/>
      <c r="V104" s="6"/>
      <c r="W104" s="6"/>
    </row>
    <row r="105" spans="19:23" ht="18.600000000000001" customHeight="1" x14ac:dyDescent="0.2">
      <c r="S105" s="6"/>
      <c r="T105" s="6"/>
      <c r="U105" s="6"/>
      <c r="V105" s="6"/>
      <c r="W105" s="6"/>
    </row>
    <row r="106" spans="19:23" ht="18.600000000000001" customHeight="1" x14ac:dyDescent="0.2">
      <c r="S106" s="6"/>
      <c r="T106" s="6"/>
      <c r="U106" s="6"/>
      <c r="V106" s="6"/>
      <c r="W106" s="6"/>
    </row>
    <row r="107" spans="19:23" ht="18.600000000000001" customHeight="1" x14ac:dyDescent="0.2">
      <c r="S107" s="6"/>
      <c r="T107" s="6"/>
      <c r="U107" s="6"/>
      <c r="V107" s="6"/>
      <c r="W107" s="6"/>
    </row>
    <row r="108" spans="19:23" ht="18.600000000000001" customHeight="1" x14ac:dyDescent="0.2">
      <c r="S108" s="6"/>
      <c r="T108" s="6"/>
      <c r="U108" s="6"/>
      <c r="V108" s="6"/>
      <c r="W108" s="6"/>
    </row>
    <row r="109" spans="19:23" ht="18.600000000000001" customHeight="1" x14ac:dyDescent="0.2">
      <c r="S109" s="6"/>
      <c r="T109" s="6"/>
      <c r="U109" s="6"/>
      <c r="V109" s="6"/>
      <c r="W109" s="6"/>
    </row>
    <row r="110" spans="19:23" ht="18.600000000000001" customHeight="1" x14ac:dyDescent="0.2">
      <c r="S110" s="6"/>
      <c r="T110" s="6"/>
      <c r="U110" s="6"/>
      <c r="V110" s="6"/>
      <c r="W110" s="6"/>
    </row>
    <row r="111" spans="19:23" ht="18.600000000000001" customHeight="1" x14ac:dyDescent="0.2">
      <c r="S111" s="6"/>
      <c r="T111" s="6"/>
      <c r="U111" s="6"/>
      <c r="V111" s="6"/>
      <c r="W111" s="6"/>
    </row>
    <row r="112" spans="19:23" ht="18.600000000000001" customHeight="1" x14ac:dyDescent="0.2">
      <c r="S112" s="6"/>
      <c r="T112" s="6"/>
      <c r="U112" s="6"/>
      <c r="V112" s="6"/>
      <c r="W112" s="6"/>
    </row>
  </sheetData>
  <sortState xmlns:xlrd2="http://schemas.microsoft.com/office/spreadsheetml/2017/richdata2" ref="A3:Q25">
    <sortCondition descending="1" ref="O3:O25"/>
  </sortState>
  <mergeCells count="1">
    <mergeCell ref="B1:G1"/>
  </mergeCells>
  <phoneticPr fontId="20" type="noConversion"/>
  <conditionalFormatting sqref="A3:B56">
    <cfRule type="containsText" dxfId="43" priority="1" stopIfTrue="1" operator="containsText" text="SI">
      <formula>NOT(ISERROR(SEARCH("SI",A3)))</formula>
    </cfRule>
    <cfRule type="containsText" dxfId="42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M</oddHeader>
    <oddFooter>&amp;L&amp;"Helvetica,Regular"&amp;12&amp;K000000&amp;P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Z112"/>
  <sheetViews>
    <sheetView showGridLines="0" zoomScale="40" zoomScaleNormal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W3" sqref="W3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4.85546875" style="1" bestFit="1" customWidth="1"/>
    <col min="4" max="4" width="12.42578125" style="231" customWidth="1"/>
    <col min="5" max="5" width="72.28515625" style="1" bestFit="1" customWidth="1"/>
    <col min="6" max="6" width="22.85546875" style="1" customWidth="1"/>
    <col min="7" max="7" width="23" style="1" customWidth="1"/>
    <col min="8" max="8" width="23.140625" style="1" customWidth="1"/>
    <col min="9" max="9" width="23" style="1" customWidth="1"/>
    <col min="10" max="14" width="23.140625" style="1" customWidth="1"/>
    <col min="15" max="15" width="1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75.85546875" style="1" bestFit="1" customWidth="1"/>
    <col min="21" max="21" width="16" style="1" customWidth="1"/>
    <col min="22" max="22" width="11.42578125" style="1" customWidth="1"/>
    <col min="23" max="23" width="31.28515625" style="1" customWidth="1"/>
    <col min="24" max="25" width="11.42578125" style="1" customWidth="1"/>
    <col min="26" max="26" width="34.85546875" style="1" customWidth="1"/>
    <col min="27" max="27" width="11.42578125" style="1" customWidth="1"/>
    <col min="28" max="28" width="53.42578125" style="1" customWidth="1"/>
    <col min="29" max="260" width="11.42578125" style="1" customWidth="1"/>
  </cols>
  <sheetData>
    <row r="1" spans="1:28" ht="28.5" customHeight="1" thickBot="1" x14ac:dyDescent="0.45">
      <c r="A1"/>
      <c r="B1" s="251" t="s">
        <v>74</v>
      </c>
      <c r="C1" s="252"/>
      <c r="D1" s="252"/>
      <c r="E1" s="252"/>
      <c r="F1" s="252"/>
      <c r="G1" s="253"/>
      <c r="H1" s="55"/>
      <c r="I1" s="56"/>
      <c r="J1" s="56"/>
      <c r="K1" s="56"/>
      <c r="L1" s="56"/>
      <c r="M1" s="56"/>
      <c r="N1" s="56"/>
      <c r="O1" s="5"/>
      <c r="P1" s="5"/>
      <c r="Q1" s="57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46" t="s">
        <v>113</v>
      </c>
      <c r="B2" s="8" t="s">
        <v>69</v>
      </c>
      <c r="C2" s="146" t="s">
        <v>1</v>
      </c>
      <c r="D2" s="222" t="s">
        <v>70</v>
      </c>
      <c r="E2" s="146" t="s">
        <v>3</v>
      </c>
      <c r="F2" s="9" t="s">
        <v>134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/>
      <c r="M2" s="9"/>
      <c r="N2" s="10"/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157">
        <v>130228</v>
      </c>
      <c r="B3" s="138" t="s">
        <v>108</v>
      </c>
      <c r="C3" s="157" t="s">
        <v>190</v>
      </c>
      <c r="D3" s="221">
        <v>2057</v>
      </c>
      <c r="E3" s="157" t="s">
        <v>157</v>
      </c>
      <c r="F3" s="148">
        <v>45</v>
      </c>
      <c r="G3" s="151"/>
      <c r="H3" s="151"/>
      <c r="I3" s="151"/>
      <c r="J3" s="151"/>
      <c r="K3" s="176"/>
      <c r="L3" s="131"/>
      <c r="M3" s="176"/>
      <c r="N3" s="24"/>
      <c r="O3" s="25">
        <f>IF(P3=9,SUM(F3:N3)-SMALL(F3:N3,1)-SMALL(F3:N3,2),IF(P3=8,SUM(F3:N3)-SMALL(F3:N3,1),SUM(F3:N3)))</f>
        <v>45</v>
      </c>
      <c r="P3" s="26">
        <f>COUNTA(F3:N3)</f>
        <v>1</v>
      </c>
      <c r="Q3" s="134">
        <f>SUM(F3:N3)</f>
        <v>45</v>
      </c>
      <c r="R3" s="27"/>
      <c r="S3" s="28">
        <v>10</v>
      </c>
      <c r="T3" s="132" t="s">
        <v>140</v>
      </c>
      <c r="U3" s="30">
        <f>SUMIF($D$3:$D$76,S3,$Q$3:$Q$76)</f>
        <v>0</v>
      </c>
      <c r="V3" s="31"/>
      <c r="W3" s="32">
        <f>SUMIF($D$3:$D$76,S3,$O$3:$O$76)</f>
        <v>0</v>
      </c>
      <c r="X3" s="19"/>
      <c r="Y3" s="33"/>
      <c r="Z3" s="33"/>
      <c r="AA3" s="33"/>
      <c r="AB3" s="33"/>
    </row>
    <row r="4" spans="1:28" ht="29.1" customHeight="1" thickBot="1" x14ac:dyDescent="0.4">
      <c r="A4" s="157">
        <v>52885</v>
      </c>
      <c r="B4" s="138" t="s">
        <v>108</v>
      </c>
      <c r="C4" s="157" t="s">
        <v>335</v>
      </c>
      <c r="D4" s="221">
        <v>2403</v>
      </c>
      <c r="E4" s="157" t="s">
        <v>336</v>
      </c>
      <c r="F4" s="148"/>
      <c r="G4" s="151">
        <v>45</v>
      </c>
      <c r="H4" s="151"/>
      <c r="I4" s="151"/>
      <c r="J4" s="151"/>
      <c r="K4" s="176"/>
      <c r="L4" s="131"/>
      <c r="M4" s="176"/>
      <c r="N4" s="24"/>
      <c r="O4" s="25">
        <f>IF(P4=9,SUM(F4:N4)-SMALL(F4:N4,1)-SMALL(F4:N4,2),IF(P4=8,SUM(F4:N4)-SMALL(F4:N4,1),SUM(F4:N4)))</f>
        <v>45</v>
      </c>
      <c r="P4" s="26">
        <f>COUNTA(F4:N4)</f>
        <v>1</v>
      </c>
      <c r="Q4" s="134">
        <f>SUM(F4:N4)</f>
        <v>45</v>
      </c>
      <c r="R4" s="27"/>
      <c r="S4" s="28">
        <v>48</v>
      </c>
      <c r="T4" s="132" t="s">
        <v>141</v>
      </c>
      <c r="U4" s="30">
        <f t="shared" ref="U4:U83" si="0">SUMIF($D$3:$D$76,S4,$Q$3:$Q$76)</f>
        <v>0</v>
      </c>
      <c r="V4" s="31"/>
      <c r="W4" s="32">
        <f t="shared" ref="W4:W83" si="1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57">
        <v>135308</v>
      </c>
      <c r="B5" s="138" t="s">
        <v>108</v>
      </c>
      <c r="C5" s="157" t="s">
        <v>337</v>
      </c>
      <c r="D5" s="221">
        <v>2055</v>
      </c>
      <c r="E5" s="157" t="s">
        <v>338</v>
      </c>
      <c r="F5" s="148"/>
      <c r="G5" s="151">
        <v>35</v>
      </c>
      <c r="H5" s="151"/>
      <c r="I5" s="151"/>
      <c r="J5" s="151"/>
      <c r="K5" s="176"/>
      <c r="L5" s="131"/>
      <c r="M5" s="176"/>
      <c r="N5" s="24"/>
      <c r="O5" s="25">
        <f>IF(P5=9,SUM(F5:N5)-SMALL(F5:N5,1)-SMALL(F5:N5,2),IF(P5=8,SUM(F5:N5)-SMALL(F5:N5,1),SUM(F5:N5)))</f>
        <v>35</v>
      </c>
      <c r="P5" s="26">
        <f>COUNTA(F5:N5)</f>
        <v>1</v>
      </c>
      <c r="Q5" s="134">
        <f>SUM(F5:N5)</f>
        <v>35</v>
      </c>
      <c r="R5" s="27"/>
      <c r="S5" s="28">
        <v>1132</v>
      </c>
      <c r="T5" s="132" t="s">
        <v>142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57"/>
      <c r="B6" s="138" t="str">
        <f t="shared" ref="B4:B21" si="2">IF(P6&lt;2,"NO","SI")</f>
        <v>NO</v>
      </c>
      <c r="C6" s="157"/>
      <c r="D6" s="221"/>
      <c r="E6" s="157"/>
      <c r="F6" s="148"/>
      <c r="G6" s="151"/>
      <c r="H6" s="151"/>
      <c r="I6" s="151"/>
      <c r="J6" s="151"/>
      <c r="K6" s="176"/>
      <c r="L6" s="131"/>
      <c r="M6" s="176"/>
      <c r="N6" s="24"/>
      <c r="O6" s="25">
        <f t="shared" ref="O3:O21" si="3">IF(P6=9,SUM(F6:N6)-SMALL(F6:N6,1)-SMALL(F6:N6,2),IF(P6=8,SUM(F6:N6)-SMALL(F6:N6,1),SUM(F6:N6)))</f>
        <v>0</v>
      </c>
      <c r="P6" s="26">
        <f t="shared" ref="P3:P21" si="4">COUNTA(F6:N6)</f>
        <v>0</v>
      </c>
      <c r="Q6" s="134">
        <f t="shared" ref="Q3:Q19" si="5">SUM(F6:N6)</f>
        <v>0</v>
      </c>
      <c r="R6" s="27"/>
      <c r="S6" s="28">
        <v>1140</v>
      </c>
      <c r="T6" s="132" t="s">
        <v>143</v>
      </c>
      <c r="U6" s="30">
        <f t="shared" si="0"/>
        <v>0</v>
      </c>
      <c r="V6" s="31"/>
      <c r="W6" s="32">
        <f t="shared" si="1"/>
        <v>0</v>
      </c>
      <c r="X6" s="19"/>
      <c r="Y6" s="33"/>
      <c r="Z6" s="33"/>
      <c r="AA6" s="33"/>
      <c r="AB6" s="33"/>
    </row>
    <row r="7" spans="1:28" ht="29.1" customHeight="1" thickBot="1" x14ac:dyDescent="0.45">
      <c r="A7" s="157"/>
      <c r="B7" s="138" t="str">
        <f t="shared" si="2"/>
        <v>NO</v>
      </c>
      <c r="C7" s="157"/>
      <c r="D7" s="221"/>
      <c r="E7" s="157"/>
      <c r="F7" s="148"/>
      <c r="G7" s="151"/>
      <c r="H7" s="151"/>
      <c r="I7" s="151"/>
      <c r="J7" s="151"/>
      <c r="K7" s="176"/>
      <c r="L7" s="131"/>
      <c r="M7" s="176"/>
      <c r="N7" s="144"/>
      <c r="O7" s="145">
        <f t="shared" si="3"/>
        <v>0</v>
      </c>
      <c r="P7" s="26">
        <f t="shared" si="4"/>
        <v>0</v>
      </c>
      <c r="Q7" s="134">
        <f t="shared" si="5"/>
        <v>0</v>
      </c>
      <c r="R7" s="27"/>
      <c r="S7" s="28">
        <v>1172</v>
      </c>
      <c r="T7" s="132" t="s">
        <v>144</v>
      </c>
      <c r="U7" s="30">
        <f t="shared" si="0"/>
        <v>0</v>
      </c>
      <c r="V7" s="31"/>
      <c r="W7" s="32">
        <f t="shared" si="1"/>
        <v>0</v>
      </c>
      <c r="X7" s="19"/>
      <c r="Y7" s="6"/>
      <c r="Z7" s="6"/>
      <c r="AA7" s="6"/>
      <c r="AB7" s="6"/>
    </row>
    <row r="8" spans="1:28" ht="29.1" customHeight="1" thickBot="1" x14ac:dyDescent="0.4">
      <c r="A8" s="157"/>
      <c r="B8" s="138" t="str">
        <f t="shared" si="2"/>
        <v>NO</v>
      </c>
      <c r="C8" s="157"/>
      <c r="D8" s="221"/>
      <c r="E8" s="157"/>
      <c r="F8" s="148"/>
      <c r="G8" s="151"/>
      <c r="H8" s="151"/>
      <c r="I8" s="151"/>
      <c r="J8" s="151"/>
      <c r="K8" s="176"/>
      <c r="L8" s="131"/>
      <c r="M8" s="176"/>
      <c r="N8" s="24"/>
      <c r="O8" s="25">
        <f t="shared" si="3"/>
        <v>0</v>
      </c>
      <c r="P8" s="26">
        <f t="shared" si="4"/>
        <v>0</v>
      </c>
      <c r="Q8" s="134">
        <f t="shared" si="5"/>
        <v>0</v>
      </c>
      <c r="R8" s="27"/>
      <c r="S8" s="28">
        <v>1174</v>
      </c>
      <c r="T8" s="132" t="s">
        <v>145</v>
      </c>
      <c r="U8" s="30">
        <f t="shared" si="0"/>
        <v>0</v>
      </c>
      <c r="V8" s="31"/>
      <c r="W8" s="32">
        <f t="shared" si="1"/>
        <v>0</v>
      </c>
      <c r="X8" s="19"/>
      <c r="Y8" s="6"/>
      <c r="Z8" s="6"/>
      <c r="AA8" s="6"/>
      <c r="AB8" s="6"/>
    </row>
    <row r="9" spans="1:28" ht="29.1" customHeight="1" thickBot="1" x14ac:dyDescent="0.4">
      <c r="A9" s="157"/>
      <c r="B9" s="138" t="str">
        <f t="shared" si="2"/>
        <v>NO</v>
      </c>
      <c r="C9" s="157"/>
      <c r="D9" s="221"/>
      <c r="E9" s="157"/>
      <c r="F9" s="148"/>
      <c r="G9" s="151"/>
      <c r="H9" s="151"/>
      <c r="I9" s="151"/>
      <c r="J9" s="151"/>
      <c r="K9" s="176"/>
      <c r="L9" s="131"/>
      <c r="M9" s="176"/>
      <c r="N9" s="24"/>
      <c r="O9" s="25">
        <f t="shared" si="3"/>
        <v>0</v>
      </c>
      <c r="P9" s="26">
        <f t="shared" si="4"/>
        <v>0</v>
      </c>
      <c r="Q9" s="134">
        <f t="shared" si="5"/>
        <v>0</v>
      </c>
      <c r="R9" s="27"/>
      <c r="S9" s="28">
        <v>1180</v>
      </c>
      <c r="T9" s="132" t="s">
        <v>146</v>
      </c>
      <c r="U9" s="30">
        <f t="shared" si="0"/>
        <v>0</v>
      </c>
      <c r="V9" s="31"/>
      <c r="W9" s="32">
        <f t="shared" si="1"/>
        <v>0</v>
      </c>
      <c r="X9" s="19"/>
      <c r="Y9" s="6"/>
      <c r="Z9" s="6"/>
      <c r="AA9" s="6"/>
      <c r="AB9" s="6"/>
    </row>
    <row r="10" spans="1:28" ht="29.1" customHeight="1" thickBot="1" x14ac:dyDescent="0.4">
      <c r="A10" s="157"/>
      <c r="B10" s="138" t="str">
        <f t="shared" si="2"/>
        <v>NO</v>
      </c>
      <c r="C10" s="157"/>
      <c r="D10" s="221"/>
      <c r="E10" s="157"/>
      <c r="F10" s="148"/>
      <c r="G10" s="151"/>
      <c r="H10" s="151"/>
      <c r="I10" s="151"/>
      <c r="J10" s="151"/>
      <c r="K10" s="176"/>
      <c r="L10" s="131"/>
      <c r="M10" s="176"/>
      <c r="N10" s="24"/>
      <c r="O10" s="25">
        <f t="shared" si="3"/>
        <v>0</v>
      </c>
      <c r="P10" s="26">
        <f t="shared" si="4"/>
        <v>0</v>
      </c>
      <c r="Q10" s="134">
        <f t="shared" si="5"/>
        <v>0</v>
      </c>
      <c r="R10" s="27"/>
      <c r="S10" s="28">
        <v>1298</v>
      </c>
      <c r="T10" s="132" t="s">
        <v>147</v>
      </c>
      <c r="U10" s="30">
        <f t="shared" si="0"/>
        <v>0</v>
      </c>
      <c r="V10" s="31"/>
      <c r="W10" s="32">
        <f t="shared" si="1"/>
        <v>0</v>
      </c>
      <c r="X10" s="19"/>
      <c r="Y10" s="6"/>
      <c r="Z10" s="6"/>
      <c r="AA10" s="6"/>
      <c r="AB10" s="6"/>
    </row>
    <row r="11" spans="1:28" ht="29.1" customHeight="1" thickBot="1" x14ac:dyDescent="0.45">
      <c r="A11" s="157"/>
      <c r="B11" s="138" t="str">
        <f t="shared" si="2"/>
        <v>NO</v>
      </c>
      <c r="C11" s="157"/>
      <c r="D11" s="221"/>
      <c r="E11" s="157"/>
      <c r="F11" s="148"/>
      <c r="G11" s="151"/>
      <c r="H11" s="151"/>
      <c r="I11" s="151"/>
      <c r="J11" s="151"/>
      <c r="K11" s="176"/>
      <c r="L11" s="131"/>
      <c r="M11" s="176"/>
      <c r="N11" s="144"/>
      <c r="O11" s="145">
        <f t="shared" si="3"/>
        <v>0</v>
      </c>
      <c r="P11" s="26">
        <f t="shared" si="4"/>
        <v>0</v>
      </c>
      <c r="Q11" s="134">
        <f t="shared" si="5"/>
        <v>0</v>
      </c>
      <c r="R11" s="27"/>
      <c r="S11" s="28">
        <v>1317</v>
      </c>
      <c r="T11" s="132" t="s">
        <v>148</v>
      </c>
      <c r="U11" s="30">
        <f t="shared" si="0"/>
        <v>0</v>
      </c>
      <c r="V11" s="31"/>
      <c r="W11" s="32">
        <f t="shared" si="1"/>
        <v>0</v>
      </c>
      <c r="X11" s="19"/>
      <c r="Y11" s="6"/>
      <c r="Z11" s="6"/>
      <c r="AA11" s="6"/>
      <c r="AB11" s="6"/>
    </row>
    <row r="12" spans="1:28" ht="29.1" customHeight="1" thickBot="1" x14ac:dyDescent="0.4">
      <c r="A12" s="157"/>
      <c r="B12" s="138" t="str">
        <f t="shared" si="2"/>
        <v>NO</v>
      </c>
      <c r="C12" s="157"/>
      <c r="D12" s="221"/>
      <c r="E12" s="157"/>
      <c r="F12" s="148"/>
      <c r="G12" s="151"/>
      <c r="H12" s="151"/>
      <c r="I12" s="151"/>
      <c r="J12" s="151"/>
      <c r="K12" s="176"/>
      <c r="L12" s="131"/>
      <c r="M12" s="176"/>
      <c r="N12" s="24"/>
      <c r="O12" s="25">
        <f t="shared" si="3"/>
        <v>0</v>
      </c>
      <c r="P12" s="26">
        <f t="shared" si="4"/>
        <v>0</v>
      </c>
      <c r="Q12" s="134">
        <f t="shared" si="5"/>
        <v>0</v>
      </c>
      <c r="R12" s="27"/>
      <c r="S12" s="28">
        <v>1347</v>
      </c>
      <c r="T12" s="132" t="s">
        <v>45</v>
      </c>
      <c r="U12" s="30">
        <f t="shared" si="0"/>
        <v>0</v>
      </c>
      <c r="V12" s="31"/>
      <c r="W12" s="32">
        <f t="shared" si="1"/>
        <v>0</v>
      </c>
      <c r="X12" s="19"/>
      <c r="Y12" s="6"/>
      <c r="Z12" s="6"/>
      <c r="AA12" s="6"/>
      <c r="AB12" s="6"/>
    </row>
    <row r="13" spans="1:28" ht="29.1" customHeight="1" thickBot="1" x14ac:dyDescent="0.4">
      <c r="A13" s="157"/>
      <c r="B13" s="138" t="str">
        <f t="shared" si="2"/>
        <v>NO</v>
      </c>
      <c r="C13" s="157"/>
      <c r="D13" s="221"/>
      <c r="E13" s="157"/>
      <c r="F13" s="148"/>
      <c r="G13" s="151"/>
      <c r="H13" s="151"/>
      <c r="I13" s="151"/>
      <c r="J13" s="151"/>
      <c r="K13" s="176"/>
      <c r="L13" s="131"/>
      <c r="M13" s="176"/>
      <c r="N13" s="24"/>
      <c r="O13" s="25">
        <f t="shared" si="3"/>
        <v>0</v>
      </c>
      <c r="P13" s="26">
        <f t="shared" si="4"/>
        <v>0</v>
      </c>
      <c r="Q13" s="134">
        <f t="shared" si="5"/>
        <v>0</v>
      </c>
      <c r="R13" s="27"/>
      <c r="S13" s="28">
        <v>1451</v>
      </c>
      <c r="T13" s="132" t="s">
        <v>149</v>
      </c>
      <c r="U13" s="30">
        <f t="shared" si="0"/>
        <v>0</v>
      </c>
      <c r="V13" s="31"/>
      <c r="W13" s="32">
        <f t="shared" si="1"/>
        <v>0</v>
      </c>
      <c r="X13" s="19"/>
      <c r="Y13" s="6"/>
      <c r="Z13" s="6"/>
      <c r="AA13" s="6"/>
      <c r="AB13" s="6"/>
    </row>
    <row r="14" spans="1:28" ht="29.1" customHeight="1" thickBot="1" x14ac:dyDescent="0.4">
      <c r="A14" s="157"/>
      <c r="B14" s="138" t="str">
        <f t="shared" si="2"/>
        <v>NO</v>
      </c>
      <c r="C14" s="157"/>
      <c r="D14" s="221"/>
      <c r="E14" s="157"/>
      <c r="F14" s="148"/>
      <c r="G14" s="151"/>
      <c r="H14" s="151"/>
      <c r="I14" s="151"/>
      <c r="J14" s="151"/>
      <c r="K14" s="176"/>
      <c r="L14" s="131"/>
      <c r="M14" s="176"/>
      <c r="N14" s="24"/>
      <c r="O14" s="25">
        <f t="shared" si="3"/>
        <v>0</v>
      </c>
      <c r="P14" s="26">
        <f t="shared" si="4"/>
        <v>0</v>
      </c>
      <c r="Q14" s="134">
        <f t="shared" si="5"/>
        <v>0</v>
      </c>
      <c r="R14" s="27"/>
      <c r="S14" s="28">
        <v>1757</v>
      </c>
      <c r="T14" s="132" t="s">
        <v>150</v>
      </c>
      <c r="U14" s="30">
        <f t="shared" si="0"/>
        <v>0</v>
      </c>
      <c r="V14" s="31"/>
      <c r="W14" s="32">
        <f t="shared" si="1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57"/>
      <c r="B15" s="138" t="str">
        <f t="shared" si="2"/>
        <v>NO</v>
      </c>
      <c r="C15" s="157"/>
      <c r="D15" s="221"/>
      <c r="E15" s="157"/>
      <c r="F15" s="148"/>
      <c r="G15" s="151"/>
      <c r="H15" s="151"/>
      <c r="I15" s="151"/>
      <c r="J15" s="151"/>
      <c r="K15" s="176"/>
      <c r="L15" s="131"/>
      <c r="M15" s="176"/>
      <c r="N15" s="24"/>
      <c r="O15" s="25">
        <f t="shared" si="3"/>
        <v>0</v>
      </c>
      <c r="P15" s="26">
        <f t="shared" si="4"/>
        <v>0</v>
      </c>
      <c r="Q15" s="134">
        <f t="shared" si="5"/>
        <v>0</v>
      </c>
      <c r="R15" s="27"/>
      <c r="S15" s="28">
        <v>1773</v>
      </c>
      <c r="T15" s="132" t="s">
        <v>71</v>
      </c>
      <c r="U15" s="30">
        <f t="shared" si="0"/>
        <v>0</v>
      </c>
      <c r="V15" s="31"/>
      <c r="W15" s="32">
        <f t="shared" si="1"/>
        <v>0</v>
      </c>
      <c r="X15" s="19"/>
      <c r="Y15" s="6"/>
      <c r="Z15" s="6"/>
      <c r="AA15" s="6"/>
      <c r="AB15" s="6"/>
    </row>
    <row r="16" spans="1:28" ht="29.1" customHeight="1" thickBot="1" x14ac:dyDescent="0.4">
      <c r="A16" s="157"/>
      <c r="B16" s="138" t="str">
        <f t="shared" si="2"/>
        <v>NO</v>
      </c>
      <c r="C16" s="157"/>
      <c r="D16" s="221"/>
      <c r="E16" s="157"/>
      <c r="F16" s="148"/>
      <c r="G16" s="151"/>
      <c r="H16" s="151"/>
      <c r="I16" s="151"/>
      <c r="J16" s="151"/>
      <c r="K16" s="176"/>
      <c r="L16" s="131"/>
      <c r="M16" s="176"/>
      <c r="N16" s="24"/>
      <c r="O16" s="25">
        <f t="shared" si="3"/>
        <v>0</v>
      </c>
      <c r="P16" s="26">
        <f t="shared" si="4"/>
        <v>0</v>
      </c>
      <c r="Q16" s="134">
        <f t="shared" si="5"/>
        <v>0</v>
      </c>
      <c r="R16" s="27"/>
      <c r="S16" s="28">
        <v>1843</v>
      </c>
      <c r="T16" s="132" t="s">
        <v>151</v>
      </c>
      <c r="U16" s="30">
        <f t="shared" si="0"/>
        <v>0</v>
      </c>
      <c r="V16" s="31"/>
      <c r="W16" s="32">
        <f t="shared" si="1"/>
        <v>0</v>
      </c>
      <c r="X16" s="19"/>
      <c r="Y16" s="6"/>
      <c r="Z16" s="6"/>
      <c r="AA16" s="6"/>
      <c r="AB16" s="6"/>
    </row>
    <row r="17" spans="1:28" ht="29.1" customHeight="1" thickBot="1" x14ac:dyDescent="0.4">
      <c r="A17" s="157"/>
      <c r="B17" s="138" t="str">
        <f t="shared" si="2"/>
        <v>NO</v>
      </c>
      <c r="C17" s="157"/>
      <c r="D17" s="221"/>
      <c r="E17" s="157"/>
      <c r="F17" s="148"/>
      <c r="G17" s="151"/>
      <c r="H17" s="151"/>
      <c r="I17" s="151"/>
      <c r="J17" s="151"/>
      <c r="K17" s="176"/>
      <c r="L17" s="131"/>
      <c r="M17" s="176"/>
      <c r="N17" s="24"/>
      <c r="O17" s="25">
        <f t="shared" si="3"/>
        <v>0</v>
      </c>
      <c r="P17" s="26">
        <f t="shared" si="4"/>
        <v>0</v>
      </c>
      <c r="Q17" s="134">
        <f t="shared" si="5"/>
        <v>0</v>
      </c>
      <c r="R17" s="27"/>
      <c r="S17" s="28">
        <v>1988</v>
      </c>
      <c r="T17" s="132" t="s">
        <v>152</v>
      </c>
      <c r="U17" s="30">
        <f t="shared" si="0"/>
        <v>0</v>
      </c>
      <c r="V17" s="31"/>
      <c r="W17" s="32">
        <f t="shared" si="1"/>
        <v>0</v>
      </c>
      <c r="X17" s="19"/>
      <c r="Y17" s="6"/>
      <c r="Z17" s="6"/>
      <c r="AA17" s="6"/>
      <c r="AB17" s="6"/>
    </row>
    <row r="18" spans="1:28" ht="29.1" customHeight="1" thickBot="1" x14ac:dyDescent="0.4">
      <c r="A18" s="157"/>
      <c r="B18" s="138" t="str">
        <f t="shared" si="2"/>
        <v>NO</v>
      </c>
      <c r="C18" s="157"/>
      <c r="D18" s="221"/>
      <c r="E18" s="157"/>
      <c r="F18" s="148"/>
      <c r="G18" s="151"/>
      <c r="H18" s="151"/>
      <c r="I18" s="151"/>
      <c r="J18" s="151"/>
      <c r="K18" s="176"/>
      <c r="L18" s="131"/>
      <c r="M18" s="176"/>
      <c r="N18" s="24"/>
      <c r="O18" s="25">
        <f t="shared" si="3"/>
        <v>0</v>
      </c>
      <c r="P18" s="26">
        <f t="shared" si="4"/>
        <v>0</v>
      </c>
      <c r="Q18" s="134">
        <f t="shared" si="5"/>
        <v>0</v>
      </c>
      <c r="R18" s="27"/>
      <c r="S18" s="28">
        <v>2005</v>
      </c>
      <c r="T18" s="132" t="s">
        <v>153</v>
      </c>
      <c r="U18" s="30">
        <f t="shared" si="0"/>
        <v>0</v>
      </c>
      <c r="V18" s="31"/>
      <c r="W18" s="32">
        <f t="shared" si="1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57"/>
      <c r="B19" s="138" t="str">
        <f t="shared" si="2"/>
        <v>NO</v>
      </c>
      <c r="C19" s="157"/>
      <c r="D19" s="221"/>
      <c r="E19" s="157"/>
      <c r="F19" s="151"/>
      <c r="G19" s="151"/>
      <c r="H19" s="151"/>
      <c r="I19" s="151"/>
      <c r="J19" s="151"/>
      <c r="K19" s="176"/>
      <c r="L19" s="131"/>
      <c r="M19" s="176"/>
      <c r="N19" s="24"/>
      <c r="O19" s="25">
        <f t="shared" si="3"/>
        <v>0</v>
      </c>
      <c r="P19" s="26">
        <f t="shared" si="4"/>
        <v>0</v>
      </c>
      <c r="Q19" s="134">
        <f t="shared" si="5"/>
        <v>0</v>
      </c>
      <c r="R19" s="27"/>
      <c r="S19" s="28">
        <v>2015</v>
      </c>
      <c r="T19" s="132" t="s">
        <v>154</v>
      </c>
      <c r="U19" s="30">
        <f t="shared" si="0"/>
        <v>0</v>
      </c>
      <c r="V19" s="31"/>
      <c r="W19" s="32">
        <f t="shared" si="1"/>
        <v>0</v>
      </c>
      <c r="X19" s="19"/>
      <c r="Y19" s="6"/>
      <c r="Z19" s="6"/>
      <c r="AA19" s="6"/>
      <c r="AB19" s="6"/>
    </row>
    <row r="20" spans="1:28" ht="29.1" customHeight="1" thickBot="1" x14ac:dyDescent="0.4">
      <c r="A20" s="157"/>
      <c r="B20" s="138" t="str">
        <f t="shared" si="2"/>
        <v>NO</v>
      </c>
      <c r="C20" s="157"/>
      <c r="D20" s="221"/>
      <c r="E20" s="157"/>
      <c r="F20" s="151"/>
      <c r="G20" s="151"/>
      <c r="H20" s="151"/>
      <c r="I20" s="151"/>
      <c r="J20" s="151"/>
      <c r="K20" s="176"/>
      <c r="L20" s="131"/>
      <c r="M20" s="176"/>
      <c r="N20" s="179"/>
      <c r="O20" s="145">
        <f t="shared" si="3"/>
        <v>0</v>
      </c>
      <c r="P20" s="26">
        <f t="shared" si="4"/>
        <v>0</v>
      </c>
      <c r="Q20" s="134">
        <v>0</v>
      </c>
      <c r="R20" s="27"/>
      <c r="S20" s="28">
        <v>2041</v>
      </c>
      <c r="T20" s="132" t="s">
        <v>155</v>
      </c>
      <c r="U20" s="30">
        <f t="shared" si="0"/>
        <v>0</v>
      </c>
      <c r="V20" s="31"/>
      <c r="W20" s="32">
        <f t="shared" si="1"/>
        <v>0</v>
      </c>
      <c r="X20" s="19"/>
      <c r="Y20" s="6"/>
      <c r="Z20" s="6"/>
      <c r="AA20" s="6"/>
      <c r="AB20" s="6"/>
    </row>
    <row r="21" spans="1:28" ht="29.1" customHeight="1" thickBot="1" x14ac:dyDescent="0.4">
      <c r="A21" s="138"/>
      <c r="B21" s="138" t="str">
        <f t="shared" si="2"/>
        <v>NO</v>
      </c>
      <c r="C21" s="157"/>
      <c r="D21" s="221"/>
      <c r="E21" s="157"/>
      <c r="F21" s="23"/>
      <c r="G21" s="23"/>
      <c r="H21" s="23"/>
      <c r="I21" s="23"/>
      <c r="J21" s="23"/>
      <c r="K21" s="176"/>
      <c r="L21" s="131"/>
      <c r="M21" s="176"/>
      <c r="N21" s="24"/>
      <c r="O21" s="25">
        <f t="shared" si="3"/>
        <v>0</v>
      </c>
      <c r="P21" s="26">
        <f t="shared" si="4"/>
        <v>0</v>
      </c>
      <c r="Q21" s="134">
        <v>0</v>
      </c>
      <c r="R21" s="27"/>
      <c r="S21" s="28">
        <v>2055</v>
      </c>
      <c r="T21" s="132" t="s">
        <v>156</v>
      </c>
      <c r="U21" s="30">
        <f t="shared" si="0"/>
        <v>35</v>
      </c>
      <c r="V21" s="31"/>
      <c r="W21" s="32">
        <f t="shared" si="1"/>
        <v>35</v>
      </c>
      <c r="X21" s="19"/>
      <c r="Y21" s="6"/>
      <c r="Z21" s="6"/>
      <c r="AA21" s="6"/>
      <c r="AB21" s="6"/>
    </row>
    <row r="22" spans="1:28" ht="29.1" customHeight="1" thickBot="1" x14ac:dyDescent="0.4">
      <c r="A22" s="138"/>
      <c r="B22" s="138" t="str">
        <f t="shared" ref="B22:B50" si="6">IF(P22&lt;2,"NO","SI")</f>
        <v>NO</v>
      </c>
      <c r="C22" s="157"/>
      <c r="D22" s="221"/>
      <c r="E22" s="157"/>
      <c r="F22" s="23"/>
      <c r="G22" s="151"/>
      <c r="H22" s="23"/>
      <c r="I22" s="23"/>
      <c r="J22" s="23"/>
      <c r="K22" s="131"/>
      <c r="L22" s="131"/>
      <c r="M22" s="131"/>
      <c r="N22" s="24"/>
      <c r="O22" s="25">
        <f t="shared" ref="O22:O23" si="7">IF(P22=9,SUM(F22:N22)-SMALL(F22:N22,1)-SMALL(F22:N22,2),IF(P22=8,SUM(F22:N22)-SMALL(F22:N22,1),SUM(F22:N22)))</f>
        <v>0</v>
      </c>
      <c r="P22" s="26">
        <f t="shared" ref="P22:P23" si="8">COUNTA(F22:N22)</f>
        <v>0</v>
      </c>
      <c r="Q22" s="134">
        <f t="shared" ref="Q22:Q23" si="9">SUM(F22:N22)</f>
        <v>0</v>
      </c>
      <c r="R22" s="27"/>
      <c r="S22" s="28">
        <v>2057</v>
      </c>
      <c r="T22" s="132" t="s">
        <v>157</v>
      </c>
      <c r="U22" s="30">
        <f t="shared" si="0"/>
        <v>45</v>
      </c>
      <c r="V22" s="31"/>
      <c r="W22" s="32">
        <f t="shared" si="1"/>
        <v>45</v>
      </c>
      <c r="X22" s="19"/>
      <c r="Y22" s="6"/>
      <c r="Z22" s="6"/>
      <c r="AA22" s="6"/>
      <c r="AB22" s="6"/>
    </row>
    <row r="23" spans="1:28" ht="29.1" customHeight="1" thickBot="1" x14ac:dyDescent="0.4">
      <c r="A23" s="138"/>
      <c r="B23" s="138" t="str">
        <f t="shared" si="6"/>
        <v>NO</v>
      </c>
      <c r="C23" s="157"/>
      <c r="D23" s="221"/>
      <c r="E23" s="157"/>
      <c r="F23" s="23"/>
      <c r="G23" s="151"/>
      <c r="H23" s="23"/>
      <c r="I23" s="23"/>
      <c r="J23" s="23"/>
      <c r="K23" s="131"/>
      <c r="L23" s="131"/>
      <c r="M23" s="131"/>
      <c r="N23" s="24"/>
      <c r="O23" s="25">
        <f t="shared" si="7"/>
        <v>0</v>
      </c>
      <c r="P23" s="26">
        <f t="shared" si="8"/>
        <v>0</v>
      </c>
      <c r="Q23" s="134">
        <f t="shared" si="9"/>
        <v>0</v>
      </c>
      <c r="R23" s="27"/>
      <c r="S23" s="28">
        <v>2112</v>
      </c>
      <c r="T23" s="132" t="s">
        <v>158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38"/>
      <c r="B24" s="138" t="str">
        <f t="shared" si="6"/>
        <v>NO</v>
      </c>
      <c r="C24" s="157"/>
      <c r="D24" s="221"/>
      <c r="E24" s="157"/>
      <c r="F24" s="23"/>
      <c r="G24" s="23"/>
      <c r="H24" s="23"/>
      <c r="I24" s="23"/>
      <c r="J24" s="23"/>
      <c r="K24" s="131"/>
      <c r="L24" s="131"/>
      <c r="M24" s="131"/>
      <c r="N24" s="24"/>
      <c r="O24" s="25">
        <f t="shared" ref="O24:O40" si="10">IF(P24=9,SUM(F24:N24)-SMALL(F24:N24,1)-SMALL(F24:N24,2),IF(P24=8,SUM(F24:N24)-SMALL(F24:N24,1),SUM(F24:N24)))</f>
        <v>0</v>
      </c>
      <c r="P24" s="26">
        <f t="shared" ref="P24:P40" si="11">COUNTA(F24:N24)</f>
        <v>0</v>
      </c>
      <c r="Q24" s="134">
        <f t="shared" ref="Q24:Q40" si="12">SUM(F24:N24)</f>
        <v>0</v>
      </c>
      <c r="R24" s="27"/>
      <c r="S24" s="28">
        <v>2140</v>
      </c>
      <c r="T24" s="132" t="s">
        <v>159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38"/>
      <c r="B25" s="138" t="str">
        <f t="shared" si="6"/>
        <v>NO</v>
      </c>
      <c r="C25" s="147"/>
      <c r="D25" s="235"/>
      <c r="E25" s="147"/>
      <c r="F25" s="23"/>
      <c r="G25" s="23"/>
      <c r="H25" s="23"/>
      <c r="I25" s="23"/>
      <c r="J25" s="23"/>
      <c r="K25" s="131"/>
      <c r="L25" s="131"/>
      <c r="M25" s="131"/>
      <c r="N25" s="24"/>
      <c r="O25" s="25">
        <f t="shared" si="10"/>
        <v>0</v>
      </c>
      <c r="P25" s="26">
        <f t="shared" si="11"/>
        <v>0</v>
      </c>
      <c r="Q25" s="134">
        <f t="shared" si="12"/>
        <v>0</v>
      </c>
      <c r="R25" s="27"/>
      <c r="S25" s="28">
        <v>2142</v>
      </c>
      <c r="T25" s="132" t="s">
        <v>160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38"/>
      <c r="B26" s="138" t="str">
        <f t="shared" si="6"/>
        <v>NO</v>
      </c>
      <c r="C26" s="147"/>
      <c r="D26" s="235"/>
      <c r="E26" s="147"/>
      <c r="F26" s="23"/>
      <c r="G26" s="23"/>
      <c r="H26" s="23"/>
      <c r="I26" s="23"/>
      <c r="J26" s="23"/>
      <c r="K26" s="131"/>
      <c r="L26" s="131"/>
      <c r="M26" s="131"/>
      <c r="N26" s="24"/>
      <c r="O26" s="25">
        <f t="shared" si="10"/>
        <v>0</v>
      </c>
      <c r="P26" s="26">
        <f t="shared" si="11"/>
        <v>0</v>
      </c>
      <c r="Q26" s="134">
        <f t="shared" si="12"/>
        <v>0</v>
      </c>
      <c r="R26" s="27"/>
      <c r="S26" s="28">
        <v>2144</v>
      </c>
      <c r="T26" s="132" t="s">
        <v>161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38"/>
      <c r="B27" s="138" t="str">
        <f t="shared" si="6"/>
        <v>NO</v>
      </c>
      <c r="C27" s="147"/>
      <c r="D27" s="235"/>
      <c r="E27" s="147"/>
      <c r="F27" s="23"/>
      <c r="G27" s="23"/>
      <c r="H27" s="23"/>
      <c r="I27" s="23"/>
      <c r="J27" s="23"/>
      <c r="K27" s="131"/>
      <c r="L27" s="131"/>
      <c r="M27" s="131"/>
      <c r="N27" s="24"/>
      <c r="O27" s="25">
        <f t="shared" si="10"/>
        <v>0</v>
      </c>
      <c r="P27" s="26">
        <f t="shared" si="11"/>
        <v>0</v>
      </c>
      <c r="Q27" s="134">
        <f t="shared" si="12"/>
        <v>0</v>
      </c>
      <c r="R27" s="27"/>
      <c r="S27" s="28">
        <v>2186</v>
      </c>
      <c r="T27" s="132" t="s">
        <v>162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38"/>
      <c r="B28" s="138" t="str">
        <f t="shared" si="6"/>
        <v>NO</v>
      </c>
      <c r="C28" s="147"/>
      <c r="D28" s="235"/>
      <c r="E28" s="147"/>
      <c r="F28" s="23"/>
      <c r="G28" s="23"/>
      <c r="H28" s="23"/>
      <c r="I28" s="23"/>
      <c r="J28" s="23"/>
      <c r="K28" s="131"/>
      <c r="L28" s="131"/>
      <c r="M28" s="131"/>
      <c r="N28" s="24"/>
      <c r="O28" s="25">
        <f t="shared" si="10"/>
        <v>0</v>
      </c>
      <c r="P28" s="26">
        <f t="shared" si="11"/>
        <v>0</v>
      </c>
      <c r="Q28" s="134">
        <f t="shared" si="12"/>
        <v>0</v>
      </c>
      <c r="R28" s="27"/>
      <c r="S28" s="28">
        <v>2236</v>
      </c>
      <c r="T28" s="132" t="s">
        <v>163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38"/>
      <c r="B29" s="138" t="str">
        <f t="shared" si="6"/>
        <v>NO</v>
      </c>
      <c r="C29" s="147"/>
      <c r="D29" s="235"/>
      <c r="E29" s="147"/>
      <c r="F29" s="23"/>
      <c r="G29" s="23"/>
      <c r="H29" s="23"/>
      <c r="I29" s="23"/>
      <c r="J29" s="23"/>
      <c r="K29" s="131"/>
      <c r="L29" s="131"/>
      <c r="M29" s="131"/>
      <c r="N29" s="24"/>
      <c r="O29" s="25">
        <f t="shared" si="10"/>
        <v>0</v>
      </c>
      <c r="P29" s="26">
        <f t="shared" si="11"/>
        <v>0</v>
      </c>
      <c r="Q29" s="134">
        <f t="shared" si="12"/>
        <v>0</v>
      </c>
      <c r="R29" s="27"/>
      <c r="S29" s="28">
        <v>2272</v>
      </c>
      <c r="T29" s="132" t="s">
        <v>164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38"/>
      <c r="B30" s="138" t="str">
        <f t="shared" si="6"/>
        <v>NO</v>
      </c>
      <c r="C30" s="20"/>
      <c r="D30" s="224"/>
      <c r="E30" s="20"/>
      <c r="F30" s="23"/>
      <c r="G30" s="23"/>
      <c r="H30" s="23"/>
      <c r="I30" s="23"/>
      <c r="J30" s="23"/>
      <c r="K30" s="131"/>
      <c r="L30" s="131"/>
      <c r="M30" s="131"/>
      <c r="N30" s="24"/>
      <c r="O30" s="25">
        <f t="shared" si="10"/>
        <v>0</v>
      </c>
      <c r="P30" s="26">
        <f t="shared" si="11"/>
        <v>0</v>
      </c>
      <c r="Q30" s="134">
        <f t="shared" si="12"/>
        <v>0</v>
      </c>
      <c r="R30" s="27"/>
      <c r="S30" s="28">
        <v>2362</v>
      </c>
      <c r="T30" s="132" t="s">
        <v>165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38"/>
      <c r="B31" s="138" t="str">
        <f t="shared" si="6"/>
        <v>NO</v>
      </c>
      <c r="C31" s="20"/>
      <c r="D31" s="224"/>
      <c r="E31" s="22"/>
      <c r="F31" s="23"/>
      <c r="G31" s="23"/>
      <c r="H31" s="23"/>
      <c r="I31" s="23"/>
      <c r="J31" s="23"/>
      <c r="K31" s="131"/>
      <c r="L31" s="131"/>
      <c r="M31" s="131"/>
      <c r="N31" s="24"/>
      <c r="O31" s="25">
        <f t="shared" si="10"/>
        <v>0</v>
      </c>
      <c r="P31" s="26">
        <f t="shared" si="11"/>
        <v>0</v>
      </c>
      <c r="Q31" s="134">
        <f t="shared" si="12"/>
        <v>0</v>
      </c>
      <c r="R31" s="27"/>
      <c r="S31" s="28">
        <v>2397</v>
      </c>
      <c r="T31" s="132" t="s">
        <v>166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38"/>
      <c r="B32" s="138" t="str">
        <f t="shared" si="6"/>
        <v>NO</v>
      </c>
      <c r="C32" s="58"/>
      <c r="D32" s="224"/>
      <c r="E32" s="20"/>
      <c r="F32" s="23"/>
      <c r="G32" s="23"/>
      <c r="H32" s="23"/>
      <c r="I32" s="23"/>
      <c r="J32" s="23"/>
      <c r="K32" s="131"/>
      <c r="L32" s="131"/>
      <c r="M32" s="131"/>
      <c r="N32" s="24"/>
      <c r="O32" s="25">
        <f t="shared" si="10"/>
        <v>0</v>
      </c>
      <c r="P32" s="26">
        <f t="shared" si="11"/>
        <v>0</v>
      </c>
      <c r="Q32" s="134">
        <f t="shared" si="12"/>
        <v>0</v>
      </c>
      <c r="R32" s="27"/>
      <c r="S32" s="28">
        <v>2403</v>
      </c>
      <c r="T32" s="132" t="s">
        <v>167</v>
      </c>
      <c r="U32" s="30">
        <f t="shared" si="0"/>
        <v>45</v>
      </c>
      <c r="V32" s="31"/>
      <c r="W32" s="32">
        <f t="shared" si="1"/>
        <v>45</v>
      </c>
      <c r="X32" s="19"/>
      <c r="Y32" s="6"/>
      <c r="Z32" s="6"/>
      <c r="AA32" s="6"/>
      <c r="AB32" s="6"/>
    </row>
    <row r="33" spans="1:28" ht="29.1" customHeight="1" thickBot="1" x14ac:dyDescent="0.4">
      <c r="A33" s="138"/>
      <c r="B33" s="138" t="str">
        <f t="shared" si="6"/>
        <v>NO</v>
      </c>
      <c r="C33" s="20"/>
      <c r="D33" s="224"/>
      <c r="E33" s="22"/>
      <c r="F33" s="23"/>
      <c r="G33" s="23"/>
      <c r="H33" s="23"/>
      <c r="I33" s="23"/>
      <c r="J33" s="23"/>
      <c r="K33" s="131"/>
      <c r="L33" s="131"/>
      <c r="M33" s="131"/>
      <c r="N33" s="24"/>
      <c r="O33" s="25">
        <f t="shared" si="10"/>
        <v>0</v>
      </c>
      <c r="P33" s="26">
        <f t="shared" si="11"/>
        <v>0</v>
      </c>
      <c r="Q33" s="134">
        <f t="shared" si="12"/>
        <v>0</v>
      </c>
      <c r="R33" s="27"/>
      <c r="S33" s="28">
        <v>2415</v>
      </c>
      <c r="T33" s="132" t="s">
        <v>168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38"/>
      <c r="B34" s="138" t="str">
        <f t="shared" si="6"/>
        <v>NO</v>
      </c>
      <c r="C34" s="20"/>
      <c r="D34" s="224"/>
      <c r="E34" s="22"/>
      <c r="F34" s="23"/>
      <c r="G34" s="23"/>
      <c r="H34" s="23"/>
      <c r="I34" s="23"/>
      <c r="J34" s="23"/>
      <c r="K34" s="131"/>
      <c r="L34" s="131"/>
      <c r="M34" s="131"/>
      <c r="N34" s="24"/>
      <c r="O34" s="25">
        <f t="shared" si="10"/>
        <v>0</v>
      </c>
      <c r="P34" s="26">
        <f t="shared" si="11"/>
        <v>0</v>
      </c>
      <c r="Q34" s="134">
        <f t="shared" si="12"/>
        <v>0</v>
      </c>
      <c r="R34" s="27"/>
      <c r="S34" s="28">
        <v>2446</v>
      </c>
      <c r="T34" s="132" t="s">
        <v>169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38"/>
      <c r="B35" s="138" t="str">
        <f t="shared" si="6"/>
        <v>NO</v>
      </c>
      <c r="C35" s="20"/>
      <c r="D35" s="224"/>
      <c r="E35" s="22"/>
      <c r="F35" s="23"/>
      <c r="G35" s="23"/>
      <c r="H35" s="23"/>
      <c r="I35" s="23"/>
      <c r="J35" s="23"/>
      <c r="K35" s="131"/>
      <c r="L35" s="131"/>
      <c r="M35" s="131"/>
      <c r="N35" s="24"/>
      <c r="O35" s="25">
        <f t="shared" si="10"/>
        <v>0</v>
      </c>
      <c r="P35" s="26">
        <f t="shared" si="11"/>
        <v>0</v>
      </c>
      <c r="Q35" s="134">
        <f t="shared" si="12"/>
        <v>0</v>
      </c>
      <c r="R35" s="27"/>
      <c r="S35" s="28">
        <v>2455</v>
      </c>
      <c r="T35" s="132" t="s">
        <v>170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38"/>
      <c r="B36" s="138" t="str">
        <f t="shared" si="6"/>
        <v>NO</v>
      </c>
      <c r="C36" s="20"/>
      <c r="D36" s="224"/>
      <c r="E36" s="22"/>
      <c r="F36" s="23"/>
      <c r="G36" s="23"/>
      <c r="H36" s="23"/>
      <c r="I36" s="23"/>
      <c r="J36" s="23"/>
      <c r="K36" s="131"/>
      <c r="L36" s="131"/>
      <c r="M36" s="131"/>
      <c r="N36" s="24"/>
      <c r="O36" s="25">
        <f t="shared" si="10"/>
        <v>0</v>
      </c>
      <c r="P36" s="26">
        <f t="shared" si="11"/>
        <v>0</v>
      </c>
      <c r="Q36" s="134">
        <f t="shared" si="12"/>
        <v>0</v>
      </c>
      <c r="R36" s="27"/>
      <c r="S36" s="28">
        <v>2513</v>
      </c>
      <c r="T36" s="132" t="s">
        <v>114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38"/>
      <c r="B37" s="138" t="str">
        <f t="shared" si="6"/>
        <v>NO</v>
      </c>
      <c r="C37" s="20"/>
      <c r="D37" s="224"/>
      <c r="E37" s="22"/>
      <c r="F37" s="23"/>
      <c r="G37" s="23"/>
      <c r="H37" s="23"/>
      <c r="I37" s="23"/>
      <c r="J37" s="23"/>
      <c r="K37" s="131"/>
      <c r="L37" s="131"/>
      <c r="M37" s="131"/>
      <c r="N37" s="24"/>
      <c r="O37" s="25">
        <f t="shared" si="10"/>
        <v>0</v>
      </c>
      <c r="P37" s="26">
        <f t="shared" si="11"/>
        <v>0</v>
      </c>
      <c r="Q37" s="134">
        <f t="shared" si="12"/>
        <v>0</v>
      </c>
      <c r="R37" s="27"/>
      <c r="S37" s="28">
        <v>2521</v>
      </c>
      <c r="T37" s="132" t="s">
        <v>111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38"/>
      <c r="B38" s="138" t="str">
        <f t="shared" si="6"/>
        <v>NO</v>
      </c>
      <c r="C38" s="20"/>
      <c r="D38" s="224"/>
      <c r="E38" s="22"/>
      <c r="F38" s="23"/>
      <c r="G38" s="23"/>
      <c r="H38" s="23"/>
      <c r="I38" s="23"/>
      <c r="J38" s="23"/>
      <c r="K38" s="131"/>
      <c r="L38" s="131"/>
      <c r="M38" s="131"/>
      <c r="N38" s="24"/>
      <c r="O38" s="25">
        <f t="shared" si="10"/>
        <v>0</v>
      </c>
      <c r="P38" s="26">
        <f t="shared" si="11"/>
        <v>0</v>
      </c>
      <c r="Q38" s="134">
        <f t="shared" si="12"/>
        <v>0</v>
      </c>
      <c r="R38" s="27"/>
      <c r="S38" s="28">
        <v>2526</v>
      </c>
      <c r="T38" s="132" t="s">
        <v>171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38"/>
      <c r="B39" s="138" t="str">
        <f t="shared" si="6"/>
        <v>NO</v>
      </c>
      <c r="C39" s="20"/>
      <c r="D39" s="224"/>
      <c r="E39" s="20"/>
      <c r="F39" s="23"/>
      <c r="G39" s="23"/>
      <c r="H39" s="23"/>
      <c r="I39" s="23"/>
      <c r="J39" s="23"/>
      <c r="K39" s="131"/>
      <c r="L39" s="131"/>
      <c r="M39" s="131"/>
      <c r="N39" s="24"/>
      <c r="O39" s="25">
        <f t="shared" si="10"/>
        <v>0</v>
      </c>
      <c r="P39" s="26">
        <f t="shared" si="11"/>
        <v>0</v>
      </c>
      <c r="Q39" s="134">
        <f t="shared" si="12"/>
        <v>0</v>
      </c>
      <c r="R39" s="27"/>
      <c r="S39" s="28">
        <v>2609</v>
      </c>
      <c r="T39" s="132" t="s">
        <v>172</v>
      </c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38"/>
      <c r="B40" s="138" t="str">
        <f t="shared" si="6"/>
        <v>NO</v>
      </c>
      <c r="C40" s="58"/>
      <c r="D40" s="224"/>
      <c r="E40" s="22"/>
      <c r="F40" s="23"/>
      <c r="G40" s="23"/>
      <c r="H40" s="23"/>
      <c r="I40" s="23"/>
      <c r="J40" s="23"/>
      <c r="K40" s="131"/>
      <c r="L40" s="131"/>
      <c r="M40" s="131"/>
      <c r="N40" s="24"/>
      <c r="O40" s="25">
        <f t="shared" si="10"/>
        <v>0</v>
      </c>
      <c r="P40" s="26">
        <f t="shared" si="11"/>
        <v>0</v>
      </c>
      <c r="Q40" s="134">
        <f t="shared" si="12"/>
        <v>0</v>
      </c>
      <c r="R40" s="27"/>
      <c r="S40" s="28">
        <v>2612</v>
      </c>
      <c r="T40" s="132" t="s">
        <v>173</v>
      </c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38"/>
      <c r="B41" s="138" t="str">
        <f t="shared" si="6"/>
        <v>NO</v>
      </c>
      <c r="C41" s="20"/>
      <c r="D41" s="224"/>
      <c r="E41" s="22"/>
      <c r="F41" s="23"/>
      <c r="G41" s="23"/>
      <c r="H41" s="23"/>
      <c r="I41" s="23"/>
      <c r="J41" s="23"/>
      <c r="K41" s="131"/>
      <c r="L41" s="131"/>
      <c r="M41" s="131"/>
      <c r="N41" s="24"/>
      <c r="O41" s="25">
        <f t="shared" ref="O41:O50" si="13">IF(P41=9,SUM(F41:N41)-SMALL(F41:N41,1)-SMALL(F41:N41,2),IF(P41=8,SUM(F41:N41)-SMALL(F41:N41,1),SUM(F41:N41)))</f>
        <v>0</v>
      </c>
      <c r="P41" s="26">
        <f t="shared" ref="P41:P50" si="14">COUNTA(F41:N41)</f>
        <v>0</v>
      </c>
      <c r="Q41" s="134">
        <f t="shared" ref="Q41:Q50" si="15">SUM(F41:N41)</f>
        <v>0</v>
      </c>
      <c r="R41" s="27"/>
      <c r="S41" s="28">
        <v>2638</v>
      </c>
      <c r="T41" s="132" t="s">
        <v>174</v>
      </c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38"/>
      <c r="B42" s="138" t="str">
        <f t="shared" si="6"/>
        <v>NO</v>
      </c>
      <c r="C42" s="20"/>
      <c r="D42" s="224"/>
      <c r="E42" s="20"/>
      <c r="F42" s="23"/>
      <c r="G42" s="23"/>
      <c r="H42" s="23"/>
      <c r="I42" s="23"/>
      <c r="J42" s="23"/>
      <c r="K42" s="131"/>
      <c r="L42" s="131"/>
      <c r="M42" s="131"/>
      <c r="N42" s="24"/>
      <c r="O42" s="25">
        <f t="shared" si="13"/>
        <v>0</v>
      </c>
      <c r="P42" s="26">
        <f t="shared" si="14"/>
        <v>0</v>
      </c>
      <c r="Q42" s="134">
        <f t="shared" si="15"/>
        <v>0</v>
      </c>
      <c r="R42" s="27"/>
      <c r="S42" s="28">
        <v>1665</v>
      </c>
      <c r="T42" s="132" t="s">
        <v>604</v>
      </c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38"/>
      <c r="B43" s="138" t="str">
        <f t="shared" si="6"/>
        <v>NO</v>
      </c>
      <c r="C43" s="20"/>
      <c r="D43" s="224"/>
      <c r="E43" s="22"/>
      <c r="F43" s="23"/>
      <c r="G43" s="23"/>
      <c r="H43" s="23"/>
      <c r="I43" s="23"/>
      <c r="J43" s="23"/>
      <c r="K43" s="131"/>
      <c r="L43" s="131"/>
      <c r="M43" s="131"/>
      <c r="N43" s="24"/>
      <c r="O43" s="25">
        <f t="shared" si="13"/>
        <v>0</v>
      </c>
      <c r="P43" s="26">
        <f t="shared" si="14"/>
        <v>0</v>
      </c>
      <c r="Q43" s="134">
        <f t="shared" si="15"/>
        <v>0</v>
      </c>
      <c r="R43" s="27"/>
      <c r="S43" s="28">
        <v>1771</v>
      </c>
      <c r="T43" s="29" t="s">
        <v>456</v>
      </c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38"/>
      <c r="B44" s="138" t="str">
        <f t="shared" si="6"/>
        <v>NO</v>
      </c>
      <c r="C44" s="58"/>
      <c r="D44" s="224"/>
      <c r="E44" s="58"/>
      <c r="F44" s="23"/>
      <c r="G44" s="23"/>
      <c r="H44" s="23"/>
      <c r="I44" s="23"/>
      <c r="J44" s="23"/>
      <c r="K44" s="131"/>
      <c r="L44" s="131"/>
      <c r="M44" s="131"/>
      <c r="N44" s="24"/>
      <c r="O44" s="25">
        <f t="shared" si="13"/>
        <v>0</v>
      </c>
      <c r="P44" s="26">
        <f t="shared" si="14"/>
        <v>0</v>
      </c>
      <c r="Q44" s="134">
        <f t="shared" si="15"/>
        <v>0</v>
      </c>
      <c r="R44" s="27"/>
      <c r="S44" s="28">
        <v>1862</v>
      </c>
      <c r="T44" s="132" t="s">
        <v>324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38"/>
      <c r="B45" s="138" t="str">
        <f t="shared" si="6"/>
        <v>NO</v>
      </c>
      <c r="C45" s="58"/>
      <c r="D45" s="224"/>
      <c r="E45" s="58"/>
      <c r="F45" s="23"/>
      <c r="G45" s="23"/>
      <c r="H45" s="23"/>
      <c r="I45" s="23"/>
      <c r="J45" s="23"/>
      <c r="K45" s="131"/>
      <c r="L45" s="131"/>
      <c r="M45" s="131"/>
      <c r="N45" s="24"/>
      <c r="O45" s="25">
        <f t="shared" si="13"/>
        <v>0</v>
      </c>
      <c r="P45" s="26">
        <f t="shared" si="14"/>
        <v>0</v>
      </c>
      <c r="Q45" s="134">
        <f t="shared" si="15"/>
        <v>0</v>
      </c>
      <c r="R45" s="27"/>
      <c r="S45" s="28">
        <v>1868</v>
      </c>
      <c r="T45" s="29" t="s">
        <v>310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38"/>
      <c r="B46" s="138" t="str">
        <f t="shared" si="6"/>
        <v>NO</v>
      </c>
      <c r="C46" s="58"/>
      <c r="D46" s="224"/>
      <c r="E46" s="59"/>
      <c r="F46" s="23"/>
      <c r="G46" s="23"/>
      <c r="H46" s="23"/>
      <c r="I46" s="23"/>
      <c r="J46" s="23"/>
      <c r="K46" s="131"/>
      <c r="L46" s="131"/>
      <c r="M46" s="131"/>
      <c r="N46" s="24"/>
      <c r="O46" s="25">
        <f t="shared" si="13"/>
        <v>0</v>
      </c>
      <c r="P46" s="26">
        <f t="shared" si="14"/>
        <v>0</v>
      </c>
      <c r="Q46" s="134">
        <f t="shared" si="15"/>
        <v>0</v>
      </c>
      <c r="R46" s="35"/>
      <c r="S46" s="28">
        <v>1937</v>
      </c>
      <c r="T46" s="29" t="s">
        <v>363</v>
      </c>
      <c r="U46" s="30">
        <f t="shared" si="0"/>
        <v>0</v>
      </c>
      <c r="V46" s="36"/>
      <c r="W46" s="32">
        <f t="shared" si="1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38"/>
      <c r="B47" s="138" t="str">
        <f t="shared" si="6"/>
        <v>NO</v>
      </c>
      <c r="C47" s="58"/>
      <c r="D47" s="224"/>
      <c r="E47" s="59"/>
      <c r="F47" s="23"/>
      <c r="G47" s="23"/>
      <c r="H47" s="23"/>
      <c r="I47" s="23"/>
      <c r="J47" s="23"/>
      <c r="K47" s="131"/>
      <c r="L47" s="131"/>
      <c r="M47" s="131"/>
      <c r="N47" s="24"/>
      <c r="O47" s="25">
        <f t="shared" si="13"/>
        <v>0</v>
      </c>
      <c r="P47" s="26">
        <f t="shared" si="14"/>
        <v>0</v>
      </c>
      <c r="Q47" s="134">
        <f t="shared" si="15"/>
        <v>0</v>
      </c>
      <c r="R47" s="35"/>
      <c r="S47" s="28">
        <v>1970</v>
      </c>
      <c r="T47" s="29" t="s">
        <v>327</v>
      </c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38"/>
      <c r="B48" s="138" t="str">
        <f t="shared" si="6"/>
        <v>NO</v>
      </c>
      <c r="C48" s="58"/>
      <c r="D48" s="224"/>
      <c r="E48" s="58"/>
      <c r="F48" s="23"/>
      <c r="G48" s="23"/>
      <c r="H48" s="23"/>
      <c r="I48" s="23"/>
      <c r="J48" s="127"/>
      <c r="K48" s="133"/>
      <c r="L48" s="133"/>
      <c r="M48" s="133"/>
      <c r="N48" s="128"/>
      <c r="O48" s="25">
        <f t="shared" si="13"/>
        <v>0</v>
      </c>
      <c r="P48" s="26">
        <f t="shared" si="14"/>
        <v>0</v>
      </c>
      <c r="Q48" s="134">
        <f t="shared" si="15"/>
        <v>0</v>
      </c>
      <c r="R48" s="19"/>
      <c r="S48" s="28">
        <v>2029</v>
      </c>
      <c r="T48" s="29" t="s">
        <v>349</v>
      </c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38"/>
      <c r="B49" s="138" t="str">
        <f t="shared" si="6"/>
        <v>NO</v>
      </c>
      <c r="C49" s="58"/>
      <c r="D49" s="224"/>
      <c r="E49" s="58"/>
      <c r="F49" s="23"/>
      <c r="G49" s="23"/>
      <c r="H49" s="23"/>
      <c r="I49" s="23"/>
      <c r="J49" s="23"/>
      <c r="K49" s="131"/>
      <c r="L49" s="131"/>
      <c r="M49" s="131"/>
      <c r="N49" s="24"/>
      <c r="O49" s="25">
        <f t="shared" si="13"/>
        <v>0</v>
      </c>
      <c r="P49" s="26">
        <f t="shared" si="14"/>
        <v>0</v>
      </c>
      <c r="Q49" s="134">
        <f t="shared" si="15"/>
        <v>0</v>
      </c>
      <c r="R49" s="19"/>
      <c r="S49" s="28">
        <v>2042</v>
      </c>
      <c r="T49" s="29" t="s">
        <v>434</v>
      </c>
      <c r="U49" s="30">
        <f t="shared" si="0"/>
        <v>0</v>
      </c>
      <c r="V49" s="39"/>
      <c r="W49" s="32">
        <f t="shared" si="1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38"/>
      <c r="B50" s="138" t="str">
        <f t="shared" si="6"/>
        <v>NO</v>
      </c>
      <c r="C50" s="58"/>
      <c r="D50" s="224"/>
      <c r="E50" s="58"/>
      <c r="F50" s="23"/>
      <c r="G50" s="23"/>
      <c r="H50" s="23"/>
      <c r="I50" s="23"/>
      <c r="J50" s="23"/>
      <c r="K50" s="131"/>
      <c r="L50" s="131"/>
      <c r="M50" s="131"/>
      <c r="N50" s="24"/>
      <c r="O50" s="25">
        <f t="shared" si="13"/>
        <v>0</v>
      </c>
      <c r="P50" s="26">
        <f t="shared" si="14"/>
        <v>0</v>
      </c>
      <c r="Q50" s="134">
        <f t="shared" si="15"/>
        <v>0</v>
      </c>
      <c r="R50" s="19"/>
      <c r="S50" s="28">
        <v>2046</v>
      </c>
      <c r="T50" s="29" t="s">
        <v>467</v>
      </c>
      <c r="U50" s="30">
        <f t="shared" si="0"/>
        <v>0</v>
      </c>
      <c r="V50" s="6"/>
      <c r="W50" s="32">
        <f t="shared" si="1"/>
        <v>0</v>
      </c>
      <c r="X50" s="6"/>
      <c r="Y50" s="6"/>
      <c r="Z50" s="6"/>
      <c r="AA50" s="6"/>
      <c r="AB50" s="6"/>
    </row>
    <row r="51" spans="1:28" ht="28.5" customHeight="1" thickBot="1" x14ac:dyDescent="0.4">
      <c r="A51" s="40"/>
      <c r="B51" s="40">
        <f>COUNTIF(B3:B50,"SI")</f>
        <v>3</v>
      </c>
      <c r="C51" s="40">
        <f>COUNTA(C3:C50)</f>
        <v>3</v>
      </c>
      <c r="D51" s="225"/>
      <c r="E51" s="40"/>
      <c r="F51" s="40">
        <f t="shared" ref="F51:N51" si="16">COUNTA(F3:F50)</f>
        <v>1</v>
      </c>
      <c r="G51" s="40">
        <f t="shared" si="16"/>
        <v>2</v>
      </c>
      <c r="H51" s="40">
        <f t="shared" si="16"/>
        <v>0</v>
      </c>
      <c r="I51" s="40">
        <f t="shared" si="16"/>
        <v>0</v>
      </c>
      <c r="J51" s="40">
        <f t="shared" si="16"/>
        <v>0</v>
      </c>
      <c r="K51" s="40">
        <f t="shared" si="16"/>
        <v>0</v>
      </c>
      <c r="L51" s="40">
        <f t="shared" si="16"/>
        <v>0</v>
      </c>
      <c r="M51" s="40">
        <f t="shared" si="16"/>
        <v>0</v>
      </c>
      <c r="N51" s="40">
        <f t="shared" si="16"/>
        <v>0</v>
      </c>
      <c r="O51" s="60">
        <f>SUM(O3:O50)</f>
        <v>125</v>
      </c>
      <c r="P51" s="44"/>
      <c r="Q51" s="61">
        <f>SUM(Q3:Q50)</f>
        <v>125</v>
      </c>
      <c r="R51" s="19"/>
      <c r="S51" s="28">
        <v>2178</v>
      </c>
      <c r="T51" s="29" t="s">
        <v>605</v>
      </c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2"/>
      <c r="B52" s="62"/>
      <c r="C52" s="62"/>
      <c r="D52" s="226"/>
      <c r="E52" s="62"/>
      <c r="F52" s="63"/>
      <c r="G52" s="63"/>
      <c r="H52" s="62"/>
      <c r="I52" s="62"/>
      <c r="J52" s="62"/>
      <c r="K52" s="62"/>
      <c r="L52" s="62"/>
      <c r="M52" s="62"/>
      <c r="N52" s="62"/>
      <c r="O52" s="64"/>
      <c r="P52" s="6"/>
      <c r="Q52" s="65"/>
      <c r="R52" s="6"/>
      <c r="S52" s="28">
        <v>2205</v>
      </c>
      <c r="T52" s="29" t="s">
        <v>574</v>
      </c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227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>
        <v>2251</v>
      </c>
      <c r="T53" s="29" t="s">
        <v>304</v>
      </c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227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>
        <v>2253</v>
      </c>
      <c r="T54" s="29" t="s">
        <v>606</v>
      </c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227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>
        <v>2277</v>
      </c>
      <c r="T55" s="29" t="s">
        <v>320</v>
      </c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227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>
        <v>2310</v>
      </c>
      <c r="T56" s="29" t="s">
        <v>453</v>
      </c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227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>
        <v>2316</v>
      </c>
      <c r="T57" s="29" t="s">
        <v>293</v>
      </c>
      <c r="U57" s="30">
        <f t="shared" si="0"/>
        <v>0</v>
      </c>
      <c r="V57" s="6"/>
      <c r="W57" s="32">
        <f t="shared" si="1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227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>
        <v>2334</v>
      </c>
      <c r="T58" s="29" t="s">
        <v>427</v>
      </c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:28" ht="27.4" customHeight="1" thickBot="1" x14ac:dyDescent="0.4">
      <c r="A59" s="6"/>
      <c r="B59" s="6"/>
      <c r="C59" s="6"/>
      <c r="D59" s="227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>
        <v>2438</v>
      </c>
      <c r="T59" s="132" t="s">
        <v>500</v>
      </c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227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>
        <v>2453</v>
      </c>
      <c r="T60" s="29" t="s">
        <v>415</v>
      </c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227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>
        <v>2461</v>
      </c>
      <c r="T61" s="29" t="s">
        <v>577</v>
      </c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227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>
        <v>2465</v>
      </c>
      <c r="T62" s="29" t="s">
        <v>344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7" customHeight="1" thickBot="1" x14ac:dyDescent="0.4">
      <c r="A63" s="6"/>
      <c r="B63" s="6"/>
      <c r="C63" s="6"/>
      <c r="D63" s="227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>
        <v>2478</v>
      </c>
      <c r="T63" s="132" t="s">
        <v>322</v>
      </c>
      <c r="U63" s="30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227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>
        <v>2480</v>
      </c>
      <c r="T64" s="29" t="s">
        <v>516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7.4" customHeight="1" thickBot="1" x14ac:dyDescent="0.4">
      <c r="A65" s="164"/>
      <c r="B65" s="6"/>
      <c r="C65" s="46"/>
      <c r="D65" s="228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8"/>
      <c r="P65" s="6"/>
      <c r="Q65" s="6"/>
      <c r="R65" s="6"/>
      <c r="S65" s="28">
        <v>2487</v>
      </c>
      <c r="T65" s="29" t="s">
        <v>459</v>
      </c>
      <c r="U65" s="30">
        <f t="shared" si="0"/>
        <v>0</v>
      </c>
      <c r="V65" s="36"/>
      <c r="W65" s="32">
        <f t="shared" si="1"/>
        <v>0</v>
      </c>
      <c r="X65" s="6"/>
      <c r="Y65" s="6"/>
      <c r="Z65" s="6"/>
      <c r="AA65" s="6"/>
      <c r="AB65" s="6"/>
    </row>
    <row r="66" spans="1:28" ht="26.25" customHeight="1" thickBot="1" x14ac:dyDescent="0.4">
      <c r="A66" s="168"/>
      <c r="B66" s="6"/>
      <c r="C66" s="49"/>
      <c r="D66" s="229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  <c r="P66" s="6"/>
      <c r="Q66" s="6"/>
      <c r="R66" s="6"/>
      <c r="S66" s="28">
        <v>2488</v>
      </c>
      <c r="T66" s="29" t="s">
        <v>352</v>
      </c>
      <c r="U66" s="30">
        <f t="shared" si="0"/>
        <v>0</v>
      </c>
      <c r="V66" s="37"/>
      <c r="W66" s="32">
        <f t="shared" si="1"/>
        <v>0</v>
      </c>
      <c r="X66" s="6"/>
      <c r="Y66" s="6"/>
      <c r="Z66" s="6"/>
      <c r="AA66" s="6"/>
      <c r="AB66" s="6"/>
    </row>
    <row r="67" spans="1:28" ht="26.25" customHeight="1" thickBot="1" x14ac:dyDescent="0.4">
      <c r="A67" s="168"/>
      <c r="B67" s="6"/>
      <c r="C67" s="49"/>
      <c r="D67" s="229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  <c r="P67" s="6"/>
      <c r="Q67" s="6"/>
      <c r="R67" s="6"/>
      <c r="S67" s="28">
        <v>2496</v>
      </c>
      <c r="T67" s="29" t="s">
        <v>423</v>
      </c>
      <c r="U67" s="30">
        <f t="shared" si="0"/>
        <v>0</v>
      </c>
      <c r="V67" s="6"/>
      <c r="W67" s="32">
        <f t="shared" si="1"/>
        <v>0</v>
      </c>
      <c r="X67" s="6"/>
      <c r="Y67" s="6"/>
      <c r="Z67" s="6"/>
      <c r="AA67" s="6"/>
      <c r="AB67" s="6"/>
    </row>
    <row r="68" spans="1:28" ht="26.25" customHeight="1" thickBot="1" x14ac:dyDescent="0.4">
      <c r="A68" s="165"/>
      <c r="B68" s="6"/>
      <c r="C68" s="52"/>
      <c r="D68" s="230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  <c r="P68" s="6"/>
      <c r="Q68" s="6"/>
      <c r="R68" s="6"/>
      <c r="S68" s="28">
        <v>2549</v>
      </c>
      <c r="T68" s="29" t="s">
        <v>447</v>
      </c>
      <c r="U68" s="30">
        <f t="shared" si="0"/>
        <v>0</v>
      </c>
      <c r="V68" s="6"/>
      <c r="W68" s="32">
        <f t="shared" si="1"/>
        <v>0</v>
      </c>
      <c r="X68" s="6"/>
      <c r="Y68" s="6"/>
      <c r="Z68" s="6"/>
      <c r="AA68" s="6"/>
      <c r="AB68" s="6"/>
    </row>
    <row r="69" spans="1:28" ht="26.25" customHeight="1" thickBot="1" x14ac:dyDescent="0.4">
      <c r="S69" s="28">
        <v>2584</v>
      </c>
      <c r="T69" s="29" t="s">
        <v>404</v>
      </c>
      <c r="U69" s="30">
        <f t="shared" si="0"/>
        <v>0</v>
      </c>
      <c r="V69" s="6"/>
      <c r="W69" s="32">
        <f t="shared" si="1"/>
        <v>0</v>
      </c>
    </row>
    <row r="70" spans="1:28" ht="26.25" customHeight="1" thickBot="1" x14ac:dyDescent="0.4">
      <c r="S70" s="28">
        <v>2599</v>
      </c>
      <c r="T70" s="29" t="s">
        <v>366</v>
      </c>
      <c r="U70" s="30">
        <f t="shared" si="0"/>
        <v>0</v>
      </c>
      <c r="V70" s="6"/>
      <c r="W70" s="32">
        <f t="shared" si="1"/>
        <v>0</v>
      </c>
    </row>
    <row r="71" spans="1:28" ht="26.25" customHeight="1" thickBot="1" x14ac:dyDescent="0.4">
      <c r="S71" s="28">
        <v>2601</v>
      </c>
      <c r="T71" s="29" t="s">
        <v>607</v>
      </c>
      <c r="U71" s="30">
        <f t="shared" si="0"/>
        <v>0</v>
      </c>
      <c r="V71" s="6"/>
      <c r="W71" s="32">
        <f t="shared" si="1"/>
        <v>0</v>
      </c>
    </row>
    <row r="72" spans="1:28" ht="26.25" customHeight="1" thickBot="1" x14ac:dyDescent="0.4">
      <c r="S72" s="28">
        <v>2614</v>
      </c>
      <c r="T72" s="29" t="s">
        <v>405</v>
      </c>
      <c r="U72" s="30">
        <f t="shared" si="0"/>
        <v>0</v>
      </c>
      <c r="V72" s="6"/>
      <c r="W72" s="32">
        <f t="shared" si="1"/>
        <v>0</v>
      </c>
    </row>
    <row r="73" spans="1:28" ht="26.25" customHeight="1" thickBot="1" x14ac:dyDescent="0.4">
      <c r="S73" s="28">
        <v>2654</v>
      </c>
      <c r="T73" s="29" t="s">
        <v>401</v>
      </c>
      <c r="U73" s="30">
        <f t="shared" si="0"/>
        <v>0</v>
      </c>
      <c r="V73" s="6"/>
      <c r="W73" s="32">
        <f t="shared" si="1"/>
        <v>0</v>
      </c>
    </row>
    <row r="74" spans="1:28" ht="26.25" customHeight="1" thickBot="1" x14ac:dyDescent="0.4">
      <c r="S74" s="28">
        <v>2656</v>
      </c>
      <c r="T74" s="29" t="s">
        <v>507</v>
      </c>
      <c r="U74" s="30">
        <f t="shared" si="0"/>
        <v>0</v>
      </c>
      <c r="V74" s="6"/>
      <c r="W74" s="32">
        <f t="shared" si="1"/>
        <v>0</v>
      </c>
    </row>
    <row r="75" spans="1:28" ht="26.25" customHeight="1" thickBot="1" x14ac:dyDescent="0.4">
      <c r="S75" s="28">
        <v>2658</v>
      </c>
      <c r="T75" s="29" t="s">
        <v>608</v>
      </c>
      <c r="U75" s="30">
        <f t="shared" si="0"/>
        <v>0</v>
      </c>
      <c r="V75" s="6"/>
      <c r="W75" s="32">
        <f t="shared" si="1"/>
        <v>0</v>
      </c>
    </row>
    <row r="76" spans="1:28" ht="26.25" customHeight="1" thickBot="1" x14ac:dyDescent="0.4">
      <c r="S76" s="28">
        <v>1115</v>
      </c>
      <c r="T76" s="29" t="s">
        <v>329</v>
      </c>
      <c r="U76" s="30">
        <f t="shared" si="0"/>
        <v>0</v>
      </c>
      <c r="V76" s="6"/>
      <c r="W76" s="32">
        <f t="shared" si="1"/>
        <v>0</v>
      </c>
    </row>
    <row r="77" spans="1:28" ht="26.25" customHeight="1" thickBot="1" x14ac:dyDescent="0.4">
      <c r="S77" s="28"/>
      <c r="T77" s="29"/>
      <c r="U77" s="30">
        <f t="shared" si="0"/>
        <v>0</v>
      </c>
      <c r="V77" s="6"/>
      <c r="W77" s="32">
        <f t="shared" si="1"/>
        <v>0</v>
      </c>
    </row>
    <row r="78" spans="1:28" ht="26.25" customHeight="1" thickBot="1" x14ac:dyDescent="0.4">
      <c r="S78" s="28"/>
      <c r="T78" s="29"/>
      <c r="U78" s="30">
        <f t="shared" si="0"/>
        <v>0</v>
      </c>
      <c r="V78" s="6"/>
      <c r="W78" s="32">
        <f t="shared" si="1"/>
        <v>0</v>
      </c>
    </row>
    <row r="79" spans="1:28" ht="26.25" customHeight="1" thickBot="1" x14ac:dyDescent="0.4">
      <c r="S79" s="28"/>
      <c r="T79" s="29"/>
      <c r="U79" s="30">
        <f t="shared" si="0"/>
        <v>0</v>
      </c>
      <c r="V79" s="6"/>
      <c r="W79" s="32">
        <f t="shared" si="1"/>
        <v>0</v>
      </c>
    </row>
    <row r="80" spans="1:28" ht="26.25" customHeight="1" thickBot="1" x14ac:dyDescent="0.4">
      <c r="S80" s="28"/>
      <c r="T80" s="29"/>
      <c r="U80" s="30">
        <f t="shared" si="0"/>
        <v>0</v>
      </c>
      <c r="V80" s="6"/>
      <c r="W80" s="32">
        <f t="shared" si="1"/>
        <v>0</v>
      </c>
    </row>
    <row r="81" spans="19:23" ht="26.25" customHeight="1" thickBot="1" x14ac:dyDescent="0.4">
      <c r="S81" s="28"/>
      <c r="T81" s="29"/>
      <c r="U81" s="30">
        <f t="shared" si="0"/>
        <v>0</v>
      </c>
      <c r="V81" s="6"/>
      <c r="W81" s="32">
        <f t="shared" si="1"/>
        <v>0</v>
      </c>
    </row>
    <row r="82" spans="19:23" ht="26.25" customHeight="1" thickBot="1" x14ac:dyDescent="0.4">
      <c r="S82" s="28"/>
      <c r="T82" s="29"/>
      <c r="U82" s="30">
        <f t="shared" si="0"/>
        <v>0</v>
      </c>
      <c r="V82" s="6"/>
      <c r="W82" s="32">
        <f t="shared" si="1"/>
        <v>0</v>
      </c>
    </row>
    <row r="83" spans="19:23" ht="26.25" customHeight="1" thickBot="1" x14ac:dyDescent="0.4">
      <c r="S83" s="28"/>
      <c r="T83" s="29"/>
      <c r="U83" s="30">
        <f t="shared" si="0"/>
        <v>0</v>
      </c>
      <c r="V83" s="6"/>
      <c r="W83" s="32">
        <f t="shared" si="1"/>
        <v>0</v>
      </c>
    </row>
    <row r="84" spans="19:23" ht="26.25" customHeight="1" thickBot="1" x14ac:dyDescent="0.4">
      <c r="S84" s="28"/>
      <c r="T84" s="29"/>
      <c r="U84" s="30">
        <f>SUM(U3:U83)</f>
        <v>125</v>
      </c>
      <c r="V84" s="6"/>
      <c r="W84" s="32">
        <f>SUM(W3:W83)</f>
        <v>125</v>
      </c>
    </row>
    <row r="85" spans="19:23" ht="26.25" customHeight="1" x14ac:dyDescent="0.2">
      <c r="S85" s="6"/>
      <c r="T85" s="6"/>
      <c r="U85" s="6"/>
      <c r="V85" s="6"/>
      <c r="W85" s="6"/>
    </row>
    <row r="86" spans="19:23" ht="26.25" customHeight="1" x14ac:dyDescent="0.2">
      <c r="S86" s="6"/>
      <c r="T86" s="6"/>
      <c r="U86" s="6"/>
      <c r="V86" s="6"/>
      <c r="W86" s="6"/>
    </row>
    <row r="87" spans="19:23" ht="26.25" customHeight="1" x14ac:dyDescent="0.2">
      <c r="S87" s="6"/>
      <c r="T87" s="6"/>
      <c r="U87" s="6"/>
      <c r="V87" s="6"/>
      <c r="W87" s="6"/>
    </row>
    <row r="88" spans="19:23" ht="26.25" customHeight="1" x14ac:dyDescent="0.2">
      <c r="S88" s="6"/>
      <c r="T88" s="6"/>
      <c r="U88" s="6"/>
      <c r="V88" s="6"/>
      <c r="W88" s="6"/>
    </row>
    <row r="89" spans="19:23" ht="18.600000000000001" customHeight="1" x14ac:dyDescent="0.2">
      <c r="S89" s="6"/>
      <c r="T89" s="6"/>
      <c r="U89" s="6"/>
      <c r="V89" s="6"/>
      <c r="W89" s="6"/>
    </row>
    <row r="90" spans="19:23" ht="18.600000000000001" customHeight="1" x14ac:dyDescent="0.2">
      <c r="S90" s="6"/>
      <c r="T90" s="6"/>
      <c r="U90" s="6"/>
      <c r="V90" s="6"/>
      <c r="W90" s="6"/>
    </row>
    <row r="91" spans="19:23" ht="18.600000000000001" customHeight="1" x14ac:dyDescent="0.2">
      <c r="S91" s="6"/>
      <c r="T91" s="6"/>
      <c r="U91" s="6"/>
      <c r="V91" s="6"/>
      <c r="W91" s="6"/>
    </row>
    <row r="92" spans="19:23" ht="18.600000000000001" customHeight="1" x14ac:dyDescent="0.2">
      <c r="S92" s="6"/>
      <c r="T92" s="6"/>
      <c r="U92" s="6"/>
      <c r="V92" s="6"/>
      <c r="W92" s="6"/>
    </row>
    <row r="93" spans="19:23" ht="18.600000000000001" customHeight="1" x14ac:dyDescent="0.2">
      <c r="S93" s="6"/>
      <c r="T93" s="6"/>
      <c r="U93" s="6"/>
      <c r="V93" s="6"/>
      <c r="W93" s="6"/>
    </row>
    <row r="94" spans="19:23" ht="18.600000000000001" customHeight="1" x14ac:dyDescent="0.2">
      <c r="S94" s="6"/>
      <c r="T94" s="6"/>
      <c r="U94" s="6"/>
      <c r="V94" s="6"/>
      <c r="W94" s="6"/>
    </row>
    <row r="95" spans="19:23" ht="18.600000000000001" customHeight="1" x14ac:dyDescent="0.2">
      <c r="S95" s="6"/>
      <c r="T95" s="6"/>
      <c r="U95" s="6"/>
      <c r="V95" s="6"/>
      <c r="W95" s="6"/>
    </row>
    <row r="96" spans="19:23" ht="18.600000000000001" customHeight="1" x14ac:dyDescent="0.2">
      <c r="S96" s="6"/>
      <c r="T96" s="6"/>
      <c r="U96" s="6"/>
      <c r="V96" s="6"/>
      <c r="W96" s="6"/>
    </row>
    <row r="97" spans="19:23" ht="18.600000000000001" customHeight="1" x14ac:dyDescent="0.2">
      <c r="S97" s="6"/>
      <c r="T97" s="6"/>
      <c r="U97" s="6"/>
      <c r="V97" s="6"/>
      <c r="W97" s="6"/>
    </row>
    <row r="98" spans="19:23" ht="18.600000000000001" customHeight="1" x14ac:dyDescent="0.2">
      <c r="S98" s="6"/>
      <c r="T98" s="6"/>
      <c r="U98" s="6"/>
      <c r="V98" s="6"/>
      <c r="W98" s="6"/>
    </row>
    <row r="99" spans="19:23" ht="18.600000000000001" customHeight="1" x14ac:dyDescent="0.2">
      <c r="S99" s="6"/>
      <c r="T99" s="6"/>
      <c r="U99" s="6"/>
      <c r="V99" s="6"/>
      <c r="W99" s="6"/>
    </row>
    <row r="100" spans="19:23" ht="18.600000000000001" customHeight="1" x14ac:dyDescent="0.2">
      <c r="S100" s="6"/>
      <c r="T100" s="6"/>
      <c r="U100" s="6"/>
      <c r="V100" s="6"/>
      <c r="W100" s="6"/>
    </row>
    <row r="101" spans="19:23" ht="18.600000000000001" customHeight="1" x14ac:dyDescent="0.2">
      <c r="S101" s="6"/>
      <c r="T101" s="6"/>
      <c r="U101" s="6"/>
      <c r="V101" s="6"/>
      <c r="W101" s="6"/>
    </row>
    <row r="102" spans="19:23" ht="18.600000000000001" customHeight="1" x14ac:dyDescent="0.2">
      <c r="S102" s="6"/>
      <c r="T102" s="6"/>
      <c r="U102" s="6"/>
      <c r="V102" s="6"/>
      <c r="W102" s="6"/>
    </row>
    <row r="103" spans="19:23" ht="18.600000000000001" customHeight="1" x14ac:dyDescent="0.2">
      <c r="S103" s="6"/>
      <c r="T103" s="6"/>
      <c r="U103" s="6"/>
      <c r="V103" s="6"/>
      <c r="W103" s="6"/>
    </row>
    <row r="104" spans="19:23" ht="18.600000000000001" customHeight="1" x14ac:dyDescent="0.2">
      <c r="S104" s="6"/>
      <c r="T104" s="6"/>
      <c r="U104" s="6"/>
      <c r="V104" s="6"/>
      <c r="W104" s="6"/>
    </row>
    <row r="105" spans="19:23" ht="18.600000000000001" customHeight="1" x14ac:dyDescent="0.2">
      <c r="S105" s="6"/>
      <c r="T105" s="6"/>
      <c r="U105" s="6"/>
      <c r="V105" s="6"/>
      <c r="W105" s="6"/>
    </row>
    <row r="106" spans="19:23" ht="18.600000000000001" customHeight="1" x14ac:dyDescent="0.2">
      <c r="S106" s="6"/>
      <c r="T106" s="6"/>
      <c r="U106" s="6"/>
      <c r="V106" s="6"/>
      <c r="W106" s="6"/>
    </row>
    <row r="107" spans="19:23" ht="18.600000000000001" customHeight="1" x14ac:dyDescent="0.2">
      <c r="S107" s="6"/>
      <c r="T107" s="6"/>
      <c r="U107" s="6"/>
      <c r="V107" s="6"/>
      <c r="W107" s="6"/>
    </row>
    <row r="108" spans="19:23" ht="18.600000000000001" customHeight="1" x14ac:dyDescent="0.2">
      <c r="S108" s="6"/>
      <c r="T108" s="6"/>
      <c r="U108" s="6"/>
      <c r="V108" s="6"/>
      <c r="W108" s="6"/>
    </row>
    <row r="109" spans="19:23" ht="18.600000000000001" customHeight="1" x14ac:dyDescent="0.2">
      <c r="S109" s="6"/>
      <c r="T109" s="6"/>
      <c r="U109" s="6"/>
      <c r="V109" s="6"/>
      <c r="W109" s="6"/>
    </row>
    <row r="110" spans="19:23" ht="18.600000000000001" customHeight="1" x14ac:dyDescent="0.2">
      <c r="S110" s="6"/>
      <c r="T110" s="6"/>
      <c r="U110" s="6"/>
      <c r="V110" s="6"/>
      <c r="W110" s="6"/>
    </row>
    <row r="111" spans="19:23" ht="18.600000000000001" customHeight="1" x14ac:dyDescent="0.2">
      <c r="S111" s="6"/>
      <c r="T111" s="6"/>
      <c r="U111" s="6"/>
      <c r="V111" s="6"/>
      <c r="W111" s="6"/>
    </row>
    <row r="112" spans="19:23" ht="18.600000000000001" customHeight="1" x14ac:dyDescent="0.2">
      <c r="S112" s="6"/>
      <c r="T112" s="6"/>
      <c r="U112" s="6"/>
      <c r="V112" s="6"/>
      <c r="W112" s="6"/>
    </row>
  </sheetData>
  <sortState xmlns:xlrd2="http://schemas.microsoft.com/office/spreadsheetml/2017/richdata2" ref="A3:Q5">
    <sortCondition descending="1" ref="O3:O5"/>
  </sortState>
  <mergeCells count="1">
    <mergeCell ref="B1:G1"/>
  </mergeCells>
  <conditionalFormatting sqref="A21:A50">
    <cfRule type="containsText" dxfId="41" priority="1" stopIfTrue="1" operator="containsText" text="SI">
      <formula>NOT(ISERROR(SEARCH("SI",A21)))</formula>
    </cfRule>
    <cfRule type="containsText" dxfId="40" priority="2" stopIfTrue="1" operator="containsText" text="NO">
      <formula>NOT(ISERROR(SEARCH("NO",A21)))</formula>
    </cfRule>
  </conditionalFormatting>
  <conditionalFormatting sqref="B3:B50">
    <cfRule type="containsText" dxfId="39" priority="3" stopIfTrue="1" operator="containsText" text="SI">
      <formula>NOT(ISERROR(SEARCH("SI",B3)))</formula>
    </cfRule>
    <cfRule type="containsText" dxfId="38" priority="4" stopIfTrue="1" operator="containsText" text="NO">
      <formula>NOT(ISERROR(SEARCH("NO",B3)))</formula>
    </cfRule>
  </conditionalFormatting>
  <pageMargins left="1" right="1" top="1" bottom="1" header="0.25" footer="0.25"/>
  <pageSetup orientation="portrait"/>
  <headerFooter>
    <oddHeader>&amp;L&amp;"Times New Roman,Regular"&amp;12&amp;K000000CU F</oddHeader>
    <oddFooter>&amp;L&amp;"Helvetica,Regular"&amp;12&amp;K000000&amp;P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Z112"/>
  <sheetViews>
    <sheetView showGridLines="0" zoomScale="40" zoomScaleNormal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S1" sqref="S1:W104857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2.5703125" style="1" customWidth="1"/>
    <col min="4" max="4" width="13.85546875" style="231" customWidth="1"/>
    <col min="5" max="5" width="72.28515625" style="1" bestFit="1" customWidth="1"/>
    <col min="6" max="6" width="22.85546875" style="1" customWidth="1"/>
    <col min="7" max="7" width="23" style="1" customWidth="1"/>
    <col min="8" max="8" width="23.140625" style="1" customWidth="1"/>
    <col min="9" max="12" width="23.42578125" style="1" customWidth="1"/>
    <col min="13" max="13" width="28.7109375" style="1" bestFit="1" customWidth="1"/>
    <col min="14" max="14" width="31.28515625" style="1" bestFit="1" customWidth="1"/>
    <col min="15" max="15" width="1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75.85546875" style="1" bestFit="1" customWidth="1"/>
    <col min="21" max="21" width="16" style="1" customWidth="1"/>
    <col min="22" max="22" width="11.42578125" style="1" customWidth="1"/>
    <col min="23" max="23" width="31.28515625" style="1" customWidth="1"/>
    <col min="24" max="25" width="11.42578125" style="1" customWidth="1"/>
    <col min="26" max="26" width="35.42578125" style="1" customWidth="1"/>
    <col min="27" max="27" width="11.42578125" style="1" customWidth="1"/>
    <col min="28" max="28" width="63.7109375" style="1" customWidth="1"/>
    <col min="29" max="260" width="11.42578125" style="1" customWidth="1"/>
  </cols>
  <sheetData>
    <row r="1" spans="1:28" ht="28.5" customHeight="1" thickBot="1" x14ac:dyDescent="0.45">
      <c r="A1"/>
      <c r="B1" s="251" t="s">
        <v>75</v>
      </c>
      <c r="C1" s="252"/>
      <c r="D1" s="252"/>
      <c r="E1" s="252"/>
      <c r="F1" s="252"/>
      <c r="G1" s="253"/>
      <c r="H1" s="55"/>
      <c r="I1" s="56"/>
      <c r="J1" s="56"/>
      <c r="K1" s="56"/>
      <c r="L1" s="56"/>
      <c r="M1" s="56"/>
      <c r="N1" s="104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77.25" thickBot="1" x14ac:dyDescent="0.4">
      <c r="A2" s="146" t="s">
        <v>113</v>
      </c>
      <c r="B2" s="8" t="s">
        <v>69</v>
      </c>
      <c r="C2" s="146" t="s">
        <v>1</v>
      </c>
      <c r="D2" s="222" t="s">
        <v>70</v>
      </c>
      <c r="E2" s="146" t="s">
        <v>3</v>
      </c>
      <c r="F2" s="9" t="s">
        <v>134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/>
      <c r="M2" s="9"/>
      <c r="N2" s="9"/>
      <c r="O2" s="11" t="s">
        <v>4</v>
      </c>
      <c r="P2" s="12" t="s">
        <v>5</v>
      </c>
      <c r="Q2" s="12" t="s">
        <v>6</v>
      </c>
      <c r="R2" s="69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8.5" customHeight="1" thickBot="1" x14ac:dyDescent="0.4">
      <c r="A3" s="138">
        <v>101550</v>
      </c>
      <c r="B3" s="138" t="s">
        <v>108</v>
      </c>
      <c r="C3" s="157" t="s">
        <v>191</v>
      </c>
      <c r="D3" s="221">
        <v>2397</v>
      </c>
      <c r="E3" s="157" t="s">
        <v>166</v>
      </c>
      <c r="F3" s="148">
        <v>100</v>
      </c>
      <c r="G3" s="151">
        <v>90</v>
      </c>
      <c r="H3" s="151"/>
      <c r="I3" s="151"/>
      <c r="J3" s="151"/>
      <c r="K3" s="151"/>
      <c r="L3" s="151"/>
      <c r="M3" s="151"/>
      <c r="N3" s="179"/>
      <c r="O3" s="242">
        <f>IF(P3=8,SUM(F3:M3)-SMALL(F3:M3,1),IF(P3=8,SUM(F3:M3),SUM(F3:M3)))+N3</f>
        <v>190</v>
      </c>
      <c r="P3" s="26">
        <f>COUNTA(F3:M3)</f>
        <v>2</v>
      </c>
      <c r="Q3" s="134">
        <f>SUM(F3:M3)+N3</f>
        <v>190</v>
      </c>
      <c r="R3" s="27"/>
      <c r="S3" s="28">
        <v>10</v>
      </c>
      <c r="T3" s="132" t="s">
        <v>140</v>
      </c>
      <c r="U3" s="30">
        <f>SUMIF($D$3:$D$76,S3,$Q$3:$Q$76)</f>
        <v>24</v>
      </c>
      <c r="V3" s="31"/>
      <c r="W3" s="32">
        <f>SUMIF($D$3:$D$76,S3,$O$3:$O$76)</f>
        <v>24</v>
      </c>
      <c r="X3" s="19"/>
      <c r="Y3" s="33"/>
      <c r="Z3" s="33"/>
      <c r="AA3" s="33"/>
      <c r="AB3" s="33"/>
    </row>
    <row r="4" spans="1:28" ht="29.1" customHeight="1" thickBot="1" x14ac:dyDescent="0.4">
      <c r="A4" s="138">
        <v>105468</v>
      </c>
      <c r="B4" s="138" t="s">
        <v>108</v>
      </c>
      <c r="C4" s="157" t="s">
        <v>195</v>
      </c>
      <c r="D4" s="221">
        <v>2142</v>
      </c>
      <c r="E4" s="157" t="s">
        <v>160</v>
      </c>
      <c r="F4" s="148">
        <v>50</v>
      </c>
      <c r="G4" s="151">
        <v>90</v>
      </c>
      <c r="H4" s="151"/>
      <c r="I4" s="151"/>
      <c r="J4" s="151"/>
      <c r="K4" s="151"/>
      <c r="L4" s="151"/>
      <c r="M4" s="151"/>
      <c r="N4" s="179"/>
      <c r="O4" s="242">
        <f>IF(P4=8,SUM(F4:M4)-SMALL(F4:M4,1),IF(P4=8,SUM(F4:M4),SUM(F4:M4)))+N4</f>
        <v>140</v>
      </c>
      <c r="P4" s="26">
        <f>COUNTA(F4:M4)</f>
        <v>2</v>
      </c>
      <c r="Q4" s="134">
        <f>SUM(F4:M4)+N4</f>
        <v>140</v>
      </c>
      <c r="R4" s="27"/>
      <c r="S4" s="28">
        <v>48</v>
      </c>
      <c r="T4" s="132" t="s">
        <v>141</v>
      </c>
      <c r="U4" s="30">
        <f t="shared" ref="U4:U67" si="0">SUMIF($D$3:$D$76,S4,$Q$3:$Q$76)</f>
        <v>0</v>
      </c>
      <c r="V4" s="31"/>
      <c r="W4" s="32">
        <f t="shared" ref="W4:W67" si="1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38">
        <v>122788</v>
      </c>
      <c r="B5" s="138" t="s">
        <v>108</v>
      </c>
      <c r="C5" s="157" t="s">
        <v>339</v>
      </c>
      <c r="D5" s="221">
        <v>2397</v>
      </c>
      <c r="E5" s="157" t="s">
        <v>166</v>
      </c>
      <c r="F5" s="139"/>
      <c r="G5" s="151">
        <v>100</v>
      </c>
      <c r="H5" s="151"/>
      <c r="I5" s="151"/>
      <c r="J5" s="151"/>
      <c r="K5" s="151"/>
      <c r="L5" s="151"/>
      <c r="M5" s="151"/>
      <c r="N5" s="24"/>
      <c r="O5" s="242">
        <f>IF(P5=8,SUM(F5:M5)-SMALL(F5:M5,1),IF(P5=8,SUM(F5:M5),SUM(F5:M5)))+N5</f>
        <v>100</v>
      </c>
      <c r="P5" s="26">
        <f>COUNTA(F5:M5)</f>
        <v>1</v>
      </c>
      <c r="Q5" s="134">
        <f>SUM(F5:M5)+N5</f>
        <v>100</v>
      </c>
      <c r="R5" s="27"/>
      <c r="S5" s="28">
        <v>1132</v>
      </c>
      <c r="T5" s="132" t="s">
        <v>142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38">
        <v>140871</v>
      </c>
      <c r="B6" s="138" t="s">
        <v>108</v>
      </c>
      <c r="C6" s="157" t="s">
        <v>192</v>
      </c>
      <c r="D6" s="221">
        <v>2609</v>
      </c>
      <c r="E6" s="157" t="s">
        <v>172</v>
      </c>
      <c r="F6" s="139">
        <v>90</v>
      </c>
      <c r="G6" s="151"/>
      <c r="H6" s="151"/>
      <c r="I6" s="151"/>
      <c r="J6" s="151"/>
      <c r="K6" s="151"/>
      <c r="L6" s="151"/>
      <c r="M6" s="151"/>
      <c r="N6" s="24"/>
      <c r="O6" s="242">
        <f>IF(P6=8,SUM(F6:M6)-SMALL(F6:M6,1),IF(P6=8,SUM(F6:M6),SUM(F6:M6)))+N6</f>
        <v>90</v>
      </c>
      <c r="P6" s="26">
        <f>COUNTA(F6:M6)</f>
        <v>1</v>
      </c>
      <c r="Q6" s="134">
        <f>SUM(F6:M6)+N6</f>
        <v>90</v>
      </c>
      <c r="R6" s="27"/>
      <c r="S6" s="28">
        <v>1140</v>
      </c>
      <c r="T6" s="132" t="s">
        <v>143</v>
      </c>
      <c r="U6" s="30">
        <f t="shared" si="0"/>
        <v>0</v>
      </c>
      <c r="V6" s="31"/>
      <c r="W6" s="32">
        <f t="shared" si="1"/>
        <v>0</v>
      </c>
      <c r="X6" s="19"/>
      <c r="Y6" s="33"/>
      <c r="Z6" s="33"/>
      <c r="AA6" s="33"/>
      <c r="AB6" s="33"/>
    </row>
    <row r="7" spans="1:28" ht="29.1" customHeight="1" thickBot="1" x14ac:dyDescent="0.4">
      <c r="A7" s="138">
        <v>138228</v>
      </c>
      <c r="B7" s="138" t="s">
        <v>108</v>
      </c>
      <c r="C7" s="157" t="s">
        <v>193</v>
      </c>
      <c r="D7" s="221">
        <v>2612</v>
      </c>
      <c r="E7" s="157" t="s">
        <v>173</v>
      </c>
      <c r="F7" s="148">
        <v>80</v>
      </c>
      <c r="G7" s="151"/>
      <c r="H7" s="151"/>
      <c r="I7" s="151"/>
      <c r="J7" s="151"/>
      <c r="K7" s="151"/>
      <c r="L7" s="151"/>
      <c r="M7" s="151"/>
      <c r="N7" s="179"/>
      <c r="O7" s="242">
        <f>IF(P7=8,SUM(F7:M7)-SMALL(F7:M7,1),IF(P7=8,SUM(F7:M7),SUM(F7:M7)))+N7</f>
        <v>80</v>
      </c>
      <c r="P7" s="26">
        <f>COUNTA(F7:M7)</f>
        <v>1</v>
      </c>
      <c r="Q7" s="134">
        <f>SUM(F7:M7)+N7</f>
        <v>80</v>
      </c>
      <c r="R7" s="27"/>
      <c r="S7" s="28">
        <v>1172</v>
      </c>
      <c r="T7" s="132" t="s">
        <v>144</v>
      </c>
      <c r="U7" s="30">
        <f t="shared" si="0"/>
        <v>10</v>
      </c>
      <c r="V7" s="31"/>
      <c r="W7" s="32">
        <f t="shared" si="1"/>
        <v>10</v>
      </c>
      <c r="X7" s="19"/>
      <c r="Y7" s="33"/>
      <c r="Z7" s="33"/>
      <c r="AA7" s="33"/>
      <c r="AB7" s="33"/>
    </row>
    <row r="8" spans="1:28" ht="29.1" customHeight="1" thickBot="1" x14ac:dyDescent="0.4">
      <c r="A8" s="138">
        <v>131656</v>
      </c>
      <c r="B8" s="138" t="s">
        <v>108</v>
      </c>
      <c r="C8" s="157" t="s">
        <v>340</v>
      </c>
      <c r="D8" s="221">
        <v>2397</v>
      </c>
      <c r="E8" s="157" t="s">
        <v>166</v>
      </c>
      <c r="F8" s="139"/>
      <c r="G8" s="151">
        <v>80</v>
      </c>
      <c r="H8" s="151"/>
      <c r="I8" s="151"/>
      <c r="J8" s="151"/>
      <c r="K8" s="151"/>
      <c r="L8" s="151"/>
      <c r="M8" s="151"/>
      <c r="N8" s="24"/>
      <c r="O8" s="242">
        <f>IF(P8=8,SUM(F8:M8)-SMALL(F8:M8,1),IF(P8=8,SUM(F8:M8),SUM(F8:M8)))+N8</f>
        <v>80</v>
      </c>
      <c r="P8" s="26">
        <f>COUNTA(F8:M8)</f>
        <v>1</v>
      </c>
      <c r="Q8" s="134">
        <f>SUM(F8:M8)+N8</f>
        <v>80</v>
      </c>
      <c r="R8" s="27"/>
      <c r="S8" s="28">
        <v>1174</v>
      </c>
      <c r="T8" s="132" t="s">
        <v>145</v>
      </c>
      <c r="U8" s="30">
        <f t="shared" si="0"/>
        <v>17</v>
      </c>
      <c r="V8" s="31"/>
      <c r="W8" s="32">
        <f t="shared" si="1"/>
        <v>17</v>
      </c>
      <c r="X8" s="19"/>
      <c r="Y8" s="33"/>
      <c r="Z8" s="33"/>
      <c r="AA8" s="33"/>
      <c r="AB8" s="33"/>
    </row>
    <row r="9" spans="1:28" ht="29.1" customHeight="1" thickBot="1" x14ac:dyDescent="0.4">
      <c r="A9" s="138">
        <v>115726</v>
      </c>
      <c r="B9" s="138" t="s">
        <v>108</v>
      </c>
      <c r="C9" s="157" t="s">
        <v>194</v>
      </c>
      <c r="D9" s="221">
        <v>2403</v>
      </c>
      <c r="E9" s="157" t="s">
        <v>167</v>
      </c>
      <c r="F9" s="139">
        <v>60</v>
      </c>
      <c r="G9" s="151"/>
      <c r="H9" s="151"/>
      <c r="I9" s="151"/>
      <c r="J9" s="151"/>
      <c r="K9" s="151"/>
      <c r="L9" s="151"/>
      <c r="M9" s="151"/>
      <c r="N9" s="24"/>
      <c r="O9" s="242">
        <f>IF(P9=8,SUM(F9:M9)-SMALL(F9:M9,1),IF(P9=8,SUM(F9:M9),SUM(F9:M9)))+N9</f>
        <v>60</v>
      </c>
      <c r="P9" s="26">
        <f>COUNTA(F9:M9)</f>
        <v>1</v>
      </c>
      <c r="Q9" s="134">
        <f>SUM(F9:M9)+N9</f>
        <v>60</v>
      </c>
      <c r="R9" s="27"/>
      <c r="S9" s="28">
        <v>1180</v>
      </c>
      <c r="T9" s="132" t="s">
        <v>146</v>
      </c>
      <c r="U9" s="30">
        <f t="shared" si="0"/>
        <v>5</v>
      </c>
      <c r="V9" s="31"/>
      <c r="W9" s="32">
        <f t="shared" si="1"/>
        <v>5</v>
      </c>
      <c r="X9" s="19"/>
      <c r="Y9" s="33"/>
      <c r="Z9" s="33"/>
      <c r="AA9" s="33"/>
      <c r="AB9" s="33"/>
    </row>
    <row r="10" spans="1:28" ht="29.1" customHeight="1" thickBot="1" x14ac:dyDescent="0.4">
      <c r="A10" s="138">
        <v>120216</v>
      </c>
      <c r="B10" s="138" t="s">
        <v>108</v>
      </c>
      <c r="C10" s="157" t="s">
        <v>341</v>
      </c>
      <c r="D10" s="221">
        <v>2253</v>
      </c>
      <c r="E10" s="157" t="s">
        <v>342</v>
      </c>
      <c r="F10" s="139"/>
      <c r="G10" s="151">
        <v>50</v>
      </c>
      <c r="H10" s="151"/>
      <c r="I10" s="151"/>
      <c r="J10" s="151"/>
      <c r="K10" s="151"/>
      <c r="L10" s="151"/>
      <c r="M10" s="151"/>
      <c r="N10" s="24"/>
      <c r="O10" s="242">
        <f>IF(P10=8,SUM(F10:M10)-SMALL(F10:M10,1),IF(P10=8,SUM(F10:M10),SUM(F10:M10)))+N10</f>
        <v>50</v>
      </c>
      <c r="P10" s="26">
        <f>COUNTA(F10:M10)</f>
        <v>1</v>
      </c>
      <c r="Q10" s="134">
        <f>SUM(F10:M10)+N10</f>
        <v>50</v>
      </c>
      <c r="R10" s="27"/>
      <c r="S10" s="28">
        <v>1298</v>
      </c>
      <c r="T10" s="132" t="s">
        <v>147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38">
        <v>108169</v>
      </c>
      <c r="B11" s="138" t="s">
        <v>108</v>
      </c>
      <c r="C11" s="157" t="s">
        <v>196</v>
      </c>
      <c r="D11" s="221">
        <v>2272</v>
      </c>
      <c r="E11" s="157" t="s">
        <v>164</v>
      </c>
      <c r="F11" s="139">
        <v>40</v>
      </c>
      <c r="G11" s="151"/>
      <c r="H11" s="151"/>
      <c r="I11" s="151"/>
      <c r="J11" s="151"/>
      <c r="K11" s="151"/>
      <c r="L11" s="151"/>
      <c r="M11" s="151"/>
      <c r="N11" s="24"/>
      <c r="O11" s="242">
        <f>IF(P11=8,SUM(F11:M11)-SMALL(F11:M11,1),IF(P11=8,SUM(F11:M11),SUM(F11:M11)))+N11</f>
        <v>40</v>
      </c>
      <c r="P11" s="26">
        <f>COUNTA(F11:M11)</f>
        <v>1</v>
      </c>
      <c r="Q11" s="134">
        <f>SUM(F11:M11)+N11</f>
        <v>40</v>
      </c>
      <c r="R11" s="27"/>
      <c r="S11" s="28">
        <v>1317</v>
      </c>
      <c r="T11" s="132" t="s">
        <v>148</v>
      </c>
      <c r="U11" s="30">
        <f t="shared" si="0"/>
        <v>0</v>
      </c>
      <c r="V11" s="31"/>
      <c r="W11" s="32">
        <f t="shared" si="1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38">
        <v>135440</v>
      </c>
      <c r="B12" s="138" t="s">
        <v>108</v>
      </c>
      <c r="C12" s="157" t="s">
        <v>343</v>
      </c>
      <c r="D12" s="221">
        <v>2465</v>
      </c>
      <c r="E12" s="157" t="s">
        <v>344</v>
      </c>
      <c r="F12" s="139"/>
      <c r="G12" s="151">
        <v>40</v>
      </c>
      <c r="H12" s="151"/>
      <c r="I12" s="151"/>
      <c r="J12" s="151"/>
      <c r="K12" s="151"/>
      <c r="L12" s="151"/>
      <c r="M12" s="151"/>
      <c r="N12" s="24"/>
      <c r="O12" s="242">
        <f>IF(P12=8,SUM(F12:M12)-SMALL(F12:M12,1),IF(P12=8,SUM(F12:M12),SUM(F12:M12)))+N12</f>
        <v>40</v>
      </c>
      <c r="P12" s="26">
        <f>COUNTA(F12:M12)</f>
        <v>1</v>
      </c>
      <c r="Q12" s="134">
        <f>SUM(F12:M12)</f>
        <v>40</v>
      </c>
      <c r="R12" s="27"/>
      <c r="S12" s="28">
        <v>1347</v>
      </c>
      <c r="T12" s="132" t="s">
        <v>45</v>
      </c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38">
        <v>131944</v>
      </c>
      <c r="B13" s="138" t="s">
        <v>108</v>
      </c>
      <c r="C13" s="157" t="s">
        <v>197</v>
      </c>
      <c r="D13" s="221">
        <v>1757</v>
      </c>
      <c r="E13" s="157" t="s">
        <v>150</v>
      </c>
      <c r="F13" s="139">
        <v>30</v>
      </c>
      <c r="G13" s="151"/>
      <c r="H13" s="151"/>
      <c r="I13" s="151"/>
      <c r="J13" s="151"/>
      <c r="K13" s="151"/>
      <c r="L13" s="151"/>
      <c r="M13" s="151"/>
      <c r="N13" s="24"/>
      <c r="O13" s="242">
        <f>IF(P13=8,SUM(F13:M13)-SMALL(F13:M13,1),IF(P13=8,SUM(F13:M13),SUM(F13:M13)))+N13</f>
        <v>30</v>
      </c>
      <c r="P13" s="26">
        <f>COUNTA(F13:M13)</f>
        <v>1</v>
      </c>
      <c r="Q13" s="134">
        <f>SUM(F13:M13)+N13</f>
        <v>30</v>
      </c>
      <c r="R13" s="27"/>
      <c r="S13" s="28">
        <v>1451</v>
      </c>
      <c r="T13" s="132" t="s">
        <v>149</v>
      </c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38">
        <v>141002</v>
      </c>
      <c r="B14" s="138" t="s">
        <v>108</v>
      </c>
      <c r="C14" s="157" t="s">
        <v>345</v>
      </c>
      <c r="D14" s="221">
        <v>2277</v>
      </c>
      <c r="E14" s="157" t="s">
        <v>320</v>
      </c>
      <c r="F14" s="139"/>
      <c r="G14" s="151">
        <v>30</v>
      </c>
      <c r="H14" s="151"/>
      <c r="I14" s="151"/>
      <c r="J14" s="151"/>
      <c r="K14" s="151"/>
      <c r="L14" s="151"/>
      <c r="M14" s="151"/>
      <c r="N14" s="24"/>
      <c r="O14" s="242">
        <f>IF(P14=8,SUM(F14:M14)-SMALL(F14:M14,1),IF(P14=8,SUM(F14:M14),SUM(F14:M14)))+N14</f>
        <v>30</v>
      </c>
      <c r="P14" s="26">
        <f>COUNTA(F14:M14)</f>
        <v>1</v>
      </c>
      <c r="Q14" s="134">
        <f>SUM(F14:M14)</f>
        <v>30</v>
      </c>
      <c r="R14" s="27"/>
      <c r="S14" s="28">
        <v>1757</v>
      </c>
      <c r="T14" s="132" t="s">
        <v>150</v>
      </c>
      <c r="U14" s="30">
        <f t="shared" si="0"/>
        <v>30</v>
      </c>
      <c r="V14" s="31"/>
      <c r="W14" s="32">
        <f t="shared" si="1"/>
        <v>30</v>
      </c>
      <c r="X14" s="19"/>
      <c r="Y14" s="33"/>
      <c r="Z14" s="33"/>
      <c r="AA14" s="33"/>
      <c r="AB14" s="33"/>
    </row>
    <row r="15" spans="1:28" ht="29.1" customHeight="1" thickBot="1" x14ac:dyDescent="0.4">
      <c r="A15" s="138">
        <v>100505</v>
      </c>
      <c r="B15" s="138" t="s">
        <v>108</v>
      </c>
      <c r="C15" s="157" t="s">
        <v>201</v>
      </c>
      <c r="D15" s="221">
        <v>10</v>
      </c>
      <c r="E15" s="157" t="s">
        <v>140</v>
      </c>
      <c r="F15" s="139">
        <v>9</v>
      </c>
      <c r="G15" s="151">
        <v>15</v>
      </c>
      <c r="H15" s="151"/>
      <c r="I15" s="151"/>
      <c r="J15" s="151"/>
      <c r="K15" s="151"/>
      <c r="L15" s="151"/>
      <c r="M15" s="151"/>
      <c r="N15" s="24"/>
      <c r="O15" s="242">
        <f>IF(P15=8,SUM(F15:M15)-SMALL(F15:M15,1),IF(P15=8,SUM(F15:M15),SUM(F15:M15)))+N15</f>
        <v>24</v>
      </c>
      <c r="P15" s="26">
        <f>COUNTA(F15:M15)</f>
        <v>2</v>
      </c>
      <c r="Q15" s="134">
        <f>SUM(F15:M15)+N15</f>
        <v>24</v>
      </c>
      <c r="R15" s="27"/>
      <c r="S15" s="28">
        <v>1773</v>
      </c>
      <c r="T15" s="132" t="s">
        <v>71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38">
        <v>111536</v>
      </c>
      <c r="B16" s="138" t="s">
        <v>108</v>
      </c>
      <c r="C16" s="157" t="s">
        <v>198</v>
      </c>
      <c r="D16" s="221">
        <v>2186</v>
      </c>
      <c r="E16" s="157" t="s">
        <v>162</v>
      </c>
      <c r="F16" s="139">
        <v>20</v>
      </c>
      <c r="G16" s="151"/>
      <c r="H16" s="151"/>
      <c r="I16" s="151"/>
      <c r="J16" s="151"/>
      <c r="K16" s="151"/>
      <c r="L16" s="151"/>
      <c r="M16" s="23"/>
      <c r="N16" s="24"/>
      <c r="O16" s="242">
        <f>IF(P16=8,SUM(F16:M16)-SMALL(F16:M16,1),IF(P16=8,SUM(F16:M16),SUM(F16:M16)))+N16</f>
        <v>20</v>
      </c>
      <c r="P16" s="26">
        <f>COUNTA(F16:M16)</f>
        <v>1</v>
      </c>
      <c r="Q16" s="134">
        <f>SUM(F16:M16)+N16</f>
        <v>20</v>
      </c>
      <c r="R16" s="27"/>
      <c r="S16" s="28">
        <v>1843</v>
      </c>
      <c r="T16" s="132" t="s">
        <v>151</v>
      </c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38">
        <v>137458</v>
      </c>
      <c r="B17" s="138" t="s">
        <v>108</v>
      </c>
      <c r="C17" s="157" t="s">
        <v>346</v>
      </c>
      <c r="D17" s="221">
        <v>2397</v>
      </c>
      <c r="E17" s="157" t="s">
        <v>166</v>
      </c>
      <c r="F17" s="139"/>
      <c r="G17" s="151">
        <v>20</v>
      </c>
      <c r="H17" s="151"/>
      <c r="I17" s="151"/>
      <c r="J17" s="151"/>
      <c r="K17" s="151"/>
      <c r="L17" s="151"/>
      <c r="M17" s="151"/>
      <c r="N17" s="24"/>
      <c r="O17" s="242">
        <f>IF(P17=8,SUM(F17:M17)-SMALL(F17:M17,1),IF(P17=8,SUM(F17:M17),SUM(F17:M17)))+N17</f>
        <v>20</v>
      </c>
      <c r="P17" s="26">
        <f>COUNTA(F17:M17)</f>
        <v>1</v>
      </c>
      <c r="Q17" s="134">
        <f>SUM(F17:M17)</f>
        <v>20</v>
      </c>
      <c r="R17" s="27"/>
      <c r="S17" s="28">
        <v>1988</v>
      </c>
      <c r="T17" s="132" t="s">
        <v>152</v>
      </c>
      <c r="U17" s="30">
        <f t="shared" si="0"/>
        <v>0</v>
      </c>
      <c r="V17" s="31"/>
      <c r="W17" s="32">
        <f t="shared" si="1"/>
        <v>0</v>
      </c>
      <c r="X17" s="19"/>
      <c r="Y17" s="33"/>
      <c r="Z17" s="33"/>
      <c r="AA17" s="33"/>
      <c r="AB17" s="33"/>
    </row>
    <row r="18" spans="1:28" ht="29.1" customHeight="1" thickBot="1" x14ac:dyDescent="0.4">
      <c r="A18" s="138">
        <v>135319</v>
      </c>
      <c r="B18" s="138" t="s">
        <v>108</v>
      </c>
      <c r="C18" s="157" t="s">
        <v>199</v>
      </c>
      <c r="D18" s="221">
        <v>2272</v>
      </c>
      <c r="E18" s="157" t="s">
        <v>164</v>
      </c>
      <c r="F18" s="139">
        <v>15</v>
      </c>
      <c r="G18" s="151"/>
      <c r="H18" s="151"/>
      <c r="I18" s="151"/>
      <c r="J18" s="151"/>
      <c r="K18" s="151"/>
      <c r="L18" s="151"/>
      <c r="M18" s="151"/>
      <c r="N18" s="24"/>
      <c r="O18" s="242">
        <f>IF(P18=8,SUM(F18:M18)-SMALL(F18:M18,1),IF(P18=8,SUM(F18:M18),SUM(F18:M18)))+N18</f>
        <v>15</v>
      </c>
      <c r="P18" s="26">
        <f>COUNTA(F18:M18)</f>
        <v>1</v>
      </c>
      <c r="Q18" s="134">
        <f>SUM(F18:M18)+N18</f>
        <v>15</v>
      </c>
      <c r="R18" s="27"/>
      <c r="S18" s="28">
        <v>2005</v>
      </c>
      <c r="T18" s="132" t="s">
        <v>153</v>
      </c>
      <c r="U18" s="30">
        <f t="shared" si="0"/>
        <v>5</v>
      </c>
      <c r="V18" s="31"/>
      <c r="W18" s="32">
        <f t="shared" si="1"/>
        <v>5</v>
      </c>
      <c r="X18" s="19"/>
      <c r="Y18" s="33"/>
      <c r="Z18" s="33"/>
      <c r="AA18" s="33"/>
      <c r="AB18" s="33"/>
    </row>
    <row r="19" spans="1:28" ht="29.1" customHeight="1" thickBot="1" x14ac:dyDescent="0.4">
      <c r="A19" s="138">
        <v>119702</v>
      </c>
      <c r="B19" s="138" t="s">
        <v>108</v>
      </c>
      <c r="C19" s="157" t="s">
        <v>200</v>
      </c>
      <c r="D19" s="221">
        <v>2513</v>
      </c>
      <c r="E19" s="157" t="s">
        <v>114</v>
      </c>
      <c r="F19" s="139">
        <v>12</v>
      </c>
      <c r="G19" s="151"/>
      <c r="H19" s="151"/>
      <c r="I19" s="151"/>
      <c r="J19" s="151"/>
      <c r="K19" s="151"/>
      <c r="L19" s="151"/>
      <c r="M19" s="151"/>
      <c r="N19" s="24"/>
      <c r="O19" s="242">
        <f>IF(P19=8,SUM(F19:M19)-SMALL(F19:M19,1),IF(P19=8,SUM(F19:M19),SUM(F19:M19)))+N19</f>
        <v>12</v>
      </c>
      <c r="P19" s="26">
        <f>COUNTA(F19:M19)</f>
        <v>1</v>
      </c>
      <c r="Q19" s="134">
        <f>SUM(F19:M19)+N19</f>
        <v>12</v>
      </c>
      <c r="R19" s="27"/>
      <c r="S19" s="28">
        <v>2015</v>
      </c>
      <c r="T19" s="132" t="s">
        <v>154</v>
      </c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38">
        <v>130321</v>
      </c>
      <c r="B20" s="138" t="s">
        <v>108</v>
      </c>
      <c r="C20" s="157" t="s">
        <v>347</v>
      </c>
      <c r="D20" s="221">
        <v>1174</v>
      </c>
      <c r="E20" s="157" t="s">
        <v>305</v>
      </c>
      <c r="F20" s="139"/>
      <c r="G20" s="151">
        <v>12</v>
      </c>
      <c r="H20" s="151"/>
      <c r="I20" s="151"/>
      <c r="J20" s="151"/>
      <c r="K20" s="151"/>
      <c r="L20" s="151"/>
      <c r="M20" s="23"/>
      <c r="N20" s="24"/>
      <c r="O20" s="242">
        <f>IF(P20=8,SUM(F20:M20)-SMALL(F20:M20,1),IF(P20=8,SUM(F20:M20),SUM(F20:M20)))+N20</f>
        <v>12</v>
      </c>
      <c r="P20" s="26">
        <f>COUNTA(F20:M20)</f>
        <v>1</v>
      </c>
      <c r="Q20" s="134">
        <f>SUM(F20:M20)</f>
        <v>12</v>
      </c>
      <c r="R20" s="27"/>
      <c r="S20" s="28">
        <v>2041</v>
      </c>
      <c r="T20" s="132" t="s">
        <v>155</v>
      </c>
      <c r="U20" s="30">
        <f t="shared" si="0"/>
        <v>0</v>
      </c>
      <c r="V20" s="31"/>
      <c r="W20" s="32">
        <f t="shared" si="1"/>
        <v>0</v>
      </c>
      <c r="X20" s="19"/>
      <c r="Y20" s="33"/>
      <c r="Z20" s="33"/>
      <c r="AA20" s="33"/>
      <c r="AB20" s="33"/>
    </row>
    <row r="21" spans="1:28" ht="29.1" customHeight="1" thickBot="1" x14ac:dyDescent="0.4">
      <c r="A21" s="138">
        <v>138527</v>
      </c>
      <c r="B21" s="138" t="s">
        <v>108</v>
      </c>
      <c r="C21" s="157" t="s">
        <v>348</v>
      </c>
      <c r="D21" s="221">
        <v>2029</v>
      </c>
      <c r="E21" s="157" t="s">
        <v>349</v>
      </c>
      <c r="F21" s="139"/>
      <c r="G21" s="151">
        <v>9</v>
      </c>
      <c r="H21" s="151"/>
      <c r="I21" s="151"/>
      <c r="J21" s="151"/>
      <c r="K21" s="151"/>
      <c r="L21" s="151"/>
      <c r="M21" s="151"/>
      <c r="N21" s="24"/>
      <c r="O21" s="242">
        <f>IF(P21=8,SUM(F21:M21)-SMALL(F21:M21,1),IF(P21=8,SUM(F21:M21),SUM(F21:M21)))+N21</f>
        <v>9</v>
      </c>
      <c r="P21" s="26">
        <f>COUNTA(F21:M21)</f>
        <v>1</v>
      </c>
      <c r="Q21" s="134">
        <f>SUM(F21:M21)</f>
        <v>9</v>
      </c>
      <c r="R21" s="27"/>
      <c r="S21" s="28">
        <v>2055</v>
      </c>
      <c r="T21" s="132" t="s">
        <v>156</v>
      </c>
      <c r="U21" s="30">
        <f t="shared" si="0"/>
        <v>0</v>
      </c>
      <c r="V21" s="31"/>
      <c r="W21" s="32">
        <f t="shared" si="1"/>
        <v>0</v>
      </c>
      <c r="X21" s="19"/>
      <c r="Y21" s="33"/>
      <c r="Z21" s="33"/>
      <c r="AA21" s="33"/>
      <c r="AB21" s="33"/>
    </row>
    <row r="22" spans="1:28" ht="29.1" customHeight="1" thickBot="1" x14ac:dyDescent="0.4">
      <c r="A22" s="138">
        <v>118852</v>
      </c>
      <c r="B22" s="138" t="s">
        <v>108</v>
      </c>
      <c r="C22" s="157" t="s">
        <v>202</v>
      </c>
      <c r="D22" s="221">
        <v>2144</v>
      </c>
      <c r="E22" s="157" t="s">
        <v>161</v>
      </c>
      <c r="F22" s="139">
        <v>8</v>
      </c>
      <c r="G22" s="151"/>
      <c r="H22" s="151"/>
      <c r="I22" s="151"/>
      <c r="J22" s="151"/>
      <c r="K22" s="151"/>
      <c r="L22" s="151"/>
      <c r="M22" s="151"/>
      <c r="N22" s="24"/>
      <c r="O22" s="242">
        <f>IF(P22=8,SUM(F22:M22)-SMALL(F22:M22,1),IF(P22=8,SUM(F22:M22),SUM(F22:M22)))+N22</f>
        <v>8</v>
      </c>
      <c r="P22" s="26">
        <f>COUNTA(F22:M22)</f>
        <v>1</v>
      </c>
      <c r="Q22" s="134">
        <f>SUM(F22:M22)+N22</f>
        <v>8</v>
      </c>
      <c r="R22" s="27"/>
      <c r="S22" s="28">
        <v>2057</v>
      </c>
      <c r="T22" s="132" t="s">
        <v>157</v>
      </c>
      <c r="U22" s="30">
        <f t="shared" si="0"/>
        <v>0</v>
      </c>
      <c r="V22" s="31"/>
      <c r="W22" s="32">
        <f t="shared" si="1"/>
        <v>0</v>
      </c>
      <c r="X22" s="19"/>
      <c r="Y22" s="33"/>
      <c r="Z22" s="33"/>
      <c r="AA22" s="33"/>
      <c r="AB22" s="33"/>
    </row>
    <row r="23" spans="1:28" ht="29.1" customHeight="1" thickBot="1" x14ac:dyDescent="0.4">
      <c r="A23" s="138">
        <v>140998</v>
      </c>
      <c r="B23" s="138" t="s">
        <v>108</v>
      </c>
      <c r="C23" s="157" t="s">
        <v>350</v>
      </c>
      <c r="D23" s="221">
        <v>2397</v>
      </c>
      <c r="E23" s="157" t="s">
        <v>166</v>
      </c>
      <c r="F23" s="139"/>
      <c r="G23" s="151">
        <v>8</v>
      </c>
      <c r="H23" s="151"/>
      <c r="I23" s="151"/>
      <c r="J23" s="151"/>
      <c r="K23" s="151"/>
      <c r="L23" s="151"/>
      <c r="M23" s="151"/>
      <c r="N23" s="24"/>
      <c r="O23" s="242">
        <f>IF(P23=8,SUM(F23:M23)-SMALL(F23:M23,1),IF(P23=8,SUM(F23:M23),SUM(F23:M23)))+N23</f>
        <v>8</v>
      </c>
      <c r="P23" s="26">
        <f>COUNTA(F23:M23)</f>
        <v>1</v>
      </c>
      <c r="Q23" s="134">
        <f>SUM(F23:M23)</f>
        <v>8</v>
      </c>
      <c r="R23" s="27"/>
      <c r="S23" s="28">
        <v>2112</v>
      </c>
      <c r="T23" s="132" t="s">
        <v>158</v>
      </c>
      <c r="U23" s="30">
        <f t="shared" si="0"/>
        <v>0</v>
      </c>
      <c r="V23" s="31"/>
      <c r="W23" s="32">
        <f t="shared" si="1"/>
        <v>0</v>
      </c>
      <c r="X23" s="19"/>
      <c r="Y23" s="33"/>
      <c r="Z23" s="33"/>
      <c r="AA23" s="33"/>
      <c r="AB23" s="33"/>
    </row>
    <row r="24" spans="1:28" ht="29.1" customHeight="1" thickBot="1" x14ac:dyDescent="0.4">
      <c r="A24" s="138">
        <v>139463</v>
      </c>
      <c r="B24" s="138" t="s">
        <v>108</v>
      </c>
      <c r="C24" s="157" t="s">
        <v>351</v>
      </c>
      <c r="D24" s="221">
        <v>2488</v>
      </c>
      <c r="E24" s="157" t="s">
        <v>352</v>
      </c>
      <c r="F24" s="139"/>
      <c r="G24" s="151">
        <v>7</v>
      </c>
      <c r="H24" s="151"/>
      <c r="I24" s="151"/>
      <c r="J24" s="151"/>
      <c r="K24" s="151"/>
      <c r="L24" s="151"/>
      <c r="M24" s="23"/>
      <c r="N24" s="24"/>
      <c r="O24" s="242">
        <f>IF(P24=8,SUM(F24:M24)-SMALL(F24:M24,1),IF(P24=8,SUM(F24:M24),SUM(F24:M24)))+N24</f>
        <v>7</v>
      </c>
      <c r="P24" s="26">
        <f>COUNTA(F24:M24)</f>
        <v>1</v>
      </c>
      <c r="Q24" s="134">
        <f>SUM(F24:M24)</f>
        <v>7</v>
      </c>
      <c r="R24" s="27"/>
      <c r="S24" s="28">
        <v>2140</v>
      </c>
      <c r="T24" s="132" t="s">
        <v>159</v>
      </c>
      <c r="U24" s="30">
        <f t="shared" si="0"/>
        <v>0</v>
      </c>
      <c r="V24" s="31"/>
      <c r="W24" s="32">
        <f t="shared" si="1"/>
        <v>0</v>
      </c>
      <c r="X24" s="19"/>
      <c r="Y24" s="33"/>
      <c r="Z24" s="33"/>
      <c r="AA24" s="33"/>
      <c r="AB24" s="33"/>
    </row>
    <row r="25" spans="1:28" ht="29.1" customHeight="1" thickBot="1" x14ac:dyDescent="0.4">
      <c r="A25" s="138">
        <v>139228</v>
      </c>
      <c r="B25" s="138" t="s">
        <v>108</v>
      </c>
      <c r="C25" s="157" t="s">
        <v>353</v>
      </c>
      <c r="D25" s="221">
        <v>2316</v>
      </c>
      <c r="E25" s="157" t="s">
        <v>293</v>
      </c>
      <c r="F25" s="139"/>
      <c r="G25" s="151">
        <v>6</v>
      </c>
      <c r="H25" s="151"/>
      <c r="I25" s="151"/>
      <c r="J25" s="151"/>
      <c r="K25" s="151"/>
      <c r="L25" s="151"/>
      <c r="M25" s="23"/>
      <c r="N25" s="24"/>
      <c r="O25" s="242">
        <f>IF(P25=8,SUM(F25:M25)-SMALL(F25:M25,1),IF(P25=8,SUM(F25:M25),SUM(F25:M25)))+N25</f>
        <v>6</v>
      </c>
      <c r="P25" s="26">
        <f>COUNTA(F25:M25)</f>
        <v>1</v>
      </c>
      <c r="Q25" s="134">
        <f>SUM(F25:M25)</f>
        <v>6</v>
      </c>
      <c r="R25" s="27"/>
      <c r="S25" s="28">
        <v>2142</v>
      </c>
      <c r="T25" s="132" t="s">
        <v>160</v>
      </c>
      <c r="U25" s="30">
        <f t="shared" si="0"/>
        <v>140</v>
      </c>
      <c r="V25" s="31"/>
      <c r="W25" s="32">
        <f t="shared" si="1"/>
        <v>140</v>
      </c>
      <c r="X25" s="19"/>
      <c r="Y25" s="33"/>
      <c r="Z25" s="33"/>
      <c r="AA25" s="33"/>
      <c r="AB25" s="33"/>
    </row>
    <row r="26" spans="1:28" ht="29.1" customHeight="1" thickBot="1" x14ac:dyDescent="0.4">
      <c r="A26" s="138">
        <v>56271</v>
      </c>
      <c r="B26" s="138" t="s">
        <v>108</v>
      </c>
      <c r="C26" s="157" t="s">
        <v>354</v>
      </c>
      <c r="D26" s="221">
        <v>1172</v>
      </c>
      <c r="E26" s="157" t="s">
        <v>332</v>
      </c>
      <c r="F26" s="139"/>
      <c r="G26" s="151">
        <v>5</v>
      </c>
      <c r="H26" s="151"/>
      <c r="I26" s="151"/>
      <c r="J26" s="151"/>
      <c r="K26" s="151"/>
      <c r="L26" s="151"/>
      <c r="M26" s="151"/>
      <c r="N26" s="24"/>
      <c r="O26" s="242">
        <f>IF(P26=8,SUM(F26:M26)-SMALL(F26:M26,1),IF(P26=8,SUM(F26:M26),SUM(F26:M26)))+N26</f>
        <v>5</v>
      </c>
      <c r="P26" s="26">
        <f>COUNTA(F26:M26)</f>
        <v>1</v>
      </c>
      <c r="Q26" s="134">
        <f>SUM(F26:M26)</f>
        <v>5</v>
      </c>
      <c r="R26" s="27"/>
      <c r="S26" s="28">
        <v>2144</v>
      </c>
      <c r="T26" s="132" t="s">
        <v>161</v>
      </c>
      <c r="U26" s="30">
        <f t="shared" si="0"/>
        <v>8</v>
      </c>
      <c r="V26" s="31"/>
      <c r="W26" s="32">
        <f t="shared" si="1"/>
        <v>8</v>
      </c>
      <c r="X26" s="19"/>
      <c r="Y26" s="33"/>
      <c r="Z26" s="33"/>
      <c r="AA26" s="33"/>
      <c r="AB26" s="33"/>
    </row>
    <row r="27" spans="1:28" ht="29.1" customHeight="1" thickBot="1" x14ac:dyDescent="0.4">
      <c r="A27" s="138">
        <v>103648</v>
      </c>
      <c r="B27" s="138" t="s">
        <v>108</v>
      </c>
      <c r="C27" s="157" t="s">
        <v>355</v>
      </c>
      <c r="D27" s="221">
        <v>2601</v>
      </c>
      <c r="E27" s="157" t="s">
        <v>356</v>
      </c>
      <c r="F27" s="139"/>
      <c r="G27" s="151">
        <v>5</v>
      </c>
      <c r="H27" s="151"/>
      <c r="I27" s="151"/>
      <c r="J27" s="151"/>
      <c r="K27" s="151"/>
      <c r="L27" s="151"/>
      <c r="M27" s="151"/>
      <c r="N27" s="24"/>
      <c r="O27" s="242">
        <f>IF(P27=8,SUM(F27:M27)-SMALL(F27:M27,1),IF(P27=8,SUM(F27:M27),SUM(F27:M27)))+N27</f>
        <v>5</v>
      </c>
      <c r="P27" s="26">
        <f>COUNTA(F27:M27)</f>
        <v>1</v>
      </c>
      <c r="Q27" s="134">
        <f>SUM(F27:M27)</f>
        <v>5</v>
      </c>
      <c r="R27" s="27"/>
      <c r="S27" s="28">
        <v>2186</v>
      </c>
      <c r="T27" s="132" t="s">
        <v>162</v>
      </c>
      <c r="U27" s="30">
        <f t="shared" si="0"/>
        <v>25</v>
      </c>
      <c r="V27" s="31"/>
      <c r="W27" s="32">
        <f t="shared" si="1"/>
        <v>25</v>
      </c>
      <c r="X27" s="19"/>
      <c r="Y27" s="33"/>
      <c r="Z27" s="33"/>
      <c r="AA27" s="33"/>
      <c r="AB27" s="33"/>
    </row>
    <row r="28" spans="1:28" ht="29.1" customHeight="1" thickBot="1" x14ac:dyDescent="0.4">
      <c r="A28" s="138">
        <v>130756</v>
      </c>
      <c r="B28" s="138" t="s">
        <v>108</v>
      </c>
      <c r="C28" s="157" t="s">
        <v>357</v>
      </c>
      <c r="D28" s="221">
        <v>1180</v>
      </c>
      <c r="E28" s="157" t="s">
        <v>146</v>
      </c>
      <c r="F28" s="139"/>
      <c r="G28" s="151">
        <v>5</v>
      </c>
      <c r="H28" s="151"/>
      <c r="I28" s="151"/>
      <c r="J28" s="151"/>
      <c r="K28" s="151"/>
      <c r="L28" s="151"/>
      <c r="M28" s="151"/>
      <c r="N28" s="24"/>
      <c r="O28" s="242">
        <f>IF(P28=8,SUM(F28:M28)-SMALL(F28:M28,1),IF(P28=8,SUM(F28:M28),SUM(F28:M28)))+N28</f>
        <v>5</v>
      </c>
      <c r="P28" s="26">
        <f>COUNTA(F28:M28)</f>
        <v>1</v>
      </c>
      <c r="Q28" s="134">
        <f>SUM(F28:M28)</f>
        <v>5</v>
      </c>
      <c r="R28" s="27"/>
      <c r="S28" s="28">
        <v>2236</v>
      </c>
      <c r="T28" s="132" t="s">
        <v>163</v>
      </c>
      <c r="U28" s="30">
        <f t="shared" si="0"/>
        <v>0</v>
      </c>
      <c r="V28" s="31"/>
      <c r="W28" s="32">
        <f t="shared" si="1"/>
        <v>0</v>
      </c>
      <c r="X28" s="19"/>
      <c r="Y28" s="33"/>
      <c r="Z28" s="33"/>
      <c r="AA28" s="33"/>
      <c r="AB28" s="33"/>
    </row>
    <row r="29" spans="1:28" ht="29.1" customHeight="1" thickBot="1" x14ac:dyDescent="0.4">
      <c r="A29" s="138">
        <v>141155</v>
      </c>
      <c r="B29" s="138" t="s">
        <v>108</v>
      </c>
      <c r="C29" s="157" t="s">
        <v>358</v>
      </c>
      <c r="D29" s="221">
        <v>1174</v>
      </c>
      <c r="E29" s="157" t="s">
        <v>305</v>
      </c>
      <c r="F29" s="139"/>
      <c r="G29" s="151">
        <v>5</v>
      </c>
      <c r="H29" s="151"/>
      <c r="I29" s="151"/>
      <c r="J29" s="151"/>
      <c r="K29" s="151"/>
      <c r="L29" s="151"/>
      <c r="M29" s="23"/>
      <c r="N29" s="24"/>
      <c r="O29" s="242">
        <f>IF(P29=8,SUM(F29:M29)-SMALL(F29:M29,1),IF(P29=8,SUM(F29:M29),SUM(F29:M29)))+N29</f>
        <v>5</v>
      </c>
      <c r="P29" s="26">
        <f>COUNTA(F29:M29)</f>
        <v>1</v>
      </c>
      <c r="Q29" s="134">
        <f>SUM(F29:M29)</f>
        <v>5</v>
      </c>
      <c r="R29" s="27"/>
      <c r="S29" s="28">
        <v>2272</v>
      </c>
      <c r="T29" s="132" t="s">
        <v>164</v>
      </c>
      <c r="U29" s="30">
        <f t="shared" si="0"/>
        <v>55</v>
      </c>
      <c r="V29" s="31"/>
      <c r="W29" s="32">
        <f t="shared" si="1"/>
        <v>55</v>
      </c>
      <c r="X29" s="19"/>
      <c r="Y29" s="33"/>
      <c r="Z29" s="33"/>
      <c r="AA29" s="33"/>
      <c r="AB29" s="33"/>
    </row>
    <row r="30" spans="1:28" ht="29.1" customHeight="1" thickBot="1" x14ac:dyDescent="0.4">
      <c r="A30" s="138">
        <v>127464</v>
      </c>
      <c r="B30" s="138" t="s">
        <v>108</v>
      </c>
      <c r="C30" s="157" t="s">
        <v>359</v>
      </c>
      <c r="D30" s="221">
        <v>2186</v>
      </c>
      <c r="E30" s="157" t="s">
        <v>360</v>
      </c>
      <c r="F30" s="139"/>
      <c r="G30" s="151">
        <v>5</v>
      </c>
      <c r="H30" s="151"/>
      <c r="I30" s="151"/>
      <c r="J30" s="151"/>
      <c r="K30" s="151"/>
      <c r="L30" s="151"/>
      <c r="M30" s="151"/>
      <c r="N30" s="24"/>
      <c r="O30" s="242">
        <f>IF(P30=8,SUM(F30:M30)-SMALL(F30:M30,1),IF(P30=8,SUM(F30:M30),SUM(F30:M30)))+N30</f>
        <v>5</v>
      </c>
      <c r="P30" s="26">
        <f>COUNTA(F30:M30)</f>
        <v>1</v>
      </c>
      <c r="Q30" s="134">
        <f>SUM(F30:M30)</f>
        <v>5</v>
      </c>
      <c r="R30" s="27"/>
      <c r="S30" s="28">
        <v>2362</v>
      </c>
      <c r="T30" s="132" t="s">
        <v>165</v>
      </c>
      <c r="U30" s="30">
        <f t="shared" si="0"/>
        <v>0</v>
      </c>
      <c r="V30" s="31"/>
      <c r="W30" s="32">
        <f t="shared" si="1"/>
        <v>0</v>
      </c>
      <c r="X30" s="19"/>
      <c r="Y30" s="33"/>
      <c r="Z30" s="33"/>
      <c r="AA30" s="33"/>
      <c r="AB30" s="33"/>
    </row>
    <row r="31" spans="1:28" ht="29.1" customHeight="1" thickBot="1" x14ac:dyDescent="0.4">
      <c r="A31" s="138">
        <v>108998</v>
      </c>
      <c r="B31" s="138" t="s">
        <v>108</v>
      </c>
      <c r="C31" s="157" t="s">
        <v>361</v>
      </c>
      <c r="D31" s="221">
        <v>2005</v>
      </c>
      <c r="E31" s="157" t="s">
        <v>153</v>
      </c>
      <c r="F31" s="139"/>
      <c r="G31" s="151">
        <v>5</v>
      </c>
      <c r="H31" s="151"/>
      <c r="I31" s="151"/>
      <c r="J31" s="151"/>
      <c r="K31" s="151"/>
      <c r="L31" s="151"/>
      <c r="M31" s="151"/>
      <c r="N31" s="24"/>
      <c r="O31" s="242">
        <f>IF(P31=8,SUM(F31:M31)-SMALL(F31:M31,1),IF(P31=8,SUM(F31:M31),SUM(F31:M31)))+N31</f>
        <v>5</v>
      </c>
      <c r="P31" s="26">
        <f>COUNTA(F31:M31)</f>
        <v>1</v>
      </c>
      <c r="Q31" s="134">
        <f>SUM(F31:M31)</f>
        <v>5</v>
      </c>
      <c r="R31" s="27"/>
      <c r="S31" s="28">
        <v>2397</v>
      </c>
      <c r="T31" s="132" t="s">
        <v>166</v>
      </c>
      <c r="U31" s="30">
        <f t="shared" si="0"/>
        <v>398</v>
      </c>
      <c r="V31" s="31"/>
      <c r="W31" s="32">
        <f t="shared" si="1"/>
        <v>398</v>
      </c>
      <c r="X31" s="19"/>
      <c r="Y31" s="6"/>
      <c r="Z31" s="6"/>
      <c r="AA31" s="6"/>
      <c r="AB31" s="6"/>
    </row>
    <row r="32" spans="1:28" ht="29.1" customHeight="1" thickBot="1" x14ac:dyDescent="0.4">
      <c r="A32" s="138">
        <v>141473</v>
      </c>
      <c r="B32" s="138" t="s">
        <v>108</v>
      </c>
      <c r="C32" s="157" t="s">
        <v>362</v>
      </c>
      <c r="D32" s="221">
        <v>1937</v>
      </c>
      <c r="E32" s="157" t="s">
        <v>363</v>
      </c>
      <c r="F32" s="139"/>
      <c r="G32" s="151">
        <v>5</v>
      </c>
      <c r="H32" s="151"/>
      <c r="I32" s="151"/>
      <c r="J32" s="151"/>
      <c r="K32" s="151"/>
      <c r="L32" s="151"/>
      <c r="M32" s="151"/>
      <c r="N32" s="24"/>
      <c r="O32" s="242">
        <f>IF(P32=8,SUM(F32:M32)-SMALL(F32:M32,1),IF(P32=8,SUM(F32:M32),SUM(F32:M32)))+N32</f>
        <v>5</v>
      </c>
      <c r="P32" s="26">
        <f>COUNTA(F32:M32)</f>
        <v>1</v>
      </c>
      <c r="Q32" s="134">
        <f>SUM(F32:M32)</f>
        <v>5</v>
      </c>
      <c r="R32" s="27"/>
      <c r="S32" s="28">
        <v>2403</v>
      </c>
      <c r="T32" s="132" t="s">
        <v>167</v>
      </c>
      <c r="U32" s="30">
        <f t="shared" si="0"/>
        <v>62</v>
      </c>
      <c r="V32" s="31"/>
      <c r="W32" s="32">
        <f t="shared" si="1"/>
        <v>62</v>
      </c>
      <c r="X32" s="19"/>
      <c r="Y32" s="6"/>
      <c r="Z32" s="6"/>
      <c r="AA32" s="6"/>
      <c r="AB32" s="6"/>
    </row>
    <row r="33" spans="1:28" ht="29.1" customHeight="1" thickBot="1" x14ac:dyDescent="0.4">
      <c r="A33" s="138">
        <v>141178</v>
      </c>
      <c r="B33" s="138" t="s">
        <v>108</v>
      </c>
      <c r="C33" s="157" t="s">
        <v>364</v>
      </c>
      <c r="D33" s="221">
        <v>1172</v>
      </c>
      <c r="E33" s="157" t="s">
        <v>332</v>
      </c>
      <c r="F33" s="139"/>
      <c r="G33" s="151">
        <v>5</v>
      </c>
      <c r="H33" s="151"/>
      <c r="I33" s="151"/>
      <c r="J33" s="151"/>
      <c r="K33" s="151"/>
      <c r="L33" s="151"/>
      <c r="M33" s="151"/>
      <c r="N33" s="24"/>
      <c r="O33" s="242">
        <f>IF(P33=8,SUM(F33:M33)-SMALL(F33:M33,1),IF(P33=8,SUM(F33:M33),SUM(F33:M33)))+N33</f>
        <v>5</v>
      </c>
      <c r="P33" s="26">
        <f>COUNTA(F33:M33)</f>
        <v>1</v>
      </c>
      <c r="Q33" s="134">
        <f>SUM(F33:M33)</f>
        <v>5</v>
      </c>
      <c r="R33" s="27"/>
      <c r="S33" s="28">
        <v>2415</v>
      </c>
      <c r="T33" s="132" t="s">
        <v>168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38">
        <v>110875</v>
      </c>
      <c r="B34" s="138" t="s">
        <v>108</v>
      </c>
      <c r="C34" s="157" t="s">
        <v>203</v>
      </c>
      <c r="D34" s="221">
        <v>2403</v>
      </c>
      <c r="E34" s="157" t="s">
        <v>167</v>
      </c>
      <c r="F34" s="139">
        <v>2</v>
      </c>
      <c r="G34" s="151"/>
      <c r="H34" s="151"/>
      <c r="I34" s="151"/>
      <c r="J34" s="151"/>
      <c r="K34" s="151"/>
      <c r="L34" s="151"/>
      <c r="M34" s="151"/>
      <c r="N34" s="24"/>
      <c r="O34" s="242">
        <f>IF(P34=8,SUM(F34:M34)-SMALL(F34:M34,1),IF(P34=8,SUM(F34:M34),SUM(F34:M34)))+N34</f>
        <v>2</v>
      </c>
      <c r="P34" s="26">
        <f>COUNTA(F34:M34)</f>
        <v>1</v>
      </c>
      <c r="Q34" s="134">
        <f>SUM(F34:M34)+N34</f>
        <v>2</v>
      </c>
      <c r="R34" s="27"/>
      <c r="S34" s="28">
        <v>2446</v>
      </c>
      <c r="T34" s="132" t="s">
        <v>169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38">
        <v>138169</v>
      </c>
      <c r="B35" s="138" t="s">
        <v>108</v>
      </c>
      <c r="C35" s="157" t="s">
        <v>365</v>
      </c>
      <c r="D35" s="221">
        <v>2599</v>
      </c>
      <c r="E35" s="157" t="s">
        <v>366</v>
      </c>
      <c r="F35" s="139"/>
      <c r="G35" s="151">
        <v>2</v>
      </c>
      <c r="H35" s="151"/>
      <c r="I35" s="151"/>
      <c r="J35" s="151"/>
      <c r="K35" s="151"/>
      <c r="L35" s="151"/>
      <c r="M35" s="151"/>
      <c r="N35" s="24"/>
      <c r="O35" s="242">
        <f>IF(P35=8,SUM(F35:M35)-SMALL(F35:M35,1),IF(P35=8,SUM(F35:M35),SUM(F35:M35)))+N35</f>
        <v>2</v>
      </c>
      <c r="P35" s="26">
        <f>COUNTA(F35:M35)</f>
        <v>1</v>
      </c>
      <c r="Q35" s="134">
        <f>SUM(F35:M35)+N35</f>
        <v>2</v>
      </c>
      <c r="R35" s="27"/>
      <c r="S35" s="28">
        <v>2455</v>
      </c>
      <c r="T35" s="132" t="s">
        <v>170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38"/>
      <c r="B36" s="138" t="str">
        <f t="shared" ref="B16:B38" si="2">IF(P36&lt;2,"NO","SI")</f>
        <v>NO</v>
      </c>
      <c r="C36" s="157"/>
      <c r="D36" s="221"/>
      <c r="E36" s="157"/>
      <c r="F36" s="139"/>
      <c r="G36" s="151"/>
      <c r="H36" s="151"/>
      <c r="I36" s="151"/>
      <c r="J36" s="151"/>
      <c r="K36" s="151"/>
      <c r="L36" s="151"/>
      <c r="M36" s="151"/>
      <c r="N36" s="24"/>
      <c r="O36" s="242">
        <f>IF(P36=8,SUM(F36:M36)-SMALL(F36:M36,1),IF(P36=8,SUM(F36:M36),SUM(F36:M36)))+N36</f>
        <v>0</v>
      </c>
      <c r="P36" s="26">
        <f>COUNTA(F36:M36)</f>
        <v>0</v>
      </c>
      <c r="Q36" s="134">
        <f>SUM(F36:M36)</f>
        <v>0</v>
      </c>
      <c r="R36" s="27"/>
      <c r="S36" s="28">
        <v>2513</v>
      </c>
      <c r="T36" s="132" t="s">
        <v>114</v>
      </c>
      <c r="U36" s="30">
        <f t="shared" si="0"/>
        <v>12</v>
      </c>
      <c r="V36" s="31"/>
      <c r="W36" s="32">
        <f t="shared" si="1"/>
        <v>12</v>
      </c>
      <c r="X36" s="19"/>
      <c r="Y36" s="6"/>
      <c r="Z36" s="6"/>
      <c r="AA36" s="6"/>
      <c r="AB36" s="6"/>
    </row>
    <row r="37" spans="1:28" ht="29.1" customHeight="1" thickBot="1" x14ac:dyDescent="0.4">
      <c r="A37" s="138"/>
      <c r="B37" s="138" t="str">
        <f t="shared" si="2"/>
        <v>NO</v>
      </c>
      <c r="C37" s="157"/>
      <c r="D37" s="221"/>
      <c r="E37" s="157"/>
      <c r="F37" s="139"/>
      <c r="G37" s="23"/>
      <c r="H37" s="151"/>
      <c r="I37" s="151"/>
      <c r="J37" s="151"/>
      <c r="K37" s="151"/>
      <c r="L37" s="151"/>
      <c r="M37" s="23"/>
      <c r="N37" s="24"/>
      <c r="O37" s="242">
        <f>IF(P37=8,SUM(F37:M37)-SMALL(F37:M37,1),IF(P37=8,SUM(F37:M37),SUM(F37:M37)))+N37</f>
        <v>0</v>
      </c>
      <c r="P37" s="26">
        <f>COUNTA(F37:M37)</f>
        <v>0</v>
      </c>
      <c r="Q37" s="134">
        <f>SUM(F37:M37)</f>
        <v>0</v>
      </c>
      <c r="R37" s="27"/>
      <c r="S37" s="28">
        <v>2521</v>
      </c>
      <c r="T37" s="132" t="s">
        <v>111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38"/>
      <c r="B38" s="138" t="str">
        <f t="shared" si="2"/>
        <v>NO</v>
      </c>
      <c r="C38" s="157"/>
      <c r="D38" s="221"/>
      <c r="E38" s="157"/>
      <c r="F38" s="139"/>
      <c r="G38" s="151"/>
      <c r="H38" s="151"/>
      <c r="I38" s="151"/>
      <c r="J38" s="151"/>
      <c r="K38" s="151"/>
      <c r="L38" s="23"/>
      <c r="M38" s="151"/>
      <c r="N38" s="24"/>
      <c r="O38" s="242">
        <f>IF(P38=8,SUM(F38:M38)-SMALL(F38:M38,1),IF(P38=8,SUM(F38:M38),SUM(F38:M38)))+N38</f>
        <v>0</v>
      </c>
      <c r="P38" s="26">
        <f>COUNTA(F38:M38)</f>
        <v>0</v>
      </c>
      <c r="Q38" s="134">
        <v>0</v>
      </c>
      <c r="R38" s="27"/>
      <c r="S38" s="28">
        <v>2526</v>
      </c>
      <c r="T38" s="132" t="s">
        <v>171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38"/>
      <c r="B39" s="138" t="str">
        <f t="shared" ref="B39:B42" si="3">IF(P39&lt;2,"NO","SI")</f>
        <v>NO</v>
      </c>
      <c r="C39" s="157"/>
      <c r="D39" s="221"/>
      <c r="E39" s="157"/>
      <c r="F39" s="139"/>
      <c r="G39" s="23"/>
      <c r="H39" s="23"/>
      <c r="I39" s="23"/>
      <c r="J39" s="23"/>
      <c r="K39" s="23"/>
      <c r="L39" s="23"/>
      <c r="M39" s="23"/>
      <c r="N39" s="24"/>
      <c r="O39" s="25">
        <f>IF(P39=9,SUM(F39:M39)-SMALL(F39:M39,1)-SMALL(F39:M39,2),IF(P39=8,SUM(F39:M39)-SMALL(F39:M39,1),SUM(F39:M39)))</f>
        <v>0</v>
      </c>
      <c r="P39" s="26">
        <f>COUNTA(F39:M39)</f>
        <v>0</v>
      </c>
      <c r="Q39" s="134">
        <f>SUM(F39:M39)</f>
        <v>0</v>
      </c>
      <c r="R39" s="27"/>
      <c r="S39" s="28">
        <v>2609</v>
      </c>
      <c r="T39" s="132" t="s">
        <v>172</v>
      </c>
      <c r="U39" s="30">
        <f t="shared" si="0"/>
        <v>90</v>
      </c>
      <c r="V39" s="31"/>
      <c r="W39" s="32">
        <f t="shared" si="1"/>
        <v>90</v>
      </c>
      <c r="X39" s="19"/>
      <c r="Y39" s="6"/>
      <c r="Z39" s="6"/>
      <c r="AA39" s="6"/>
      <c r="AB39" s="6"/>
    </row>
    <row r="40" spans="1:28" ht="29.1" customHeight="1" thickBot="1" x14ac:dyDescent="0.4">
      <c r="A40" s="138"/>
      <c r="B40" s="138" t="str">
        <f t="shared" si="3"/>
        <v>NO</v>
      </c>
      <c r="C40" s="157"/>
      <c r="D40" s="221"/>
      <c r="E40" s="157"/>
      <c r="F40" s="139"/>
      <c r="G40" s="23"/>
      <c r="H40" s="23"/>
      <c r="I40" s="23"/>
      <c r="J40" s="23"/>
      <c r="K40" s="23"/>
      <c r="L40" s="23"/>
      <c r="M40" s="23"/>
      <c r="N40" s="24"/>
      <c r="O40" s="25">
        <f>IF(P40=9,SUM(F40:M40)-SMALL(F40:M40,1)-SMALL(F40:M40,2),IF(P40=8,SUM(F40:M40)-SMALL(F40:M40,1),SUM(F40:M40)))</f>
        <v>0</v>
      </c>
      <c r="P40" s="26">
        <f>COUNTA(F40:M40)</f>
        <v>0</v>
      </c>
      <c r="Q40" s="134">
        <f>SUM(F40:M40)</f>
        <v>0</v>
      </c>
      <c r="R40" s="27"/>
      <c r="S40" s="28">
        <v>2612</v>
      </c>
      <c r="T40" s="132" t="s">
        <v>173</v>
      </c>
      <c r="U40" s="30">
        <f t="shared" si="0"/>
        <v>80</v>
      </c>
      <c r="V40" s="31"/>
      <c r="W40" s="32">
        <f t="shared" si="1"/>
        <v>80</v>
      </c>
      <c r="X40" s="19"/>
      <c r="Y40" s="6"/>
      <c r="Z40" s="6"/>
      <c r="AA40" s="6"/>
      <c r="AB40" s="6"/>
    </row>
    <row r="41" spans="1:28" ht="29.1" customHeight="1" thickBot="1" x14ac:dyDescent="0.4">
      <c r="A41" s="138"/>
      <c r="B41" s="138" t="str">
        <f t="shared" si="3"/>
        <v>NO</v>
      </c>
      <c r="C41" s="157"/>
      <c r="D41" s="221"/>
      <c r="E41" s="157"/>
      <c r="F41" s="139"/>
      <c r="G41" s="23"/>
      <c r="H41" s="23"/>
      <c r="I41" s="23"/>
      <c r="J41" s="23"/>
      <c r="K41" s="23"/>
      <c r="L41" s="23"/>
      <c r="M41" s="23"/>
      <c r="N41" s="24"/>
      <c r="O41" s="25">
        <f>IF(P41=9,SUM(F41:M41)-SMALL(F41:M41,1)-SMALL(F41:M41,2),IF(P41=8,SUM(F41:M41)-SMALL(F41:M41,1),SUM(F41:M41)))</f>
        <v>0</v>
      </c>
      <c r="P41" s="26">
        <f>COUNTA(F41:M41)</f>
        <v>0</v>
      </c>
      <c r="Q41" s="134">
        <f>SUM(F41:M41)</f>
        <v>0</v>
      </c>
      <c r="R41" s="27"/>
      <c r="S41" s="28">
        <v>2638</v>
      </c>
      <c r="T41" s="132" t="s">
        <v>174</v>
      </c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38"/>
      <c r="B42" s="138" t="str">
        <f t="shared" si="3"/>
        <v>NO</v>
      </c>
      <c r="C42" s="157"/>
      <c r="D42" s="221"/>
      <c r="E42" s="157"/>
      <c r="F42" s="23"/>
      <c r="G42" s="23"/>
      <c r="H42" s="23"/>
      <c r="I42" s="23"/>
      <c r="J42" s="23"/>
      <c r="K42" s="23"/>
      <c r="L42" s="23"/>
      <c r="M42" s="23"/>
      <c r="N42" s="24"/>
      <c r="O42" s="25">
        <f>IF(P42=9,SUM(F42:M42)-SMALL(F42:M42,1)-SMALL(F42:M42,2),IF(P42=8,SUM(F42:M42)-SMALL(F42:M42,1),SUM(F42:M42)))</f>
        <v>0</v>
      </c>
      <c r="P42" s="26">
        <f>COUNTA(F42:M42)</f>
        <v>0</v>
      </c>
      <c r="Q42" s="134">
        <f>SUM(F42:M42)</f>
        <v>0</v>
      </c>
      <c r="R42" s="27"/>
      <c r="S42" s="28">
        <v>1665</v>
      </c>
      <c r="T42" s="132" t="s">
        <v>604</v>
      </c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38"/>
      <c r="B43" s="138" t="str">
        <f t="shared" ref="B43:B60" si="4">IF(P43&lt;2,"NO","SI")</f>
        <v>NO</v>
      </c>
      <c r="C43" s="147"/>
      <c r="D43" s="235"/>
      <c r="E43" s="147"/>
      <c r="F43" s="23"/>
      <c r="G43" s="23"/>
      <c r="H43" s="23"/>
      <c r="I43" s="23"/>
      <c r="J43" s="23"/>
      <c r="K43" s="23"/>
      <c r="L43" s="23"/>
      <c r="M43" s="23"/>
      <c r="N43" s="24"/>
      <c r="O43" s="25">
        <f>IF(P43=9,SUM(F43:M43)-SMALL(F43:M43,1)-SMALL(F43:M43,2),IF(P43=8,SUM(F43:M43)-SMALL(F43:M43,1),SUM(F43:M43)))</f>
        <v>0</v>
      </c>
      <c r="P43" s="26">
        <f>COUNTA(F43:M43)</f>
        <v>0</v>
      </c>
      <c r="Q43" s="134">
        <f>SUM(F43:M43)</f>
        <v>0</v>
      </c>
      <c r="R43" s="27"/>
      <c r="S43" s="28">
        <v>1771</v>
      </c>
      <c r="T43" s="29" t="s">
        <v>456</v>
      </c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38"/>
      <c r="B44" s="138" t="str">
        <f t="shared" si="4"/>
        <v>NO</v>
      </c>
      <c r="C44" s="147"/>
      <c r="D44" s="235"/>
      <c r="E44" s="147"/>
      <c r="F44" s="23"/>
      <c r="G44" s="23"/>
      <c r="H44" s="23"/>
      <c r="I44" s="23"/>
      <c r="J44" s="23"/>
      <c r="K44" s="23"/>
      <c r="L44" s="23"/>
      <c r="M44" s="23"/>
      <c r="N44" s="24"/>
      <c r="O44" s="25">
        <f>IF(P44=9,SUM(F44:M44)-SMALL(F44:M44,1)-SMALL(F44:M44,2),IF(P44=8,SUM(F44:M44)-SMALL(F44:M44,1),SUM(F44:M44)))</f>
        <v>0</v>
      </c>
      <c r="P44" s="26">
        <f>COUNTA(F44:M44)</f>
        <v>0</v>
      </c>
      <c r="Q44" s="134">
        <f>SUM(F44:M44)</f>
        <v>0</v>
      </c>
      <c r="R44" s="27"/>
      <c r="S44" s="28">
        <v>1862</v>
      </c>
      <c r="T44" s="132" t="s">
        <v>324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38"/>
      <c r="B45" s="138" t="str">
        <f t="shared" si="4"/>
        <v>NO</v>
      </c>
      <c r="C45" s="20"/>
      <c r="D45" s="224"/>
      <c r="E45" s="20"/>
      <c r="F45" s="23"/>
      <c r="G45" s="23"/>
      <c r="H45" s="23"/>
      <c r="I45" s="23"/>
      <c r="J45" s="23"/>
      <c r="K45" s="23"/>
      <c r="L45" s="23"/>
      <c r="M45" s="23"/>
      <c r="N45" s="24"/>
      <c r="O45" s="25">
        <f>IF(P45=9,SUM(F45:M45)-SMALL(F45:M45,1)-SMALL(F45:M45,2),IF(P45=8,SUM(F45:M45)-SMALL(F45:M45,1),SUM(F45:M45)))</f>
        <v>0</v>
      </c>
      <c r="P45" s="26">
        <f>COUNTA(F45:M45)</f>
        <v>0</v>
      </c>
      <c r="Q45" s="134">
        <f>SUM(F45:M45)</f>
        <v>0</v>
      </c>
      <c r="R45" s="27"/>
      <c r="S45" s="28">
        <v>1868</v>
      </c>
      <c r="T45" s="29" t="s">
        <v>310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38"/>
      <c r="B46" s="138" t="str">
        <f t="shared" si="4"/>
        <v>NO</v>
      </c>
      <c r="C46" s="20"/>
      <c r="D46" s="224"/>
      <c r="E46" s="20"/>
      <c r="F46" s="23"/>
      <c r="G46" s="23"/>
      <c r="H46" s="23"/>
      <c r="I46" s="23"/>
      <c r="J46" s="23"/>
      <c r="K46" s="23"/>
      <c r="L46" s="23"/>
      <c r="M46" s="23"/>
      <c r="N46" s="24"/>
      <c r="O46" s="25">
        <f>IF(P46=9,SUM(F46:M46)-SMALL(F46:M46,1)-SMALL(F46:M46,2),IF(P46=8,SUM(F46:M46)-SMALL(F46:M46,1),SUM(F46:M46)))</f>
        <v>0</v>
      </c>
      <c r="P46" s="26">
        <f>COUNTA(F46:M46)</f>
        <v>0</v>
      </c>
      <c r="Q46" s="134">
        <f>SUM(F46:M46)</f>
        <v>0</v>
      </c>
      <c r="R46" s="35"/>
      <c r="S46" s="28">
        <v>1937</v>
      </c>
      <c r="T46" s="29" t="s">
        <v>363</v>
      </c>
      <c r="U46" s="30">
        <f t="shared" si="0"/>
        <v>5</v>
      </c>
      <c r="V46" s="36"/>
      <c r="W46" s="32">
        <f t="shared" si="1"/>
        <v>5</v>
      </c>
      <c r="X46" s="19"/>
      <c r="Y46" s="6"/>
      <c r="Z46" s="6"/>
      <c r="AA46" s="6"/>
      <c r="AB46" s="6"/>
    </row>
    <row r="47" spans="1:28" ht="29.1" customHeight="1" thickBot="1" x14ac:dyDescent="0.4">
      <c r="A47" s="138"/>
      <c r="B47" s="138" t="str">
        <f t="shared" si="4"/>
        <v>NO</v>
      </c>
      <c r="C47" s="21"/>
      <c r="D47" s="224"/>
      <c r="E47" s="20"/>
      <c r="F47" s="23"/>
      <c r="G47" s="23"/>
      <c r="H47" s="23"/>
      <c r="I47" s="23"/>
      <c r="J47" s="23"/>
      <c r="K47" s="23"/>
      <c r="L47" s="23"/>
      <c r="M47" s="23"/>
      <c r="N47" s="24"/>
      <c r="O47" s="25">
        <f>IF(P47=9,SUM(F47:M47)-SMALL(F47:M47,1)-SMALL(F47:M47,2),IF(P47=8,SUM(F47:M47)-SMALL(F47:M47,1),SUM(F47:M47)))</f>
        <v>0</v>
      </c>
      <c r="P47" s="26">
        <f>COUNTA(F47:M47)</f>
        <v>0</v>
      </c>
      <c r="Q47" s="134">
        <f>SUM(F47:M47)</f>
        <v>0</v>
      </c>
      <c r="R47" s="35"/>
      <c r="S47" s="28">
        <v>1970</v>
      </c>
      <c r="T47" s="29" t="s">
        <v>327</v>
      </c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38"/>
      <c r="B48" s="138" t="str">
        <f t="shared" si="4"/>
        <v>NO</v>
      </c>
      <c r="C48" s="20"/>
      <c r="D48" s="224"/>
      <c r="E48" s="20"/>
      <c r="F48" s="23"/>
      <c r="G48" s="23"/>
      <c r="H48" s="23"/>
      <c r="I48" s="23"/>
      <c r="J48" s="23"/>
      <c r="K48" s="23"/>
      <c r="L48" s="23"/>
      <c r="M48" s="23"/>
      <c r="N48" s="24"/>
      <c r="O48" s="25">
        <f>IF(P48=9,SUM(F48:M48)-SMALL(F48:M48,1)-SMALL(F48:M48,2),IF(P48=8,SUM(F48:M48)-SMALL(F48:M48,1),SUM(F48:M48)))</f>
        <v>0</v>
      </c>
      <c r="P48" s="26">
        <f>COUNTA(F48:M48)</f>
        <v>0</v>
      </c>
      <c r="Q48" s="134">
        <f>SUM(F48:M48)</f>
        <v>0</v>
      </c>
      <c r="R48" s="19"/>
      <c r="S48" s="28">
        <v>2029</v>
      </c>
      <c r="T48" s="29" t="s">
        <v>349</v>
      </c>
      <c r="U48" s="30">
        <f t="shared" si="0"/>
        <v>9</v>
      </c>
      <c r="V48" s="37"/>
      <c r="W48" s="32">
        <f t="shared" si="1"/>
        <v>9</v>
      </c>
      <c r="X48" s="38"/>
      <c r="Y48" s="6"/>
      <c r="Z48" s="6"/>
      <c r="AA48" s="6"/>
      <c r="AB48" s="6"/>
    </row>
    <row r="49" spans="1:28" ht="29.1" customHeight="1" thickBot="1" x14ac:dyDescent="0.4">
      <c r="A49" s="138"/>
      <c r="B49" s="138" t="str">
        <f t="shared" si="4"/>
        <v>NO</v>
      </c>
      <c r="C49" s="20"/>
      <c r="D49" s="224"/>
      <c r="E49" s="20"/>
      <c r="F49" s="23"/>
      <c r="G49" s="23"/>
      <c r="H49" s="23"/>
      <c r="I49" s="23"/>
      <c r="J49" s="23"/>
      <c r="K49" s="23"/>
      <c r="L49" s="23"/>
      <c r="M49" s="23"/>
      <c r="N49" s="24"/>
      <c r="O49" s="25">
        <f>IF(P49=9,SUM(F49:M49)-SMALL(F49:M49,1)-SMALL(F49:M49,2),IF(P49=8,SUM(F49:M49)-SMALL(F49:M49,1),SUM(F49:M49)))</f>
        <v>0</v>
      </c>
      <c r="P49" s="26">
        <f>COUNTA(F49:M49)</f>
        <v>0</v>
      </c>
      <c r="Q49" s="134">
        <f>SUM(F49:M49)</f>
        <v>0</v>
      </c>
      <c r="R49" s="19"/>
      <c r="S49" s="28">
        <v>2042</v>
      </c>
      <c r="T49" s="29" t="s">
        <v>434</v>
      </c>
      <c r="U49" s="30">
        <f t="shared" si="0"/>
        <v>0</v>
      </c>
      <c r="V49" s="39"/>
      <c r="W49" s="32">
        <f t="shared" si="1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38"/>
      <c r="B50" s="138" t="str">
        <f t="shared" si="4"/>
        <v>NO</v>
      </c>
      <c r="C50" s="130"/>
      <c r="D50" s="224"/>
      <c r="E50" s="20"/>
      <c r="F50" s="23"/>
      <c r="G50" s="23"/>
      <c r="H50" s="23"/>
      <c r="I50" s="23"/>
      <c r="J50" s="23"/>
      <c r="K50" s="23"/>
      <c r="L50" s="23"/>
      <c r="M50" s="23"/>
      <c r="N50" s="24"/>
      <c r="O50" s="25">
        <f>IF(P50=9,SUM(F50:M50)-SMALL(F50:M50,1)-SMALL(F50:M50,2),IF(P50=8,SUM(F50:M50)-SMALL(F50:M50,1),SUM(F50:M50)))</f>
        <v>0</v>
      </c>
      <c r="P50" s="26">
        <f>COUNTA(F50:M50)</f>
        <v>0</v>
      </c>
      <c r="Q50" s="134">
        <f>SUM(F50:M50)</f>
        <v>0</v>
      </c>
      <c r="R50" s="19"/>
      <c r="S50" s="28">
        <v>2046</v>
      </c>
      <c r="T50" s="29" t="s">
        <v>467</v>
      </c>
      <c r="U50" s="30">
        <f t="shared" si="0"/>
        <v>0</v>
      </c>
      <c r="V50" s="6"/>
      <c r="W50" s="32">
        <f t="shared" si="1"/>
        <v>0</v>
      </c>
      <c r="X50" s="6"/>
      <c r="Y50" s="6"/>
      <c r="Z50" s="6"/>
      <c r="AA50" s="6"/>
      <c r="AB50" s="6"/>
    </row>
    <row r="51" spans="1:28" ht="29.1" customHeight="1" thickBot="1" x14ac:dyDescent="0.4">
      <c r="A51" s="138"/>
      <c r="B51" s="138" t="str">
        <f t="shared" si="4"/>
        <v>NO</v>
      </c>
      <c r="C51" s="20"/>
      <c r="D51" s="224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5">
        <f>IF(P51=9,SUM(F51:M51)-SMALL(F51:M51,1)-SMALL(F51:M51,2),IF(P51=8,SUM(F51:M51)-SMALL(F51:M51,1),SUM(F51:M51)))</f>
        <v>0</v>
      </c>
      <c r="P51" s="26">
        <f>COUNTA(F51:M51)</f>
        <v>0</v>
      </c>
      <c r="Q51" s="134">
        <f>SUM(F51:M51)</f>
        <v>0</v>
      </c>
      <c r="R51" s="19"/>
      <c r="S51" s="28">
        <v>2178</v>
      </c>
      <c r="T51" s="29" t="s">
        <v>605</v>
      </c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38"/>
      <c r="B52" s="138" t="str">
        <f t="shared" si="4"/>
        <v>NO</v>
      </c>
      <c r="C52" s="20"/>
      <c r="D52" s="224"/>
      <c r="E52" s="20"/>
      <c r="F52" s="23"/>
      <c r="G52" s="23"/>
      <c r="H52" s="23"/>
      <c r="I52" s="23"/>
      <c r="J52" s="23"/>
      <c r="K52" s="23"/>
      <c r="L52" s="23"/>
      <c r="M52" s="23"/>
      <c r="N52" s="24"/>
      <c r="O52" s="25">
        <f>IF(P52=9,SUM(F52:M52)-SMALL(F52:M52,1)-SMALL(F52:M52,2),IF(P52=8,SUM(F52:M52)-SMALL(F52:M52,1),SUM(F52:M52)))</f>
        <v>0</v>
      </c>
      <c r="P52" s="26">
        <f>COUNTA(F52:M52)</f>
        <v>0</v>
      </c>
      <c r="Q52" s="134">
        <f>SUM(F52:M52)</f>
        <v>0</v>
      </c>
      <c r="R52" s="19"/>
      <c r="S52" s="28">
        <v>2205</v>
      </c>
      <c r="T52" s="29" t="s">
        <v>574</v>
      </c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38"/>
      <c r="B53" s="138" t="str">
        <f t="shared" si="4"/>
        <v>NO</v>
      </c>
      <c r="C53" s="20"/>
      <c r="D53" s="224"/>
      <c r="E53" s="20"/>
      <c r="F53" s="23"/>
      <c r="G53" s="23"/>
      <c r="H53" s="23"/>
      <c r="I53" s="23"/>
      <c r="J53" s="23"/>
      <c r="K53" s="23"/>
      <c r="L53" s="23"/>
      <c r="M53" s="23"/>
      <c r="N53" s="24"/>
      <c r="O53" s="25">
        <f>IF(P53=9,SUM(F53:M53)-SMALL(F53:M53,1)-SMALL(F53:M53,2),IF(P53=8,SUM(F53:M53)-SMALL(F53:M53,1),SUM(F53:M53)))</f>
        <v>0</v>
      </c>
      <c r="P53" s="26">
        <f>COUNTA(F53:M53)</f>
        <v>0</v>
      </c>
      <c r="Q53" s="134">
        <f>SUM(F53:M53)</f>
        <v>0</v>
      </c>
      <c r="R53" s="19"/>
      <c r="S53" s="28">
        <v>2251</v>
      </c>
      <c r="T53" s="29" t="s">
        <v>304</v>
      </c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38"/>
      <c r="B54" s="138" t="str">
        <f t="shared" si="4"/>
        <v>NO</v>
      </c>
      <c r="C54" s="20"/>
      <c r="D54" s="224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5">
        <f>IF(P54=9,SUM(F54:M54)-SMALL(F54:M54,1)-SMALL(F54:M54,2),IF(P54=8,SUM(F54:M54)-SMALL(F54:M54,1),SUM(F54:M54)))</f>
        <v>0</v>
      </c>
      <c r="P54" s="26">
        <f>COUNTA(F54:M54)</f>
        <v>0</v>
      </c>
      <c r="Q54" s="134">
        <f>SUM(F54:M54)</f>
        <v>0</v>
      </c>
      <c r="R54" s="19"/>
      <c r="S54" s="28">
        <v>2253</v>
      </c>
      <c r="T54" s="29" t="s">
        <v>606</v>
      </c>
      <c r="U54" s="30">
        <f t="shared" si="0"/>
        <v>50</v>
      </c>
      <c r="V54" s="6"/>
      <c r="W54" s="32">
        <f t="shared" si="1"/>
        <v>50</v>
      </c>
      <c r="X54" s="6"/>
      <c r="Y54" s="6"/>
      <c r="Z54" s="6"/>
      <c r="AA54" s="6"/>
      <c r="AB54" s="6"/>
    </row>
    <row r="55" spans="1:28" ht="29.1" customHeight="1" thickBot="1" x14ac:dyDescent="0.4">
      <c r="A55" s="138"/>
      <c r="B55" s="138" t="str">
        <f t="shared" si="4"/>
        <v>NO</v>
      </c>
      <c r="C55" s="20"/>
      <c r="D55" s="224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5">
        <f>IF(P55=9,SUM(F55:M55)-SMALL(F55:M55,1)-SMALL(F55:M55,2),IF(P55=8,SUM(F55:M55)-SMALL(F55:M55,1),SUM(F55:M55)))</f>
        <v>0</v>
      </c>
      <c r="P55" s="26">
        <f>COUNTA(F55:M55)</f>
        <v>0</v>
      </c>
      <c r="Q55" s="134">
        <f>SUM(F55:M55)</f>
        <v>0</v>
      </c>
      <c r="R55" s="19"/>
      <c r="S55" s="28">
        <v>2277</v>
      </c>
      <c r="T55" s="29" t="s">
        <v>320</v>
      </c>
      <c r="U55" s="30">
        <f t="shared" si="0"/>
        <v>30</v>
      </c>
      <c r="V55" s="6"/>
      <c r="W55" s="32">
        <f t="shared" si="1"/>
        <v>30</v>
      </c>
      <c r="X55" s="6"/>
      <c r="Y55" s="6"/>
      <c r="Z55" s="6"/>
      <c r="AA55" s="6"/>
      <c r="AB55" s="6"/>
    </row>
    <row r="56" spans="1:28" ht="29.1" customHeight="1" thickBot="1" x14ac:dyDescent="0.4">
      <c r="A56" s="138"/>
      <c r="B56" s="138" t="str">
        <f t="shared" si="4"/>
        <v>NO</v>
      </c>
      <c r="C56" s="20"/>
      <c r="D56" s="224"/>
      <c r="E56" s="20"/>
      <c r="F56" s="23"/>
      <c r="G56" s="23"/>
      <c r="H56" s="23"/>
      <c r="I56" s="23"/>
      <c r="J56" s="23"/>
      <c r="K56" s="23"/>
      <c r="L56" s="23"/>
      <c r="M56" s="23"/>
      <c r="N56" s="24"/>
      <c r="O56" s="25">
        <f>IF(P56=9,SUM(F56:M56)-SMALL(F56:M56,1)-SMALL(F56:M56,2),IF(P56=8,SUM(F56:M56)-SMALL(F56:M56,1),SUM(F56:M56)))</f>
        <v>0</v>
      </c>
      <c r="P56" s="26">
        <f>COUNTA(F56:M56)</f>
        <v>0</v>
      </c>
      <c r="Q56" s="134">
        <f>SUM(F56:M56)</f>
        <v>0</v>
      </c>
      <c r="R56" s="19"/>
      <c r="S56" s="28">
        <v>2310</v>
      </c>
      <c r="T56" s="29" t="s">
        <v>453</v>
      </c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9.1" customHeight="1" thickBot="1" x14ac:dyDescent="0.4">
      <c r="A57" s="138"/>
      <c r="B57" s="138" t="str">
        <f t="shared" si="4"/>
        <v>NO</v>
      </c>
      <c r="C57" s="20"/>
      <c r="D57" s="224"/>
      <c r="E57" s="20"/>
      <c r="F57" s="23"/>
      <c r="G57" s="23"/>
      <c r="H57" s="23"/>
      <c r="I57" s="23"/>
      <c r="J57" s="23"/>
      <c r="K57" s="23"/>
      <c r="L57" s="23"/>
      <c r="M57" s="23"/>
      <c r="N57" s="24"/>
      <c r="O57" s="25">
        <f>IF(P57=9,SUM(F57:M57)-SMALL(F57:M57,1)-SMALL(F57:M57,2),IF(P57=8,SUM(F57:M57)-SMALL(F57:M57,1),SUM(F57:M57)))</f>
        <v>0</v>
      </c>
      <c r="P57" s="26">
        <f>COUNTA(F57:M57)</f>
        <v>0</v>
      </c>
      <c r="Q57" s="134">
        <f>SUM(F57:M57)</f>
        <v>0</v>
      </c>
      <c r="R57" s="19"/>
      <c r="S57" s="28">
        <v>2316</v>
      </c>
      <c r="T57" s="29" t="s">
        <v>293</v>
      </c>
      <c r="U57" s="30">
        <f t="shared" si="0"/>
        <v>6</v>
      </c>
      <c r="V57" s="6"/>
      <c r="W57" s="32">
        <f t="shared" si="1"/>
        <v>6</v>
      </c>
      <c r="X57" s="6"/>
      <c r="Y57" s="6"/>
      <c r="Z57" s="6"/>
      <c r="AA57" s="6"/>
      <c r="AB57" s="6"/>
    </row>
    <row r="58" spans="1:28" ht="29.1" customHeight="1" thickBot="1" x14ac:dyDescent="0.4">
      <c r="A58" s="138"/>
      <c r="B58" s="138" t="str">
        <f t="shared" si="4"/>
        <v>NO</v>
      </c>
      <c r="C58" s="21"/>
      <c r="D58" s="224"/>
      <c r="E58" s="20"/>
      <c r="F58" s="23"/>
      <c r="G58" s="23"/>
      <c r="H58" s="23"/>
      <c r="I58" s="23"/>
      <c r="J58" s="23"/>
      <c r="K58" s="23"/>
      <c r="L58" s="23"/>
      <c r="M58" s="23"/>
      <c r="N58" s="24"/>
      <c r="O58" s="25">
        <f>IF(P58=9,SUM(F58:M58)-SMALL(F58:M58,1)-SMALL(F58:M58,2),IF(P58=8,SUM(F58:M58)-SMALL(F58:M58,1),SUM(F58:M58)))</f>
        <v>0</v>
      </c>
      <c r="P58" s="26">
        <f>COUNTA(F58:M58)</f>
        <v>0</v>
      </c>
      <c r="Q58" s="134">
        <f>SUM(F58:M58)</f>
        <v>0</v>
      </c>
      <c r="R58" s="19"/>
      <c r="S58" s="28">
        <v>2334</v>
      </c>
      <c r="T58" s="29" t="s">
        <v>427</v>
      </c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138"/>
      <c r="B59" s="138" t="str">
        <f t="shared" si="4"/>
        <v>NO</v>
      </c>
      <c r="C59" s="21"/>
      <c r="D59" s="224"/>
      <c r="E59" s="21"/>
      <c r="F59" s="23"/>
      <c r="G59" s="23"/>
      <c r="H59" s="23"/>
      <c r="I59" s="23"/>
      <c r="J59" s="23"/>
      <c r="K59" s="23"/>
      <c r="L59" s="23"/>
      <c r="M59" s="23"/>
      <c r="N59" s="24"/>
      <c r="O59" s="25">
        <f>IF(P59=9,SUM(F59:M59)-SMALL(F59:M59,1)-SMALL(F59:M59,2),IF(P59=8,SUM(F59:M59)-SMALL(F59:M59,1),SUM(F59:M59)))</f>
        <v>0</v>
      </c>
      <c r="P59" s="26">
        <f>COUNTA(F59:M59)</f>
        <v>0</v>
      </c>
      <c r="Q59" s="134">
        <f>SUM(F59:M59)</f>
        <v>0</v>
      </c>
      <c r="R59" s="19"/>
      <c r="S59" s="28">
        <v>2438</v>
      </c>
      <c r="T59" s="132" t="s">
        <v>500</v>
      </c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38"/>
      <c r="B60" s="138" t="str">
        <f t="shared" si="4"/>
        <v>NO</v>
      </c>
      <c r="C60" s="21"/>
      <c r="D60" s="224"/>
      <c r="E60" s="21"/>
      <c r="F60" s="23"/>
      <c r="G60" s="23"/>
      <c r="H60" s="23"/>
      <c r="I60" s="23"/>
      <c r="J60" s="23"/>
      <c r="K60" s="23"/>
      <c r="L60" s="23"/>
      <c r="M60" s="23"/>
      <c r="N60" s="24"/>
      <c r="O60" s="25">
        <f>IF(P60=9,SUM(F60:M60)-SMALL(F60:M60,1)-SMALL(F60:M60,2),IF(P60=8,SUM(F60:M60)-SMALL(F60:M60,1),SUM(F60:M60)))</f>
        <v>0</v>
      </c>
      <c r="P60" s="26">
        <f>COUNTA(F60:M60)</f>
        <v>0</v>
      </c>
      <c r="Q60" s="134">
        <f>SUM(F60:M60)</f>
        <v>0</v>
      </c>
      <c r="R60" s="19"/>
      <c r="S60" s="28">
        <v>2453</v>
      </c>
      <c r="T60" s="29" t="s">
        <v>415</v>
      </c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8.5" customHeight="1" thickBot="1" x14ac:dyDescent="0.4">
      <c r="A61" s="40"/>
      <c r="B61" s="40">
        <f>COUNTIF(B3:B60,"SI")</f>
        <v>33</v>
      </c>
      <c r="C61" s="40">
        <f>COUNTA(C3:C60)</f>
        <v>33</v>
      </c>
      <c r="D61" s="225"/>
      <c r="E61" s="40"/>
      <c r="F61" s="42">
        <f t="shared" ref="F61:M61" si="5">COUNTA(F3:F60)</f>
        <v>13</v>
      </c>
      <c r="G61" s="42">
        <f t="shared" si="5"/>
        <v>23</v>
      </c>
      <c r="H61" s="42">
        <f t="shared" si="5"/>
        <v>0</v>
      </c>
      <c r="I61" s="42">
        <f t="shared" si="5"/>
        <v>0</v>
      </c>
      <c r="J61" s="42">
        <f t="shared" si="5"/>
        <v>0</v>
      </c>
      <c r="K61" s="42">
        <f t="shared" si="5"/>
        <v>0</v>
      </c>
      <c r="L61" s="42">
        <f t="shared" si="5"/>
        <v>0</v>
      </c>
      <c r="M61" s="42">
        <f t="shared" si="5"/>
        <v>0</v>
      </c>
      <c r="N61" s="244"/>
      <c r="O61" s="60">
        <f>SUM(O3:O60)</f>
        <v>1115</v>
      </c>
      <c r="P61" s="44"/>
      <c r="Q61" s="61">
        <f>SUM(Q3:Q60)</f>
        <v>1115</v>
      </c>
      <c r="R61" s="19"/>
      <c r="S61" s="28">
        <v>2461</v>
      </c>
      <c r="T61" s="29" t="s">
        <v>577</v>
      </c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7.95" customHeight="1" thickBot="1" x14ac:dyDescent="0.4">
      <c r="A62" s="62"/>
      <c r="B62" s="62"/>
      <c r="C62" s="62"/>
      <c r="D62" s="226"/>
      <c r="E62" s="62"/>
      <c r="F62" s="63"/>
      <c r="G62" s="63"/>
      <c r="H62" s="62"/>
      <c r="I62" s="62"/>
      <c r="J62" s="62"/>
      <c r="K62" s="62"/>
      <c r="L62" s="62"/>
      <c r="M62" s="62"/>
      <c r="N62" s="64"/>
      <c r="O62" s="64"/>
      <c r="P62" s="6"/>
      <c r="Q62" s="65"/>
      <c r="R62" s="6"/>
      <c r="S62" s="28">
        <v>2465</v>
      </c>
      <c r="T62" s="29" t="s">
        <v>344</v>
      </c>
      <c r="U62" s="30">
        <f t="shared" si="0"/>
        <v>40</v>
      </c>
      <c r="V62" s="31"/>
      <c r="W62" s="32">
        <f t="shared" si="1"/>
        <v>40</v>
      </c>
      <c r="X62" s="6"/>
      <c r="Y62" s="6"/>
      <c r="Z62" s="6"/>
      <c r="AA62" s="6"/>
      <c r="AB62" s="6"/>
    </row>
    <row r="63" spans="1:28" ht="27.95" customHeight="1" thickBot="1" x14ac:dyDescent="0.4">
      <c r="A63" s="62"/>
      <c r="B63" s="62"/>
      <c r="C63" s="62"/>
      <c r="D63" s="226"/>
      <c r="E63" s="62"/>
      <c r="F63" s="63"/>
      <c r="G63" s="63"/>
      <c r="H63" s="62"/>
      <c r="I63" s="62"/>
      <c r="J63" s="62"/>
      <c r="K63" s="62"/>
      <c r="L63" s="62"/>
      <c r="M63" s="62"/>
      <c r="N63" s="62"/>
      <c r="O63" s="62"/>
      <c r="P63" s="6"/>
      <c r="Q63" s="6"/>
      <c r="R63" s="6"/>
      <c r="S63" s="28">
        <v>2478</v>
      </c>
      <c r="T63" s="132" t="s">
        <v>322</v>
      </c>
      <c r="U63" s="30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7.95" customHeight="1" thickBot="1" x14ac:dyDescent="0.4">
      <c r="A64" s="170"/>
      <c r="B64" s="62"/>
      <c r="C64" s="46"/>
      <c r="D64" s="228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8"/>
      <c r="P64" s="6"/>
      <c r="Q64" s="6"/>
      <c r="R64" s="6"/>
      <c r="S64" s="28">
        <v>2480</v>
      </c>
      <c r="T64" s="29" t="s">
        <v>516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6.25" customHeight="1" thickBot="1" x14ac:dyDescent="0.4">
      <c r="A65" s="171"/>
      <c r="B65" s="62"/>
      <c r="C65" s="49"/>
      <c r="D65" s="229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  <c r="P65" s="6"/>
      <c r="Q65" s="6"/>
      <c r="R65" s="6"/>
      <c r="S65" s="28">
        <v>2487</v>
      </c>
      <c r="T65" s="29" t="s">
        <v>459</v>
      </c>
      <c r="U65" s="30">
        <f t="shared" si="0"/>
        <v>0</v>
      </c>
      <c r="V65" s="36"/>
      <c r="W65" s="32">
        <f t="shared" si="1"/>
        <v>0</v>
      </c>
      <c r="X65" s="6"/>
      <c r="Y65" s="6"/>
      <c r="Z65" s="6"/>
      <c r="AA65" s="6"/>
      <c r="AB65" s="6"/>
    </row>
    <row r="66" spans="1:28" ht="26.25" customHeight="1" thickBot="1" x14ac:dyDescent="0.4">
      <c r="A66" s="171"/>
      <c r="B66" s="62"/>
      <c r="C66" s="49"/>
      <c r="D66" s="229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  <c r="P66" s="6"/>
      <c r="Q66" s="6"/>
      <c r="R66" s="6"/>
      <c r="S66" s="28">
        <v>2488</v>
      </c>
      <c r="T66" s="29" t="s">
        <v>352</v>
      </c>
      <c r="U66" s="30">
        <f t="shared" si="0"/>
        <v>7</v>
      </c>
      <c r="V66" s="37"/>
      <c r="W66" s="32">
        <f t="shared" si="1"/>
        <v>7</v>
      </c>
      <c r="X66" s="6"/>
      <c r="Y66" s="6"/>
      <c r="Z66" s="6"/>
      <c r="AA66" s="6"/>
      <c r="AB66" s="6"/>
    </row>
    <row r="67" spans="1:28" ht="26.25" customHeight="1" thickBot="1" x14ac:dyDescent="0.4">
      <c r="A67" s="172"/>
      <c r="B67" s="62"/>
      <c r="C67" s="52"/>
      <c r="D67" s="230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  <c r="P67" s="6"/>
      <c r="Q67" s="6"/>
      <c r="R67" s="6"/>
      <c r="S67" s="28">
        <v>2496</v>
      </c>
      <c r="T67" s="29" t="s">
        <v>423</v>
      </c>
      <c r="U67" s="30">
        <f t="shared" si="0"/>
        <v>0</v>
      </c>
      <c r="V67" s="6"/>
      <c r="W67" s="32">
        <f t="shared" si="1"/>
        <v>0</v>
      </c>
      <c r="X67" s="6"/>
      <c r="Y67" s="6"/>
      <c r="Z67" s="6"/>
      <c r="AA67" s="6"/>
      <c r="AB67" s="6"/>
    </row>
    <row r="68" spans="1:28" ht="26.25" customHeight="1" thickBot="1" x14ac:dyDescent="0.4">
      <c r="S68" s="28">
        <v>2549</v>
      </c>
      <c r="T68" s="29" t="s">
        <v>447</v>
      </c>
      <c r="U68" s="30">
        <f t="shared" ref="U68:U83" si="6">SUMIF($D$3:$D$76,S68,$Q$3:$Q$76)</f>
        <v>0</v>
      </c>
      <c r="V68" s="6"/>
      <c r="W68" s="32">
        <f t="shared" ref="W68:W76" si="7">SUMIF($D$3:$D$76,S68,$O$3:$O$76)</f>
        <v>0</v>
      </c>
    </row>
    <row r="69" spans="1:28" ht="26.25" customHeight="1" thickBot="1" x14ac:dyDescent="0.4">
      <c r="S69" s="28">
        <v>2584</v>
      </c>
      <c r="T69" s="29" t="s">
        <v>404</v>
      </c>
      <c r="U69" s="30">
        <f t="shared" si="6"/>
        <v>0</v>
      </c>
      <c r="V69" s="6"/>
      <c r="W69" s="32">
        <f t="shared" si="7"/>
        <v>0</v>
      </c>
    </row>
    <row r="70" spans="1:28" ht="26.25" customHeight="1" thickBot="1" x14ac:dyDescent="0.4">
      <c r="S70" s="28">
        <v>2599</v>
      </c>
      <c r="T70" s="29" t="s">
        <v>366</v>
      </c>
      <c r="U70" s="30">
        <f t="shared" si="6"/>
        <v>2</v>
      </c>
      <c r="V70" s="6"/>
      <c r="W70" s="32">
        <f t="shared" si="7"/>
        <v>2</v>
      </c>
    </row>
    <row r="71" spans="1:28" ht="26.25" customHeight="1" thickBot="1" x14ac:dyDescent="0.4">
      <c r="S71" s="28">
        <v>2601</v>
      </c>
      <c r="T71" s="29" t="s">
        <v>607</v>
      </c>
      <c r="U71" s="30">
        <f t="shared" si="6"/>
        <v>5</v>
      </c>
      <c r="V71" s="6"/>
      <c r="W71" s="32">
        <f t="shared" si="7"/>
        <v>5</v>
      </c>
    </row>
    <row r="72" spans="1:28" ht="26.25" customHeight="1" thickBot="1" x14ac:dyDescent="0.4">
      <c r="S72" s="28">
        <v>2614</v>
      </c>
      <c r="T72" s="29" t="s">
        <v>405</v>
      </c>
      <c r="U72" s="30">
        <f t="shared" si="6"/>
        <v>0</v>
      </c>
      <c r="V72" s="6"/>
      <c r="W72" s="32">
        <f t="shared" si="7"/>
        <v>0</v>
      </c>
    </row>
    <row r="73" spans="1:28" ht="26.25" customHeight="1" thickBot="1" x14ac:dyDescent="0.4">
      <c r="S73" s="28">
        <v>2654</v>
      </c>
      <c r="T73" s="29" t="s">
        <v>401</v>
      </c>
      <c r="U73" s="30">
        <f t="shared" si="6"/>
        <v>0</v>
      </c>
      <c r="V73" s="6"/>
      <c r="W73" s="32">
        <f t="shared" si="7"/>
        <v>0</v>
      </c>
    </row>
    <row r="74" spans="1:28" ht="26.25" customHeight="1" thickBot="1" x14ac:dyDescent="0.4">
      <c r="S74" s="28">
        <v>2656</v>
      </c>
      <c r="T74" s="29" t="s">
        <v>507</v>
      </c>
      <c r="U74" s="30">
        <f t="shared" si="6"/>
        <v>0</v>
      </c>
      <c r="V74" s="6"/>
      <c r="W74" s="32">
        <f t="shared" si="7"/>
        <v>0</v>
      </c>
    </row>
    <row r="75" spans="1:28" ht="26.25" customHeight="1" thickBot="1" x14ac:dyDescent="0.4">
      <c r="S75" s="28">
        <v>2658</v>
      </c>
      <c r="T75" s="29" t="s">
        <v>608</v>
      </c>
      <c r="U75" s="30">
        <f t="shared" si="6"/>
        <v>0</v>
      </c>
      <c r="V75" s="6"/>
      <c r="W75" s="32">
        <f t="shared" si="7"/>
        <v>0</v>
      </c>
    </row>
    <row r="76" spans="1:28" ht="26.25" customHeight="1" thickBot="1" x14ac:dyDescent="0.4">
      <c r="S76" s="28">
        <v>1115</v>
      </c>
      <c r="T76" s="29" t="s">
        <v>329</v>
      </c>
      <c r="U76" s="30">
        <f t="shared" si="6"/>
        <v>0</v>
      </c>
      <c r="V76" s="6"/>
      <c r="W76" s="32">
        <f t="shared" si="7"/>
        <v>0</v>
      </c>
    </row>
    <row r="77" spans="1:28" ht="26.25" customHeight="1" thickBot="1" x14ac:dyDescent="0.4">
      <c r="S77" s="28"/>
      <c r="T77" s="29"/>
      <c r="U77" s="30">
        <f t="shared" si="6"/>
        <v>0</v>
      </c>
      <c r="V77" s="6"/>
      <c r="W77" s="32">
        <f>SUMIF($D$3:$D$76,S77,$N$3:$N$76)</f>
        <v>0</v>
      </c>
    </row>
    <row r="78" spans="1:28" ht="26.25" customHeight="1" thickBot="1" x14ac:dyDescent="0.4">
      <c r="S78" s="28"/>
      <c r="T78" s="29"/>
      <c r="U78" s="30">
        <f t="shared" si="6"/>
        <v>0</v>
      </c>
      <c r="V78" s="6"/>
      <c r="W78" s="32">
        <f>SUMIF($D$3:$D$76,S78,$N$3:$N$76)</f>
        <v>0</v>
      </c>
    </row>
    <row r="79" spans="1:28" ht="26.25" customHeight="1" thickBot="1" x14ac:dyDescent="0.4">
      <c r="S79" s="28"/>
      <c r="T79" s="29"/>
      <c r="U79" s="30">
        <f t="shared" si="6"/>
        <v>0</v>
      </c>
      <c r="V79" s="6"/>
      <c r="W79" s="32">
        <f>SUMIF($D$3:$D$76,S79,$N$3:$N$76)</f>
        <v>0</v>
      </c>
    </row>
    <row r="80" spans="1:28" ht="26.25" customHeight="1" thickBot="1" x14ac:dyDescent="0.4">
      <c r="S80" s="28"/>
      <c r="T80" s="29"/>
      <c r="U80" s="30">
        <f t="shared" si="6"/>
        <v>0</v>
      </c>
      <c r="V80" s="6"/>
      <c r="W80" s="32">
        <f>SUMIF($D$3:$D$76,S80,$N$3:$N$76)</f>
        <v>0</v>
      </c>
    </row>
    <row r="81" spans="19:23" ht="26.25" customHeight="1" thickBot="1" x14ac:dyDescent="0.4">
      <c r="S81" s="28"/>
      <c r="T81" s="29"/>
      <c r="U81" s="30">
        <f t="shared" si="6"/>
        <v>0</v>
      </c>
      <c r="V81" s="6"/>
      <c r="W81" s="32">
        <f>SUMIF($D$3:$D$76,S81,$N$3:$N$76)</f>
        <v>0</v>
      </c>
    </row>
    <row r="82" spans="19:23" ht="26.25" customHeight="1" thickBot="1" x14ac:dyDescent="0.4">
      <c r="S82" s="28"/>
      <c r="T82" s="29"/>
      <c r="U82" s="30">
        <f t="shared" si="6"/>
        <v>0</v>
      </c>
      <c r="V82" s="6"/>
      <c r="W82" s="32">
        <f>SUMIF($D$3:$D$76,S82,$N$3:$N$76)</f>
        <v>0</v>
      </c>
    </row>
    <row r="83" spans="19:23" ht="26.25" customHeight="1" thickBot="1" x14ac:dyDescent="0.4">
      <c r="S83" s="28"/>
      <c r="T83" s="29"/>
      <c r="U83" s="30">
        <f t="shared" si="6"/>
        <v>0</v>
      </c>
      <c r="V83" s="6"/>
      <c r="W83" s="32">
        <f>SUMIF($D$3:$D$76,S83,$N$3:$N$76)</f>
        <v>0</v>
      </c>
    </row>
    <row r="84" spans="19:23" ht="18.600000000000001" customHeight="1" thickBot="1" x14ac:dyDescent="0.4">
      <c r="S84" s="28"/>
      <c r="T84" s="29"/>
      <c r="U84" s="30">
        <f>SUM(U3:U83)</f>
        <v>1115</v>
      </c>
      <c r="V84" s="6"/>
      <c r="W84" s="32">
        <f>SUM(W3:W83)</f>
        <v>1115</v>
      </c>
    </row>
    <row r="85" spans="19:23" ht="18.600000000000001" customHeight="1" x14ac:dyDescent="0.2">
      <c r="S85" s="6"/>
      <c r="T85" s="6"/>
      <c r="U85" s="6"/>
      <c r="V85" s="6"/>
      <c r="W85" s="6"/>
    </row>
    <row r="86" spans="19:23" ht="18.600000000000001" customHeight="1" x14ac:dyDescent="0.2">
      <c r="S86" s="6"/>
      <c r="T86" s="6"/>
      <c r="U86" s="6"/>
      <c r="V86" s="6"/>
      <c r="W86" s="6"/>
    </row>
    <row r="87" spans="19:23" ht="18.600000000000001" customHeight="1" x14ac:dyDescent="0.2">
      <c r="S87" s="6"/>
      <c r="T87" s="6"/>
      <c r="U87" s="6"/>
      <c r="V87" s="6"/>
      <c r="W87" s="6"/>
    </row>
    <row r="88" spans="19:23" ht="18.600000000000001" customHeight="1" x14ac:dyDescent="0.2">
      <c r="S88" s="6"/>
      <c r="T88" s="6"/>
      <c r="U88" s="6"/>
      <c r="V88" s="6"/>
      <c r="W88" s="6"/>
    </row>
    <row r="89" spans="19:23" ht="18.600000000000001" customHeight="1" x14ac:dyDescent="0.2">
      <c r="S89" s="6"/>
      <c r="T89" s="6"/>
      <c r="U89" s="6"/>
      <c r="V89" s="6"/>
      <c r="W89" s="6"/>
    </row>
    <row r="90" spans="19:23" ht="18.600000000000001" customHeight="1" x14ac:dyDescent="0.2">
      <c r="S90" s="6"/>
      <c r="T90" s="6"/>
      <c r="U90" s="6"/>
      <c r="V90" s="6"/>
      <c r="W90" s="6"/>
    </row>
    <row r="91" spans="19:23" ht="18.600000000000001" customHeight="1" x14ac:dyDescent="0.2">
      <c r="S91" s="6"/>
      <c r="T91" s="6"/>
      <c r="U91" s="6"/>
      <c r="V91" s="6"/>
      <c r="W91" s="6"/>
    </row>
    <row r="92" spans="19:23" ht="18.600000000000001" customHeight="1" x14ac:dyDescent="0.2">
      <c r="S92" s="6"/>
      <c r="T92" s="6"/>
      <c r="U92" s="6"/>
      <c r="V92" s="6"/>
      <c r="W92" s="6"/>
    </row>
    <row r="93" spans="19:23" ht="18.600000000000001" customHeight="1" x14ac:dyDescent="0.2">
      <c r="S93" s="6"/>
      <c r="T93" s="6"/>
      <c r="U93" s="6"/>
      <c r="V93" s="6"/>
      <c r="W93" s="6"/>
    </row>
    <row r="94" spans="19:23" ht="18.600000000000001" customHeight="1" x14ac:dyDescent="0.2">
      <c r="S94" s="6"/>
      <c r="T94" s="6"/>
      <c r="U94" s="6"/>
      <c r="V94" s="6"/>
      <c r="W94" s="6"/>
    </row>
    <row r="95" spans="19:23" ht="18.600000000000001" customHeight="1" x14ac:dyDescent="0.2">
      <c r="S95" s="6"/>
      <c r="T95" s="6"/>
      <c r="U95" s="6"/>
      <c r="V95" s="6"/>
      <c r="W95" s="6"/>
    </row>
    <row r="96" spans="19:23" ht="18.600000000000001" customHeight="1" x14ac:dyDescent="0.2">
      <c r="S96" s="6"/>
      <c r="T96" s="6"/>
      <c r="U96" s="6"/>
      <c r="V96" s="6"/>
      <c r="W96" s="6"/>
    </row>
    <row r="97" spans="19:23" ht="18.600000000000001" customHeight="1" x14ac:dyDescent="0.2">
      <c r="S97" s="6"/>
      <c r="T97" s="6"/>
      <c r="U97" s="6"/>
      <c r="V97" s="6"/>
      <c r="W97" s="6"/>
    </row>
    <row r="98" spans="19:23" ht="18.600000000000001" customHeight="1" x14ac:dyDescent="0.2">
      <c r="S98" s="6"/>
      <c r="T98" s="6"/>
      <c r="U98" s="6"/>
      <c r="V98" s="6"/>
      <c r="W98" s="6"/>
    </row>
    <row r="99" spans="19:23" ht="18.600000000000001" customHeight="1" x14ac:dyDescent="0.2">
      <c r="S99" s="6"/>
      <c r="T99" s="6"/>
      <c r="U99" s="6"/>
      <c r="V99" s="6"/>
      <c r="W99" s="6"/>
    </row>
    <row r="100" spans="19:23" ht="18.600000000000001" customHeight="1" x14ac:dyDescent="0.2">
      <c r="S100" s="6"/>
      <c r="T100" s="6"/>
      <c r="U100" s="6"/>
      <c r="V100" s="6"/>
      <c r="W100" s="6"/>
    </row>
    <row r="101" spans="19:23" ht="18.600000000000001" customHeight="1" x14ac:dyDescent="0.2">
      <c r="S101" s="6"/>
      <c r="T101" s="6"/>
      <c r="U101" s="6"/>
      <c r="V101" s="6"/>
      <c r="W101" s="6"/>
    </row>
    <row r="102" spans="19:23" ht="18.600000000000001" customHeight="1" x14ac:dyDescent="0.2">
      <c r="S102" s="6"/>
      <c r="T102" s="6"/>
      <c r="U102" s="6"/>
      <c r="V102" s="6"/>
      <c r="W102" s="6"/>
    </row>
    <row r="103" spans="19:23" ht="18.600000000000001" customHeight="1" x14ac:dyDescent="0.2">
      <c r="S103" s="6"/>
      <c r="T103" s="6"/>
      <c r="U103" s="6"/>
      <c r="V103" s="6"/>
      <c r="W103" s="6"/>
    </row>
    <row r="104" spans="19:23" ht="18.600000000000001" customHeight="1" x14ac:dyDescent="0.2">
      <c r="S104" s="6"/>
      <c r="T104" s="6"/>
      <c r="U104" s="6"/>
      <c r="V104" s="6"/>
      <c r="W104" s="6"/>
    </row>
    <row r="105" spans="19:23" ht="18.600000000000001" customHeight="1" x14ac:dyDescent="0.2">
      <c r="S105" s="6"/>
      <c r="T105" s="6"/>
      <c r="U105" s="6"/>
      <c r="V105" s="6"/>
      <c r="W105" s="6"/>
    </row>
    <row r="106" spans="19:23" ht="18.600000000000001" customHeight="1" x14ac:dyDescent="0.2">
      <c r="S106" s="6"/>
      <c r="T106" s="6"/>
      <c r="U106" s="6"/>
      <c r="V106" s="6"/>
      <c r="W106" s="6"/>
    </row>
    <row r="107" spans="19:23" ht="18.600000000000001" customHeight="1" x14ac:dyDescent="0.2">
      <c r="S107" s="6"/>
      <c r="T107" s="6"/>
      <c r="U107" s="6"/>
      <c r="V107" s="6"/>
      <c r="W107" s="6"/>
    </row>
    <row r="108" spans="19:23" ht="18.600000000000001" customHeight="1" x14ac:dyDescent="0.2">
      <c r="S108" s="6"/>
      <c r="T108" s="6"/>
      <c r="U108" s="6"/>
      <c r="V108" s="6"/>
      <c r="W108" s="6"/>
    </row>
    <row r="109" spans="19:23" ht="18.600000000000001" customHeight="1" x14ac:dyDescent="0.2">
      <c r="S109" s="6"/>
      <c r="T109" s="6"/>
      <c r="U109" s="6"/>
      <c r="V109" s="6"/>
      <c r="W109" s="6"/>
    </row>
    <row r="110" spans="19:23" ht="18.600000000000001" customHeight="1" x14ac:dyDescent="0.2">
      <c r="S110" s="6"/>
      <c r="T110" s="6"/>
      <c r="U110" s="6"/>
      <c r="V110" s="6"/>
      <c r="W110" s="6"/>
    </row>
    <row r="111" spans="19:23" ht="18.600000000000001" customHeight="1" x14ac:dyDescent="0.2">
      <c r="S111" s="6"/>
      <c r="T111" s="6"/>
      <c r="U111" s="6"/>
      <c r="V111" s="6"/>
      <c r="W111" s="6"/>
    </row>
    <row r="112" spans="19:23" ht="18.600000000000001" customHeight="1" x14ac:dyDescent="0.2">
      <c r="S112" s="6"/>
      <c r="T112" s="6"/>
      <c r="U112" s="6"/>
      <c r="V112" s="6"/>
      <c r="W112" s="6"/>
    </row>
  </sheetData>
  <sortState xmlns:xlrd2="http://schemas.microsoft.com/office/spreadsheetml/2017/richdata2" ref="A3:Q35">
    <sortCondition descending="1" ref="O3:O35"/>
  </sortState>
  <mergeCells count="1">
    <mergeCell ref="B1:G1"/>
  </mergeCells>
  <phoneticPr fontId="20" type="noConversion"/>
  <conditionalFormatting sqref="A3:B60">
    <cfRule type="containsText" dxfId="37" priority="1" stopIfTrue="1" operator="containsText" text="SI">
      <formula>NOT(ISERROR(SEARCH("SI",A3)))</formula>
    </cfRule>
    <cfRule type="containsText" dxfId="3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Roman,Regular"&amp;12&amp;K000000ES F</oddHeader>
    <oddFooter>&amp;L&amp;"Helvetica,Regular"&amp;12&amp;K000000&amp;P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Z112"/>
  <sheetViews>
    <sheetView showGridLines="0" zoomScale="40" zoomScaleNormal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S1" sqref="S1:W104857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8.7109375" style="1" customWidth="1"/>
    <col min="4" max="4" width="13.7109375" style="1" customWidth="1"/>
    <col min="5" max="5" width="68.7109375" style="1" customWidth="1"/>
    <col min="6" max="6" width="23.140625" style="1" customWidth="1"/>
    <col min="7" max="7" width="23.42578125" style="1" customWidth="1"/>
    <col min="8" max="8" width="23.140625" style="1" customWidth="1"/>
    <col min="9" max="12" width="23.42578125" style="1" customWidth="1"/>
    <col min="13" max="13" width="23.140625" style="1" customWidth="1"/>
    <col min="14" max="14" width="30.140625" style="1" customWidth="1"/>
    <col min="15" max="15" width="18.8554687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75.85546875" style="1" bestFit="1" customWidth="1"/>
    <col min="21" max="21" width="16" style="1" customWidth="1"/>
    <col min="22" max="22" width="11.42578125" style="1" customWidth="1"/>
    <col min="23" max="23" width="31.28515625" style="1" customWidth="1"/>
    <col min="24" max="25" width="11.42578125" style="1" customWidth="1"/>
    <col min="26" max="26" width="47.7109375" style="1" customWidth="1"/>
    <col min="27" max="27" width="11.42578125" style="1" customWidth="1"/>
    <col min="28" max="28" width="65.42578125" style="1" customWidth="1"/>
    <col min="29" max="260" width="11.42578125" style="1" customWidth="1"/>
  </cols>
  <sheetData>
    <row r="1" spans="1:28" ht="28.5" customHeight="1" thickBot="1" x14ac:dyDescent="0.45">
      <c r="A1"/>
      <c r="B1" s="254" t="s">
        <v>76</v>
      </c>
      <c r="C1" s="255"/>
      <c r="D1" s="255"/>
      <c r="E1" s="255"/>
      <c r="F1" s="255"/>
      <c r="G1" s="255"/>
      <c r="H1" s="56"/>
      <c r="I1" s="56"/>
      <c r="J1" s="56"/>
      <c r="K1" s="56"/>
      <c r="L1" s="56"/>
      <c r="M1" s="56"/>
      <c r="N1" s="104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46" t="s">
        <v>113</v>
      </c>
      <c r="B2" s="8" t="s">
        <v>69</v>
      </c>
      <c r="C2" s="146" t="s">
        <v>1</v>
      </c>
      <c r="D2" s="146" t="s">
        <v>70</v>
      </c>
      <c r="E2" s="146" t="s">
        <v>3</v>
      </c>
      <c r="F2" s="9" t="s">
        <v>134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/>
      <c r="M2" s="10"/>
      <c r="N2" s="9"/>
      <c r="O2" s="11" t="s">
        <v>4</v>
      </c>
      <c r="P2" s="12" t="s">
        <v>5</v>
      </c>
      <c r="Q2" s="12" t="s">
        <v>6</v>
      </c>
      <c r="R2" s="69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155">
        <v>108170</v>
      </c>
      <c r="B3" s="138" t="s">
        <v>108</v>
      </c>
      <c r="C3" s="157" t="s">
        <v>204</v>
      </c>
      <c r="D3" s="157">
        <v>2272</v>
      </c>
      <c r="E3" s="157" t="s">
        <v>164</v>
      </c>
      <c r="F3" s="139">
        <v>45</v>
      </c>
      <c r="G3" s="23"/>
      <c r="H3" s="151"/>
      <c r="I3" s="151"/>
      <c r="J3" s="151"/>
      <c r="K3" s="151"/>
      <c r="L3" s="23"/>
      <c r="M3" s="24"/>
      <c r="N3" s="24"/>
      <c r="O3" s="242">
        <f>IF(P3=8,SUM(F3:L3)-SMALL(F3:L3,1),IF(P3=8,SUM(F3:L3),SUM(F3:L3)))+N3</f>
        <v>45</v>
      </c>
      <c r="P3" s="26">
        <f>COUNTA(F3:M3)</f>
        <v>1</v>
      </c>
      <c r="Q3" s="134">
        <f>SUM(F3:M3)+N3</f>
        <v>45</v>
      </c>
      <c r="R3" s="27"/>
      <c r="S3" s="28">
        <v>10</v>
      </c>
      <c r="T3" s="132" t="s">
        <v>140</v>
      </c>
      <c r="U3" s="30">
        <f>SUMIF($D$3:$D$76,S3,$Q$3:$Q$76)</f>
        <v>0</v>
      </c>
      <c r="V3" s="31"/>
      <c r="W3" s="32">
        <f>SUMIF($D$3:$D$76,S3,$O$3:$O$76)</f>
        <v>0</v>
      </c>
      <c r="X3" s="19"/>
      <c r="Y3" s="33"/>
      <c r="Z3" s="33"/>
      <c r="AA3" s="33"/>
      <c r="AB3" s="33"/>
    </row>
    <row r="4" spans="1:28" ht="29.1" customHeight="1" thickBot="1" x14ac:dyDescent="0.4">
      <c r="A4" s="155">
        <v>133556</v>
      </c>
      <c r="B4" s="138" t="s">
        <v>108</v>
      </c>
      <c r="C4" s="157" t="s">
        <v>333</v>
      </c>
      <c r="D4" s="157">
        <v>2415</v>
      </c>
      <c r="E4" s="157" t="s">
        <v>168</v>
      </c>
      <c r="F4" s="139"/>
      <c r="G4" s="23">
        <v>45</v>
      </c>
      <c r="H4" s="151"/>
      <c r="I4" s="151"/>
      <c r="J4" s="151"/>
      <c r="K4" s="151"/>
      <c r="L4" s="23"/>
      <c r="M4" s="24"/>
      <c r="N4" s="24"/>
      <c r="O4" s="242">
        <f>IF(P4=8,SUM(F4:L4)-SMALL(F4:L4,1),IF(P4=8,SUM(F4:L4),SUM(F4:L4)))+N4</f>
        <v>45</v>
      </c>
      <c r="P4" s="26">
        <f>COUNTA(F4:M4)</f>
        <v>1</v>
      </c>
      <c r="Q4" s="134">
        <f>SUM(F4:M4)+N4</f>
        <v>45</v>
      </c>
      <c r="R4" s="27"/>
      <c r="S4" s="28">
        <v>48</v>
      </c>
      <c r="T4" s="132" t="s">
        <v>141</v>
      </c>
      <c r="U4" s="30">
        <f t="shared" ref="U4:U67" si="0">SUMIF($D$3:$D$76,S4,$Q$3:$Q$76)</f>
        <v>0</v>
      </c>
      <c r="V4" s="31"/>
      <c r="W4" s="32">
        <f t="shared" ref="W4:W67" si="1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55">
        <v>141875</v>
      </c>
      <c r="B5" s="138" t="s">
        <v>108</v>
      </c>
      <c r="C5" s="157" t="s">
        <v>334</v>
      </c>
      <c r="D5" s="157">
        <v>1174</v>
      </c>
      <c r="E5" s="157" t="s">
        <v>305</v>
      </c>
      <c r="F5" s="148"/>
      <c r="G5" s="23">
        <v>35</v>
      </c>
      <c r="H5" s="151"/>
      <c r="I5" s="151"/>
      <c r="J5" s="151"/>
      <c r="K5" s="151"/>
      <c r="L5" s="23"/>
      <c r="M5" s="179"/>
      <c r="N5" s="179"/>
      <c r="O5" s="242">
        <f>IF(P5=8,SUM(F5:L5)-SMALL(F5:L5,1),IF(P5=8,SUM(F5:L5),SUM(F5:L5)))+N5</f>
        <v>35</v>
      </c>
      <c r="P5" s="26">
        <f>COUNTA(F5:M5)</f>
        <v>1</v>
      </c>
      <c r="Q5" s="134">
        <f>SUM(F5:M5)+N5</f>
        <v>35</v>
      </c>
      <c r="R5" s="27"/>
      <c r="S5" s="28">
        <v>1132</v>
      </c>
      <c r="T5" s="132" t="s">
        <v>142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55"/>
      <c r="B6" s="138" t="str">
        <f t="shared" ref="B4:B29" si="2">IF(P6&lt;2,"NO","SI")</f>
        <v>NO</v>
      </c>
      <c r="C6" s="157"/>
      <c r="D6" s="157"/>
      <c r="E6" s="157"/>
      <c r="F6" s="139"/>
      <c r="G6" s="23"/>
      <c r="H6" s="151"/>
      <c r="I6" s="151"/>
      <c r="J6" s="151"/>
      <c r="K6" s="151"/>
      <c r="L6" s="23"/>
      <c r="M6" s="24"/>
      <c r="N6" s="24"/>
      <c r="O6" s="242">
        <f>IF(P6=8,SUM(F6:L6)-SMALL(F6:L6,1),IF(P6=8,SUM(F6:L6),SUM(F6:L6)))+N6</f>
        <v>0</v>
      </c>
      <c r="P6" s="26">
        <f>COUNTA(F6:M6)</f>
        <v>0</v>
      </c>
      <c r="Q6" s="134">
        <f>SUM(F6:M6)+N6</f>
        <v>0</v>
      </c>
      <c r="R6" s="27"/>
      <c r="S6" s="28">
        <v>1140</v>
      </c>
      <c r="T6" s="132" t="s">
        <v>143</v>
      </c>
      <c r="U6" s="30">
        <f t="shared" si="0"/>
        <v>0</v>
      </c>
      <c r="V6" s="31"/>
      <c r="W6" s="32">
        <f t="shared" si="1"/>
        <v>0</v>
      </c>
      <c r="X6" s="19"/>
      <c r="Y6" s="33"/>
      <c r="Z6" s="33"/>
      <c r="AA6" s="33"/>
      <c r="AB6" s="33"/>
    </row>
    <row r="7" spans="1:28" ht="29.1" customHeight="1" thickBot="1" x14ac:dyDescent="0.4">
      <c r="A7" s="155"/>
      <c r="B7" s="138" t="str">
        <f t="shared" si="2"/>
        <v>NO</v>
      </c>
      <c r="C7" s="157"/>
      <c r="D7" s="157"/>
      <c r="E7" s="157"/>
      <c r="F7" s="139"/>
      <c r="G7" s="23"/>
      <c r="H7" s="151"/>
      <c r="I7" s="151"/>
      <c r="J7" s="151"/>
      <c r="K7" s="151"/>
      <c r="L7" s="23"/>
      <c r="M7" s="24"/>
      <c r="N7" s="24"/>
      <c r="O7" s="242">
        <f>IF(P7=8,SUM(F7:L7)-SMALL(F7:L7,1),IF(P7=8,SUM(F7:L7),SUM(F7:L7)))+N7</f>
        <v>0</v>
      </c>
      <c r="P7" s="26">
        <f>COUNTA(F7:M7)</f>
        <v>0</v>
      </c>
      <c r="Q7" s="134">
        <f>SUM(F7:M7)+N7</f>
        <v>0</v>
      </c>
      <c r="R7" s="27"/>
      <c r="S7" s="28">
        <v>1172</v>
      </c>
      <c r="T7" s="132" t="s">
        <v>144</v>
      </c>
      <c r="U7" s="30">
        <f t="shared" si="0"/>
        <v>0</v>
      </c>
      <c r="V7" s="31"/>
      <c r="W7" s="32">
        <f t="shared" si="1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55"/>
      <c r="B8" s="138" t="str">
        <f t="shared" si="2"/>
        <v>NO</v>
      </c>
      <c r="C8" s="157"/>
      <c r="D8" s="157"/>
      <c r="E8" s="157"/>
      <c r="F8" s="139"/>
      <c r="G8" s="23"/>
      <c r="H8" s="151"/>
      <c r="I8" s="151"/>
      <c r="J8" s="151"/>
      <c r="K8" s="151"/>
      <c r="L8" s="23"/>
      <c r="M8" s="24"/>
      <c r="N8" s="24"/>
      <c r="O8" s="242">
        <f>IF(P8=8,SUM(F8:L8)-SMALL(F8:L8,1),IF(P8=8,SUM(F8:L8),SUM(F8:L8)))+N8</f>
        <v>0</v>
      </c>
      <c r="P8" s="26">
        <f>COUNTA(F8:M8)</f>
        <v>0</v>
      </c>
      <c r="Q8" s="134">
        <f>SUM(F8:M8)+N8</f>
        <v>0</v>
      </c>
      <c r="R8" s="27"/>
      <c r="S8" s="28">
        <v>1174</v>
      </c>
      <c r="T8" s="132" t="s">
        <v>145</v>
      </c>
      <c r="U8" s="30">
        <f t="shared" si="0"/>
        <v>35</v>
      </c>
      <c r="V8" s="31"/>
      <c r="W8" s="32">
        <f t="shared" si="1"/>
        <v>35</v>
      </c>
      <c r="X8" s="19"/>
      <c r="Y8" s="33"/>
      <c r="Z8" s="33"/>
      <c r="AA8" s="33"/>
      <c r="AB8" s="33"/>
    </row>
    <row r="9" spans="1:28" ht="29.1" customHeight="1" thickBot="1" x14ac:dyDescent="0.4">
      <c r="A9" s="155"/>
      <c r="B9" s="138" t="str">
        <f t="shared" si="2"/>
        <v>NO</v>
      </c>
      <c r="C9" s="157"/>
      <c r="D9" s="157"/>
      <c r="E9" s="157"/>
      <c r="F9" s="139"/>
      <c r="G9" s="23"/>
      <c r="H9" s="151"/>
      <c r="I9" s="151"/>
      <c r="J9" s="151"/>
      <c r="K9" s="151"/>
      <c r="L9" s="23"/>
      <c r="M9" s="24"/>
      <c r="N9" s="24"/>
      <c r="O9" s="242">
        <f>IF(P9=8,SUM(F9:L9)-SMALL(F9:L9,1),IF(P9=8,SUM(F9:L9),SUM(F9:L9)))+N9</f>
        <v>0</v>
      </c>
      <c r="P9" s="26">
        <f>COUNTA(F9:M9)</f>
        <v>0</v>
      </c>
      <c r="Q9" s="134">
        <f>SUM(F9:M9)+N9</f>
        <v>0</v>
      </c>
      <c r="R9" s="27"/>
      <c r="S9" s="28">
        <v>1180</v>
      </c>
      <c r="T9" s="132" t="s">
        <v>146</v>
      </c>
      <c r="U9" s="30">
        <f t="shared" si="0"/>
        <v>0</v>
      </c>
      <c r="V9" s="31"/>
      <c r="W9" s="32">
        <f t="shared" si="1"/>
        <v>0</v>
      </c>
      <c r="X9" s="19"/>
      <c r="Y9" s="33"/>
      <c r="Z9" s="33"/>
      <c r="AA9" s="33"/>
      <c r="AB9" s="33"/>
    </row>
    <row r="10" spans="1:28" ht="29.1" customHeight="1" thickBot="1" x14ac:dyDescent="0.4">
      <c r="A10" s="155"/>
      <c r="B10" s="138" t="str">
        <f t="shared" si="2"/>
        <v>NO</v>
      </c>
      <c r="C10" s="157"/>
      <c r="D10" s="157"/>
      <c r="E10" s="157"/>
      <c r="F10" s="139"/>
      <c r="G10" s="23"/>
      <c r="H10" s="151"/>
      <c r="I10" s="151"/>
      <c r="J10" s="151"/>
      <c r="K10" s="151"/>
      <c r="L10" s="23"/>
      <c r="M10" s="24"/>
      <c r="N10" s="24"/>
      <c r="O10" s="242">
        <f>IF(P10=8,SUM(F10:L10)-SMALL(F10:L10,1),IF(P10=8,SUM(F10:L10),SUM(F10:L10)))+N10</f>
        <v>0</v>
      </c>
      <c r="P10" s="26">
        <f>COUNTA(F10:M10)</f>
        <v>0</v>
      </c>
      <c r="Q10" s="134">
        <f>SUM(F10:M10)+N10</f>
        <v>0</v>
      </c>
      <c r="R10" s="27"/>
      <c r="S10" s="28">
        <v>1298</v>
      </c>
      <c r="T10" s="132" t="s">
        <v>147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55"/>
      <c r="B11" s="138" t="str">
        <f t="shared" si="2"/>
        <v>NO</v>
      </c>
      <c r="C11" s="157"/>
      <c r="D11" s="157"/>
      <c r="E11" s="157"/>
      <c r="F11" s="139"/>
      <c r="G11" s="23"/>
      <c r="H11" s="151"/>
      <c r="I11" s="151"/>
      <c r="J11" s="151"/>
      <c r="K11" s="151"/>
      <c r="L11" s="23"/>
      <c r="M11" s="24"/>
      <c r="N11" s="24"/>
      <c r="O11" s="242">
        <f>IF(P11=8,SUM(F11:L11)-SMALL(F11:L11,1),IF(P11=8,SUM(F11:L11),SUM(F11:L11)))+N11</f>
        <v>0</v>
      </c>
      <c r="P11" s="26">
        <f>COUNTA(F11:M11)</f>
        <v>0</v>
      </c>
      <c r="Q11" s="134">
        <f>SUM(F11:M11)</f>
        <v>0</v>
      </c>
      <c r="R11" s="27"/>
      <c r="S11" s="28">
        <v>1317</v>
      </c>
      <c r="T11" s="132" t="s">
        <v>148</v>
      </c>
      <c r="U11" s="30">
        <f t="shared" si="0"/>
        <v>0</v>
      </c>
      <c r="V11" s="31"/>
      <c r="W11" s="32">
        <f t="shared" si="1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55"/>
      <c r="B12" s="138" t="str">
        <f t="shared" si="2"/>
        <v>NO</v>
      </c>
      <c r="C12" s="157"/>
      <c r="D12" s="157"/>
      <c r="E12" s="157"/>
      <c r="F12" s="148"/>
      <c r="G12" s="23"/>
      <c r="H12" s="151"/>
      <c r="I12" s="151"/>
      <c r="J12" s="151"/>
      <c r="K12" s="151"/>
      <c r="L12" s="23"/>
      <c r="M12" s="179"/>
      <c r="N12" s="179"/>
      <c r="O12" s="242">
        <f>IF(P12=8,SUM(F12:L12)-SMALL(F12:L12,1),IF(P12=8,SUM(F12:L12),SUM(F12:L12)))+N12</f>
        <v>0</v>
      </c>
      <c r="P12" s="26">
        <f>COUNTA(F12:M12)</f>
        <v>0</v>
      </c>
      <c r="Q12" s="134">
        <f>SUM(F12:M12)</f>
        <v>0</v>
      </c>
      <c r="R12" s="27"/>
      <c r="S12" s="28">
        <v>1347</v>
      </c>
      <c r="T12" s="132" t="s">
        <v>45</v>
      </c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55"/>
      <c r="B13" s="138" t="str">
        <f t="shared" si="2"/>
        <v>NO</v>
      </c>
      <c r="C13" s="157"/>
      <c r="D13" s="157"/>
      <c r="E13" s="157"/>
      <c r="F13" s="139"/>
      <c r="G13" s="23"/>
      <c r="H13" s="151"/>
      <c r="I13" s="151"/>
      <c r="J13" s="151"/>
      <c r="K13" s="151"/>
      <c r="L13" s="23"/>
      <c r="M13" s="24"/>
      <c r="N13" s="24"/>
      <c r="O13" s="242">
        <f>IF(P13=8,SUM(F13:L13)-SMALL(F13:L13,1),IF(P13=8,SUM(F13:L13),SUM(F13:L13)))+N13</f>
        <v>0</v>
      </c>
      <c r="P13" s="26">
        <f>COUNTA(F13:M13)</f>
        <v>0</v>
      </c>
      <c r="Q13" s="134">
        <f>SUM(F13:M13)</f>
        <v>0</v>
      </c>
      <c r="R13" s="27"/>
      <c r="S13" s="28">
        <v>1451</v>
      </c>
      <c r="T13" s="132" t="s">
        <v>149</v>
      </c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55"/>
      <c r="B14" s="138" t="str">
        <f t="shared" si="2"/>
        <v>NO</v>
      </c>
      <c r="C14" s="157"/>
      <c r="D14" s="157"/>
      <c r="E14" s="157"/>
      <c r="F14" s="139"/>
      <c r="G14" s="23"/>
      <c r="H14" s="151"/>
      <c r="I14" s="151"/>
      <c r="J14" s="151"/>
      <c r="K14" s="151"/>
      <c r="L14" s="23"/>
      <c r="M14" s="24"/>
      <c r="N14" s="24"/>
      <c r="O14" s="242">
        <f>IF(P14=8,SUM(F14:L14)-SMALL(F14:L14,1),IF(P14=8,SUM(F14:L14),SUM(F14:L14)))+N14</f>
        <v>0</v>
      </c>
      <c r="P14" s="26">
        <f>COUNTA(F14:M14)</f>
        <v>0</v>
      </c>
      <c r="Q14" s="134">
        <f>SUM(F14:M14)</f>
        <v>0</v>
      </c>
      <c r="R14" s="27"/>
      <c r="S14" s="28">
        <v>1757</v>
      </c>
      <c r="T14" s="132" t="s">
        <v>150</v>
      </c>
      <c r="U14" s="30">
        <f t="shared" si="0"/>
        <v>0</v>
      </c>
      <c r="V14" s="31"/>
      <c r="W14" s="32">
        <f t="shared" si="1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155"/>
      <c r="B15" s="138" t="str">
        <f t="shared" si="2"/>
        <v>NO</v>
      </c>
      <c r="C15" s="157"/>
      <c r="D15" s="157"/>
      <c r="E15" s="157"/>
      <c r="F15" s="139"/>
      <c r="G15" s="23"/>
      <c r="H15" s="151"/>
      <c r="I15" s="151"/>
      <c r="J15" s="151"/>
      <c r="K15" s="151"/>
      <c r="L15" s="23"/>
      <c r="M15" s="24"/>
      <c r="N15" s="24"/>
      <c r="O15" s="242">
        <f>IF(P15=8,SUM(F15:L15)-SMALL(F15:L15,1),IF(P15=8,SUM(F15:L15),SUM(F15:L15)))+N15</f>
        <v>0</v>
      </c>
      <c r="P15" s="26">
        <f>COUNTA(F15:M15)</f>
        <v>0</v>
      </c>
      <c r="Q15" s="134">
        <f>SUM(F15:M15)</f>
        <v>0</v>
      </c>
      <c r="R15" s="27"/>
      <c r="S15" s="28">
        <v>1773</v>
      </c>
      <c r="T15" s="132" t="s">
        <v>71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55"/>
      <c r="B16" s="138" t="str">
        <f t="shared" si="2"/>
        <v>NO</v>
      </c>
      <c r="C16" s="157"/>
      <c r="D16" s="157"/>
      <c r="E16" s="157"/>
      <c r="F16" s="139"/>
      <c r="G16" s="23"/>
      <c r="H16" s="151"/>
      <c r="I16" s="151"/>
      <c r="J16" s="151"/>
      <c r="K16" s="151"/>
      <c r="L16" s="23"/>
      <c r="M16" s="24"/>
      <c r="N16" s="24"/>
      <c r="O16" s="242">
        <f>IF(P16=8,SUM(F16:L16)-SMALL(F16:L16,1),IF(P16=8,SUM(F16:L16),SUM(F16:L16)))+N16</f>
        <v>0</v>
      </c>
      <c r="P16" s="26">
        <f>COUNTA(F16:M16)</f>
        <v>0</v>
      </c>
      <c r="Q16" s="134">
        <f>SUM(F16:M16)</f>
        <v>0</v>
      </c>
      <c r="R16" s="27"/>
      <c r="S16" s="28">
        <v>1843</v>
      </c>
      <c r="T16" s="132" t="s">
        <v>151</v>
      </c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55"/>
      <c r="B17" s="138" t="str">
        <f t="shared" si="2"/>
        <v>NO</v>
      </c>
      <c r="C17" s="157"/>
      <c r="D17" s="157"/>
      <c r="E17" s="157"/>
      <c r="F17" s="139"/>
      <c r="G17" s="23"/>
      <c r="H17" s="151"/>
      <c r="I17" s="151"/>
      <c r="J17" s="151"/>
      <c r="K17" s="151"/>
      <c r="L17" s="23"/>
      <c r="M17" s="24"/>
      <c r="N17" s="24"/>
      <c r="O17" s="242">
        <f>IF(P17=8,SUM(F17:L17)-SMALL(F17:L17,1),IF(P17=8,SUM(F17:L17),SUM(F17:L17)))+N17</f>
        <v>0</v>
      </c>
      <c r="P17" s="26">
        <f>COUNTA(F17:M17)</f>
        <v>0</v>
      </c>
      <c r="Q17" s="134">
        <f>SUM(F17:M17)</f>
        <v>0</v>
      </c>
      <c r="R17" s="27"/>
      <c r="S17" s="28">
        <v>1988</v>
      </c>
      <c r="T17" s="132" t="s">
        <v>152</v>
      </c>
      <c r="U17" s="30">
        <f t="shared" si="0"/>
        <v>0</v>
      </c>
      <c r="V17" s="31"/>
      <c r="W17" s="32">
        <f t="shared" si="1"/>
        <v>0</v>
      </c>
      <c r="X17" s="19"/>
      <c r="Y17" s="33"/>
      <c r="Z17" s="33"/>
      <c r="AA17" s="33"/>
      <c r="AB17" s="33"/>
    </row>
    <row r="18" spans="1:28" ht="29.1" customHeight="1" thickBot="1" x14ac:dyDescent="0.4">
      <c r="A18" s="166"/>
      <c r="B18" s="138" t="str">
        <f t="shared" si="2"/>
        <v>NO</v>
      </c>
      <c r="C18" s="157"/>
      <c r="D18" s="157"/>
      <c r="E18" s="157"/>
      <c r="F18" s="139"/>
      <c r="G18" s="23"/>
      <c r="H18" s="151"/>
      <c r="I18" s="151"/>
      <c r="J18" s="151"/>
      <c r="K18" s="151"/>
      <c r="L18" s="23"/>
      <c r="M18" s="24"/>
      <c r="N18" s="24"/>
      <c r="O18" s="242">
        <f>IF(P18=8,SUM(F18:L18)-SMALL(F18:L18,1),IF(P18=8,SUM(F18:L18),SUM(F18:L18)))+N18</f>
        <v>0</v>
      </c>
      <c r="P18" s="26">
        <f>COUNTA(F18:M18)</f>
        <v>0</v>
      </c>
      <c r="Q18" s="134">
        <v>0</v>
      </c>
      <c r="R18" s="27"/>
      <c r="S18" s="28">
        <v>2005</v>
      </c>
      <c r="T18" s="132" t="s">
        <v>153</v>
      </c>
      <c r="U18" s="30">
        <f t="shared" si="0"/>
        <v>0</v>
      </c>
      <c r="V18" s="31"/>
      <c r="W18" s="32">
        <f t="shared" si="1"/>
        <v>0</v>
      </c>
      <c r="X18" s="19"/>
      <c r="Y18" s="33"/>
      <c r="Z18" s="33"/>
      <c r="AA18" s="33"/>
      <c r="AB18" s="33"/>
    </row>
    <row r="19" spans="1:28" ht="29.1" customHeight="1" thickBot="1" x14ac:dyDescent="0.4">
      <c r="A19" s="155"/>
      <c r="B19" s="138" t="str">
        <f t="shared" si="2"/>
        <v>NO</v>
      </c>
      <c r="C19" s="157"/>
      <c r="D19" s="157"/>
      <c r="E19" s="157"/>
      <c r="F19" s="139"/>
      <c r="G19" s="23"/>
      <c r="H19" s="151"/>
      <c r="I19" s="151"/>
      <c r="J19" s="151"/>
      <c r="K19" s="151"/>
      <c r="L19" s="23"/>
      <c r="M19" s="24"/>
      <c r="N19" s="24"/>
      <c r="O19" s="242">
        <f>IF(P19=8,SUM(F19:L19)-SMALL(F19:L19,1),IF(P19=8,SUM(F19:L19),SUM(F19:L19)))+N19</f>
        <v>0</v>
      </c>
      <c r="P19" s="26">
        <f>COUNTA(F19:M19)</f>
        <v>0</v>
      </c>
      <c r="Q19" s="134">
        <f>SUM(F19:M19)</f>
        <v>0</v>
      </c>
      <c r="R19" s="27"/>
      <c r="S19" s="28">
        <v>2015</v>
      </c>
      <c r="T19" s="132" t="s">
        <v>154</v>
      </c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55"/>
      <c r="B20" s="138" t="str">
        <f t="shared" si="2"/>
        <v>NO</v>
      </c>
      <c r="C20" s="157"/>
      <c r="D20" s="157"/>
      <c r="E20" s="157"/>
      <c r="F20" s="139"/>
      <c r="G20" s="23"/>
      <c r="H20" s="151"/>
      <c r="I20" s="151"/>
      <c r="J20" s="151"/>
      <c r="K20" s="151"/>
      <c r="L20" s="23"/>
      <c r="M20" s="24"/>
      <c r="N20" s="24"/>
      <c r="O20" s="242">
        <f>IF(P20=8,SUM(F20:L20)-SMALL(F20:L20,1),IF(P20=8,SUM(F20:L20),SUM(F20:L20)))+N20</f>
        <v>0</v>
      </c>
      <c r="P20" s="26">
        <f>COUNTA(F20:M20)</f>
        <v>0</v>
      </c>
      <c r="Q20" s="134">
        <f>SUM(F20:M20)</f>
        <v>0</v>
      </c>
      <c r="R20" s="27"/>
      <c r="S20" s="28">
        <v>2041</v>
      </c>
      <c r="T20" s="132" t="s">
        <v>155</v>
      </c>
      <c r="U20" s="30">
        <f t="shared" si="0"/>
        <v>0</v>
      </c>
      <c r="V20" s="31"/>
      <c r="W20" s="32">
        <f t="shared" si="1"/>
        <v>0</v>
      </c>
      <c r="X20" s="19"/>
      <c r="Y20" s="33"/>
      <c r="Z20" s="33"/>
      <c r="AA20" s="33"/>
      <c r="AB20" s="33"/>
    </row>
    <row r="21" spans="1:28" ht="29.1" customHeight="1" thickBot="1" x14ac:dyDescent="0.4">
      <c r="A21" s="155"/>
      <c r="B21" s="138" t="str">
        <f t="shared" si="2"/>
        <v>NO</v>
      </c>
      <c r="C21" s="157"/>
      <c r="D21" s="157"/>
      <c r="E21" s="157"/>
      <c r="F21" s="139"/>
      <c r="G21" s="23"/>
      <c r="H21" s="151"/>
      <c r="I21" s="151"/>
      <c r="J21" s="151"/>
      <c r="K21" s="151"/>
      <c r="L21" s="23"/>
      <c r="M21" s="24"/>
      <c r="N21" s="24"/>
      <c r="O21" s="242">
        <f>IF(P21=8,SUM(F21:L21)-SMALL(F21:L21,1),IF(P21=8,SUM(F21:L21),SUM(F21:L21)))+N21</f>
        <v>0</v>
      </c>
      <c r="P21" s="26">
        <f>COUNTA(F21:M21)</f>
        <v>0</v>
      </c>
      <c r="Q21" s="134">
        <f>SUM(F21:M21)</f>
        <v>0</v>
      </c>
      <c r="R21" s="27"/>
      <c r="S21" s="28">
        <v>2055</v>
      </c>
      <c r="T21" s="132" t="s">
        <v>156</v>
      </c>
      <c r="U21" s="30">
        <f t="shared" si="0"/>
        <v>0</v>
      </c>
      <c r="V21" s="31"/>
      <c r="W21" s="32">
        <f t="shared" si="1"/>
        <v>0</v>
      </c>
      <c r="X21" s="19"/>
      <c r="Y21" s="33"/>
      <c r="Z21" s="33"/>
      <c r="AA21" s="33"/>
      <c r="AB21" s="33"/>
    </row>
    <row r="22" spans="1:28" ht="29.1" customHeight="1" thickBot="1" x14ac:dyDescent="0.4">
      <c r="A22" s="155"/>
      <c r="B22" s="138" t="str">
        <f t="shared" si="2"/>
        <v>NO</v>
      </c>
      <c r="C22" s="157"/>
      <c r="D22" s="157"/>
      <c r="E22" s="157"/>
      <c r="F22" s="139"/>
      <c r="G22" s="23"/>
      <c r="H22" s="151"/>
      <c r="I22" s="151"/>
      <c r="J22" s="151"/>
      <c r="K22" s="151"/>
      <c r="L22" s="23"/>
      <c r="M22" s="24"/>
      <c r="N22" s="24"/>
      <c r="O22" s="242">
        <f>IF(P22=8,SUM(F22:L22)-SMALL(F22:L22,1),IF(P22=8,SUM(F22:L22),SUM(F22:L22)))+N22</f>
        <v>0</v>
      </c>
      <c r="P22" s="26">
        <f>COUNTA(F22:M22)</f>
        <v>0</v>
      </c>
      <c r="Q22" s="134">
        <f>SUM(F22:M22)</f>
        <v>0</v>
      </c>
      <c r="R22" s="27"/>
      <c r="S22" s="28">
        <v>2057</v>
      </c>
      <c r="T22" s="132" t="s">
        <v>157</v>
      </c>
      <c r="U22" s="30">
        <f t="shared" si="0"/>
        <v>0</v>
      </c>
      <c r="V22" s="31"/>
      <c r="W22" s="32">
        <f t="shared" si="1"/>
        <v>0</v>
      </c>
      <c r="X22" s="19"/>
      <c r="Y22" s="33"/>
      <c r="Z22" s="33"/>
      <c r="AA22" s="33"/>
      <c r="AB22" s="33"/>
    </row>
    <row r="23" spans="1:28" ht="29.1" customHeight="1" thickBot="1" x14ac:dyDescent="0.4">
      <c r="A23" s="155"/>
      <c r="B23" s="138" t="str">
        <f t="shared" si="2"/>
        <v>NO</v>
      </c>
      <c r="C23" s="157"/>
      <c r="D23" s="157"/>
      <c r="E23" s="157"/>
      <c r="F23" s="139"/>
      <c r="G23" s="23"/>
      <c r="H23" s="151"/>
      <c r="I23" s="151"/>
      <c r="J23" s="151"/>
      <c r="K23" s="151"/>
      <c r="L23" s="23"/>
      <c r="M23" s="24"/>
      <c r="N23" s="24"/>
      <c r="O23" s="242">
        <f>IF(P23=8,SUM(F23:L23)-SMALL(F23:L23,1),IF(P23=8,SUM(F23:L23),SUM(F23:L23)))+N23</f>
        <v>0</v>
      </c>
      <c r="P23" s="26">
        <f>COUNTA(F23:M23)</f>
        <v>0</v>
      </c>
      <c r="Q23" s="134">
        <f>SUM(F23:M23)</f>
        <v>0</v>
      </c>
      <c r="R23" s="27"/>
      <c r="S23" s="28">
        <v>2112</v>
      </c>
      <c r="T23" s="132" t="s">
        <v>158</v>
      </c>
      <c r="U23" s="30">
        <f t="shared" si="0"/>
        <v>0</v>
      </c>
      <c r="V23" s="31"/>
      <c r="W23" s="32">
        <f t="shared" si="1"/>
        <v>0</v>
      </c>
      <c r="X23" s="19"/>
      <c r="Y23" s="33"/>
      <c r="Z23" s="33"/>
      <c r="AA23" s="33"/>
      <c r="AB23" s="33"/>
    </row>
    <row r="24" spans="1:28" ht="29.1" customHeight="1" thickBot="1" x14ac:dyDescent="0.4">
      <c r="A24" s="155"/>
      <c r="B24" s="138" t="str">
        <f t="shared" si="2"/>
        <v>NO</v>
      </c>
      <c r="C24" s="157"/>
      <c r="D24" s="157"/>
      <c r="E24" s="157"/>
      <c r="F24" s="139"/>
      <c r="G24" s="23"/>
      <c r="H24" s="151"/>
      <c r="I24" s="151"/>
      <c r="J24" s="151"/>
      <c r="K24" s="151"/>
      <c r="L24" s="23"/>
      <c r="M24" s="24"/>
      <c r="N24" s="24"/>
      <c r="O24" s="242">
        <f>IF(P24=8,SUM(F24:L24)-SMALL(F24:L24,1),IF(P24=8,SUM(F24:L24),SUM(F24:L24)))+N24</f>
        <v>0</v>
      </c>
      <c r="P24" s="26">
        <f>COUNTA(F24:M24)</f>
        <v>0</v>
      </c>
      <c r="Q24" s="134">
        <f>SUM(F24:M24)</f>
        <v>0</v>
      </c>
      <c r="R24" s="27"/>
      <c r="S24" s="28">
        <v>2140</v>
      </c>
      <c r="T24" s="132" t="s">
        <v>159</v>
      </c>
      <c r="U24" s="30">
        <f t="shared" si="0"/>
        <v>0</v>
      </c>
      <c r="V24" s="31"/>
      <c r="W24" s="32">
        <f t="shared" si="1"/>
        <v>0</v>
      </c>
      <c r="X24" s="19"/>
      <c r="Y24" s="33"/>
      <c r="Z24" s="33"/>
      <c r="AA24" s="33"/>
      <c r="AB24" s="33"/>
    </row>
    <row r="25" spans="1:28" ht="29.1" customHeight="1" thickBot="1" x14ac:dyDescent="0.4">
      <c r="A25" s="155"/>
      <c r="B25" s="138" t="str">
        <f t="shared" si="2"/>
        <v>NO</v>
      </c>
      <c r="C25" s="157"/>
      <c r="D25" s="157"/>
      <c r="E25" s="157"/>
      <c r="F25" s="148"/>
      <c r="G25" s="23"/>
      <c r="H25" s="151"/>
      <c r="I25" s="151"/>
      <c r="J25" s="151"/>
      <c r="K25" s="151"/>
      <c r="L25" s="23"/>
      <c r="M25" s="179"/>
      <c r="N25" s="179"/>
      <c r="O25" s="242">
        <f>IF(P25=8,SUM(F25:L25)-SMALL(F25:L25,1),IF(P25=8,SUM(F25:L25),SUM(F25:L25)))+N25</f>
        <v>0</v>
      </c>
      <c r="P25" s="26">
        <f>COUNTA(F25:M25)</f>
        <v>0</v>
      </c>
      <c r="Q25" s="134">
        <f>SUM(F25:M25)</f>
        <v>0</v>
      </c>
      <c r="R25" s="27"/>
      <c r="S25" s="28">
        <v>2142</v>
      </c>
      <c r="T25" s="132" t="s">
        <v>160</v>
      </c>
      <c r="U25" s="30">
        <f t="shared" si="0"/>
        <v>0</v>
      </c>
      <c r="V25" s="31"/>
      <c r="W25" s="32">
        <f t="shared" si="1"/>
        <v>0</v>
      </c>
      <c r="X25" s="19"/>
      <c r="Y25" s="33"/>
      <c r="Z25" s="33"/>
      <c r="AA25" s="33"/>
      <c r="AB25" s="33"/>
    </row>
    <row r="26" spans="1:28" ht="29.1" customHeight="1" thickBot="1" x14ac:dyDescent="0.4">
      <c r="A26" s="155"/>
      <c r="B26" s="138" t="str">
        <f t="shared" si="2"/>
        <v>NO</v>
      </c>
      <c r="C26" s="157"/>
      <c r="D26" s="157"/>
      <c r="E26" s="157"/>
      <c r="F26" s="139"/>
      <c r="G26" s="23"/>
      <c r="H26" s="151"/>
      <c r="I26" s="151"/>
      <c r="J26" s="151"/>
      <c r="K26" s="151"/>
      <c r="L26" s="23"/>
      <c r="M26" s="24"/>
      <c r="N26" s="24"/>
      <c r="O26" s="242">
        <f>IF(P26=8,SUM(F26:L26)-SMALL(F26:L26,1),IF(P26=8,SUM(F26:L26),SUM(F26:L26)))+N26</f>
        <v>0</v>
      </c>
      <c r="P26" s="26">
        <f>COUNTA(F26:M26)</f>
        <v>0</v>
      </c>
      <c r="Q26" s="134">
        <f>SUM(F26:M26)</f>
        <v>0</v>
      </c>
      <c r="R26" s="27"/>
      <c r="S26" s="28">
        <v>2144</v>
      </c>
      <c r="T26" s="132" t="s">
        <v>161</v>
      </c>
      <c r="U26" s="30">
        <f t="shared" si="0"/>
        <v>0</v>
      </c>
      <c r="V26" s="31"/>
      <c r="W26" s="32">
        <f t="shared" si="1"/>
        <v>0</v>
      </c>
      <c r="X26" s="19"/>
      <c r="Y26" s="33"/>
      <c r="Z26" s="33"/>
      <c r="AA26" s="33"/>
      <c r="AB26" s="33"/>
    </row>
    <row r="27" spans="1:28" ht="29.1" customHeight="1" thickBot="1" x14ac:dyDescent="0.4">
      <c r="A27" s="166"/>
      <c r="B27" s="138" t="str">
        <f t="shared" si="2"/>
        <v>NO</v>
      </c>
      <c r="C27" s="157"/>
      <c r="D27" s="157"/>
      <c r="E27" s="157"/>
      <c r="F27" s="139"/>
      <c r="G27" s="23"/>
      <c r="H27" s="151"/>
      <c r="I27" s="151"/>
      <c r="J27" s="151"/>
      <c r="K27" s="151"/>
      <c r="L27" s="23"/>
      <c r="M27" s="24"/>
      <c r="N27" s="24"/>
      <c r="O27" s="242">
        <f>IF(P27=8,SUM(F27:L27)-SMALL(F27:L27,1),IF(P27=8,SUM(F27:L27),SUM(F27:L27)))+N27</f>
        <v>0</v>
      </c>
      <c r="P27" s="26">
        <f>COUNTA(F27:M27)</f>
        <v>0</v>
      </c>
      <c r="Q27" s="134">
        <v>0</v>
      </c>
      <c r="R27" s="27"/>
      <c r="S27" s="28">
        <v>2186</v>
      </c>
      <c r="T27" s="132" t="s">
        <v>162</v>
      </c>
      <c r="U27" s="30">
        <f t="shared" si="0"/>
        <v>0</v>
      </c>
      <c r="V27" s="31"/>
      <c r="W27" s="32">
        <f t="shared" si="1"/>
        <v>0</v>
      </c>
      <c r="X27" s="19"/>
      <c r="Y27" s="33"/>
      <c r="Z27" s="33"/>
      <c r="AA27" s="33"/>
      <c r="AB27" s="33"/>
    </row>
    <row r="28" spans="1:28" ht="29.1" customHeight="1" thickBot="1" x14ac:dyDescent="0.4">
      <c r="A28" s="220"/>
      <c r="B28" s="138" t="str">
        <f t="shared" si="2"/>
        <v>NO</v>
      </c>
      <c r="C28" s="157"/>
      <c r="D28" s="157"/>
      <c r="E28" s="157"/>
      <c r="F28" s="139"/>
      <c r="G28" s="23"/>
      <c r="H28" s="151"/>
      <c r="I28" s="151"/>
      <c r="J28" s="151"/>
      <c r="K28" s="151"/>
      <c r="L28" s="23"/>
      <c r="M28" s="24"/>
      <c r="N28" s="24"/>
      <c r="O28" s="242">
        <f>IF(P28=8,SUM(F28:L28)-SMALL(F28:L28,1),IF(P28=8,SUM(F28:L28),SUM(F28:L28)))+N28</f>
        <v>0</v>
      </c>
      <c r="P28" s="26">
        <f>COUNTA(F28:M28)</f>
        <v>0</v>
      </c>
      <c r="Q28" s="134">
        <v>0</v>
      </c>
      <c r="R28" s="27"/>
      <c r="S28" s="28">
        <v>2236</v>
      </c>
      <c r="T28" s="132" t="s">
        <v>163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220"/>
      <c r="B29" s="138" t="str">
        <f t="shared" si="2"/>
        <v>NO</v>
      </c>
      <c r="C29" s="157"/>
      <c r="D29" s="157"/>
      <c r="E29" s="157"/>
      <c r="F29" s="139"/>
      <c r="G29" s="23"/>
      <c r="H29" s="151"/>
      <c r="I29" s="151"/>
      <c r="J29" s="151"/>
      <c r="K29" s="151"/>
      <c r="L29" s="23"/>
      <c r="M29" s="24"/>
      <c r="N29" s="24"/>
      <c r="O29" s="242">
        <f>IF(P29=8,SUM(F29:L29)-SMALL(F29:L29,1),IF(P29=8,SUM(F29:L29),SUM(F29:L29)))+N29</f>
        <v>0</v>
      </c>
      <c r="P29" s="26">
        <f>COUNTA(F29:M29)</f>
        <v>0</v>
      </c>
      <c r="Q29" s="134">
        <v>0</v>
      </c>
      <c r="R29" s="27"/>
      <c r="S29" s="28">
        <v>2272</v>
      </c>
      <c r="T29" s="132" t="s">
        <v>164</v>
      </c>
      <c r="U29" s="30">
        <f t="shared" si="0"/>
        <v>45</v>
      </c>
      <c r="V29" s="31"/>
      <c r="W29" s="32">
        <f t="shared" si="1"/>
        <v>45</v>
      </c>
      <c r="X29" s="19"/>
      <c r="Y29" s="6"/>
      <c r="Z29" s="6"/>
      <c r="AA29" s="6"/>
      <c r="AB29" s="6"/>
    </row>
    <row r="30" spans="1:28" ht="29.1" customHeight="1" thickBot="1" x14ac:dyDescent="0.4">
      <c r="A30" s="138"/>
      <c r="B30" s="138" t="str">
        <f t="shared" ref="B30:B44" si="3">IF(P30&lt;2,"NO","SI")</f>
        <v>NO</v>
      </c>
      <c r="C30" s="157"/>
      <c r="D30" s="157"/>
      <c r="E30" s="157"/>
      <c r="F30" s="139"/>
      <c r="G30" s="23"/>
      <c r="H30" s="151"/>
      <c r="I30" s="151"/>
      <c r="J30" s="151"/>
      <c r="K30" s="151"/>
      <c r="L30" s="23"/>
      <c r="M30" s="24"/>
      <c r="N30" s="24"/>
      <c r="O30" s="145">
        <f>IF(P30=9,SUM(F30:M30)-SMALL(F30:M30,1),IF(P30=8,SUM(F30:M30),SUM(F30:M30)))</f>
        <v>0</v>
      </c>
      <c r="P30" s="26">
        <f>COUNTA(F30:M30)</f>
        <v>0</v>
      </c>
      <c r="Q30" s="134">
        <f>SUM(F30:M30)</f>
        <v>0</v>
      </c>
      <c r="R30" s="27"/>
      <c r="S30" s="28">
        <v>2362</v>
      </c>
      <c r="T30" s="132" t="s">
        <v>165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38"/>
      <c r="B31" s="138" t="str">
        <f t="shared" si="3"/>
        <v>NO</v>
      </c>
      <c r="C31" s="157"/>
      <c r="D31" s="157"/>
      <c r="E31" s="157"/>
      <c r="F31" s="139"/>
      <c r="G31" s="23"/>
      <c r="H31" s="151"/>
      <c r="I31" s="151"/>
      <c r="J31" s="151"/>
      <c r="K31" s="151"/>
      <c r="L31" s="23"/>
      <c r="M31" s="24"/>
      <c r="N31" s="24"/>
      <c r="O31" s="145">
        <f>IF(P31=9,SUM(F31:M31)-SMALL(F31:M31,1),IF(P31=8,SUM(F31:M31),SUM(F31:M31)))</f>
        <v>0</v>
      </c>
      <c r="P31" s="26">
        <f>COUNTA(F31:M31)</f>
        <v>0</v>
      </c>
      <c r="Q31" s="134">
        <f>SUM(F31:M31)</f>
        <v>0</v>
      </c>
      <c r="R31" s="27"/>
      <c r="S31" s="28">
        <v>2397</v>
      </c>
      <c r="T31" s="132" t="s">
        <v>166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38"/>
      <c r="B32" s="138" t="str">
        <f t="shared" si="3"/>
        <v>NO</v>
      </c>
      <c r="C32" s="157"/>
      <c r="D32" s="157"/>
      <c r="E32" s="157"/>
      <c r="F32" s="139"/>
      <c r="G32" s="23"/>
      <c r="H32" s="151"/>
      <c r="I32" s="151"/>
      <c r="J32" s="151"/>
      <c r="K32" s="151"/>
      <c r="L32" s="23"/>
      <c r="M32" s="24"/>
      <c r="N32" s="24"/>
      <c r="O32" s="145">
        <f>IF(P32=9,SUM(F32:M32)-SMALL(F32:M32,1),IF(P32=8,SUM(F32:M32),SUM(F32:M32)))</f>
        <v>0</v>
      </c>
      <c r="P32" s="26">
        <f>COUNTA(F32:M32)</f>
        <v>0</v>
      </c>
      <c r="Q32" s="134">
        <f>SUM(F32:M32)</f>
        <v>0</v>
      </c>
      <c r="R32" s="27"/>
      <c r="S32" s="28">
        <v>2403</v>
      </c>
      <c r="T32" s="132" t="s">
        <v>167</v>
      </c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38"/>
      <c r="B33" s="138" t="str">
        <f t="shared" si="3"/>
        <v>NO</v>
      </c>
      <c r="C33" s="157"/>
      <c r="D33" s="157"/>
      <c r="E33" s="157"/>
      <c r="F33" s="139"/>
      <c r="G33" s="23"/>
      <c r="H33" s="151"/>
      <c r="I33" s="151"/>
      <c r="J33" s="151"/>
      <c r="K33" s="151"/>
      <c r="L33" s="23"/>
      <c r="M33" s="24"/>
      <c r="N33" s="24"/>
      <c r="O33" s="145">
        <f>IF(P33=9,SUM(F33:M33)-SMALL(F33:M33,1),IF(P33=8,SUM(F33:M33),SUM(F33:M33)))</f>
        <v>0</v>
      </c>
      <c r="P33" s="26">
        <f>COUNTA(F33:M33)</f>
        <v>0</v>
      </c>
      <c r="Q33" s="134">
        <f>SUM(F33:M33)</f>
        <v>0</v>
      </c>
      <c r="R33" s="27"/>
      <c r="S33" s="28">
        <v>2415</v>
      </c>
      <c r="T33" s="132" t="s">
        <v>168</v>
      </c>
      <c r="U33" s="30">
        <f t="shared" si="0"/>
        <v>45</v>
      </c>
      <c r="V33" s="31"/>
      <c r="W33" s="32">
        <f t="shared" si="1"/>
        <v>45</v>
      </c>
      <c r="X33" s="19"/>
      <c r="Y33" s="6"/>
      <c r="Z33" s="6"/>
      <c r="AA33" s="6"/>
      <c r="AB33" s="6"/>
    </row>
    <row r="34" spans="1:28" ht="29.1" customHeight="1" thickBot="1" x14ac:dyDescent="0.4">
      <c r="A34" s="138"/>
      <c r="B34" s="138" t="str">
        <f t="shared" si="3"/>
        <v>NO</v>
      </c>
      <c r="C34" s="157"/>
      <c r="D34" s="157"/>
      <c r="E34" s="157"/>
      <c r="F34" s="139"/>
      <c r="G34" s="23"/>
      <c r="H34" s="151"/>
      <c r="I34" s="151"/>
      <c r="J34" s="151"/>
      <c r="K34" s="151"/>
      <c r="L34" s="23"/>
      <c r="M34" s="24"/>
      <c r="N34" s="24"/>
      <c r="O34" s="145">
        <f>IF(P34=9,SUM(F34:M34)-SMALL(F34:M34,1),IF(P34=8,SUM(F34:M34),SUM(F34:M34)))</f>
        <v>0</v>
      </c>
      <c r="P34" s="26">
        <f>COUNTA(F34:M34)</f>
        <v>0</v>
      </c>
      <c r="Q34" s="134">
        <v>0</v>
      </c>
      <c r="R34" s="27"/>
      <c r="S34" s="28">
        <v>2446</v>
      </c>
      <c r="T34" s="132" t="s">
        <v>169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38"/>
      <c r="B35" s="138" t="str">
        <f t="shared" si="3"/>
        <v>NO</v>
      </c>
      <c r="C35" s="157"/>
      <c r="D35" s="157"/>
      <c r="E35" s="157"/>
      <c r="F35" s="139"/>
      <c r="G35" s="23"/>
      <c r="H35" s="151"/>
      <c r="I35" s="151"/>
      <c r="J35" s="151"/>
      <c r="K35" s="151"/>
      <c r="L35" s="23"/>
      <c r="M35" s="24"/>
      <c r="N35" s="24"/>
      <c r="O35" s="145">
        <f>IF(P35=9,SUM(F35:M35)-SMALL(F35:M35,1),IF(P35=8,SUM(F35:M35),SUM(F35:M35)))</f>
        <v>0</v>
      </c>
      <c r="P35" s="26">
        <f>COUNTA(F35:M35)</f>
        <v>0</v>
      </c>
      <c r="Q35" s="134">
        <f>SUM(F35:M35)</f>
        <v>0</v>
      </c>
      <c r="R35" s="27"/>
      <c r="S35" s="28">
        <v>2455</v>
      </c>
      <c r="T35" s="132" t="s">
        <v>170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38"/>
      <c r="B36" s="138" t="str">
        <f t="shared" si="3"/>
        <v>NO</v>
      </c>
      <c r="C36" s="157"/>
      <c r="D36" s="157"/>
      <c r="E36" s="157"/>
      <c r="F36" s="139"/>
      <c r="G36" s="23"/>
      <c r="H36" s="151"/>
      <c r="I36" s="151"/>
      <c r="J36" s="151"/>
      <c r="K36" s="151"/>
      <c r="L36" s="23"/>
      <c r="M36" s="24"/>
      <c r="N36" s="24"/>
      <c r="O36" s="145">
        <f>IF(P36=9,SUM(F36:M36)-SMALL(F36:M36,1),IF(P36=8,SUM(F36:M36),SUM(F36:M36)))</f>
        <v>0</v>
      </c>
      <c r="P36" s="26">
        <f>COUNTA(F36:M36)</f>
        <v>0</v>
      </c>
      <c r="Q36" s="134">
        <f>SUM(F36:M36)</f>
        <v>0</v>
      </c>
      <c r="R36" s="27"/>
      <c r="S36" s="28">
        <v>2513</v>
      </c>
      <c r="T36" s="132" t="s">
        <v>114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38"/>
      <c r="B37" s="138" t="str">
        <f t="shared" si="3"/>
        <v>NO</v>
      </c>
      <c r="C37" s="157"/>
      <c r="D37" s="157"/>
      <c r="E37" s="157"/>
      <c r="F37" s="139"/>
      <c r="G37" s="23"/>
      <c r="H37" s="151"/>
      <c r="I37" s="151"/>
      <c r="J37" s="151"/>
      <c r="K37" s="151"/>
      <c r="L37" s="23"/>
      <c r="M37" s="24"/>
      <c r="N37" s="24"/>
      <c r="O37" s="145">
        <f>IF(P37=9,SUM(F37:M37)-SMALL(F37:M37,1),IF(P37=8,SUM(F37:M37),SUM(F37:M37)))</f>
        <v>0</v>
      </c>
      <c r="P37" s="26">
        <f>COUNTA(F37:M37)</f>
        <v>0</v>
      </c>
      <c r="Q37" s="134">
        <f>SUM(F37:M37)</f>
        <v>0</v>
      </c>
      <c r="R37" s="27"/>
      <c r="S37" s="28">
        <v>2521</v>
      </c>
      <c r="T37" s="132" t="s">
        <v>111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38"/>
      <c r="B38" s="138" t="str">
        <f t="shared" si="3"/>
        <v>NO</v>
      </c>
      <c r="C38" s="157"/>
      <c r="D38" s="157"/>
      <c r="E38" s="157"/>
      <c r="F38" s="139"/>
      <c r="G38" s="23"/>
      <c r="H38" s="151"/>
      <c r="I38" s="151"/>
      <c r="J38" s="151"/>
      <c r="K38" s="151"/>
      <c r="L38" s="23"/>
      <c r="M38" s="24"/>
      <c r="N38" s="24"/>
      <c r="O38" s="145">
        <f>IF(P38=9,SUM(F38:M38)-SMALL(F38:M38,1),IF(P38=8,SUM(F38:M38),SUM(F38:M38)))</f>
        <v>0</v>
      </c>
      <c r="P38" s="26">
        <f>COUNTA(F38:M38)</f>
        <v>0</v>
      </c>
      <c r="Q38" s="134">
        <v>0</v>
      </c>
      <c r="R38" s="27"/>
      <c r="S38" s="28">
        <v>2526</v>
      </c>
      <c r="T38" s="132" t="s">
        <v>171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38"/>
      <c r="B39" s="138" t="str">
        <f t="shared" si="3"/>
        <v>NO</v>
      </c>
      <c r="C39" s="157"/>
      <c r="D39" s="163"/>
      <c r="E39" s="157"/>
      <c r="F39" s="139"/>
      <c r="G39" s="23"/>
      <c r="H39" s="151"/>
      <c r="I39" s="151"/>
      <c r="J39" s="151"/>
      <c r="K39" s="151"/>
      <c r="L39" s="23"/>
      <c r="M39" s="24"/>
      <c r="N39" s="24"/>
      <c r="O39" s="145">
        <f>IF(P39=9,SUM(F39:M39)-SMALL(F39:M39,1),IF(P39=8,SUM(F39:M39),SUM(F39:M39)))</f>
        <v>0</v>
      </c>
      <c r="P39" s="26">
        <f>COUNTA(F39:M39)</f>
        <v>0</v>
      </c>
      <c r="Q39" s="134">
        <v>0</v>
      </c>
      <c r="R39" s="27"/>
      <c r="S39" s="28">
        <v>2609</v>
      </c>
      <c r="T39" s="132" t="s">
        <v>172</v>
      </c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38"/>
      <c r="B40" s="138" t="str">
        <f t="shared" si="3"/>
        <v>NO</v>
      </c>
      <c r="C40" s="157"/>
      <c r="D40" s="163"/>
      <c r="E40" s="157"/>
      <c r="F40" s="23"/>
      <c r="G40" s="23"/>
      <c r="H40" s="23"/>
      <c r="I40" s="23"/>
      <c r="J40" s="23"/>
      <c r="K40" s="23"/>
      <c r="L40" s="23"/>
      <c r="M40" s="24"/>
      <c r="N40" s="24"/>
      <c r="O40" s="145">
        <f>IF(P40=9,SUM(F40:M40)-SMALL(F40:M40,1),IF(P40=8,SUM(F40:M40),SUM(F40:M40)))</f>
        <v>0</v>
      </c>
      <c r="P40" s="26">
        <f>COUNTA(F40:M40)</f>
        <v>0</v>
      </c>
      <c r="Q40" s="134">
        <v>0</v>
      </c>
      <c r="R40" s="27"/>
      <c r="S40" s="28">
        <v>2612</v>
      </c>
      <c r="T40" s="132" t="s">
        <v>173</v>
      </c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38"/>
      <c r="B41" s="138" t="str">
        <f t="shared" si="3"/>
        <v>NO</v>
      </c>
      <c r="C41" s="157"/>
      <c r="D41" s="163"/>
      <c r="E41" s="157"/>
      <c r="F41" s="23"/>
      <c r="G41" s="23"/>
      <c r="H41" s="23"/>
      <c r="I41" s="23"/>
      <c r="J41" s="23"/>
      <c r="K41" s="23"/>
      <c r="L41" s="23"/>
      <c r="M41" s="24"/>
      <c r="N41" s="24"/>
      <c r="O41" s="145">
        <f>IF(P41=9,SUM(F41:M41)-SMALL(F41:M41,1),IF(P41=8,SUM(F41:M41),SUM(F41:M41)))</f>
        <v>0</v>
      </c>
      <c r="P41" s="26">
        <f>COUNTA(F41:M41)</f>
        <v>0</v>
      </c>
      <c r="Q41" s="134">
        <v>0</v>
      </c>
      <c r="R41" s="27"/>
      <c r="S41" s="28">
        <v>2638</v>
      </c>
      <c r="T41" s="132" t="s">
        <v>174</v>
      </c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38"/>
      <c r="B42" s="138" t="str">
        <f t="shared" si="3"/>
        <v>NO</v>
      </c>
      <c r="C42" s="157"/>
      <c r="D42" s="163"/>
      <c r="E42" s="157"/>
      <c r="F42" s="23"/>
      <c r="G42" s="23"/>
      <c r="H42" s="23"/>
      <c r="I42" s="23"/>
      <c r="J42" s="23"/>
      <c r="K42" s="23"/>
      <c r="L42" s="23"/>
      <c r="M42" s="24"/>
      <c r="N42" s="24"/>
      <c r="O42" s="145">
        <f>IF(P42=9,SUM(F42:M42)-SMALL(F42:M42,1),IF(P42=8,SUM(F42:M42),SUM(F42:M42)))</f>
        <v>0</v>
      </c>
      <c r="P42" s="26">
        <f>COUNTA(F42:M42)</f>
        <v>0</v>
      </c>
      <c r="Q42" s="134">
        <v>0</v>
      </c>
      <c r="R42" s="27"/>
      <c r="S42" s="28">
        <v>1665</v>
      </c>
      <c r="T42" s="132" t="s">
        <v>604</v>
      </c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38"/>
      <c r="B43" s="138" t="str">
        <f t="shared" si="3"/>
        <v>NO</v>
      </c>
      <c r="C43" s="157"/>
      <c r="D43" s="157"/>
      <c r="E43" s="157"/>
      <c r="F43" s="23"/>
      <c r="G43" s="23"/>
      <c r="H43" s="23"/>
      <c r="I43" s="23"/>
      <c r="J43" s="23"/>
      <c r="K43" s="23"/>
      <c r="L43" s="23"/>
      <c r="M43" s="24"/>
      <c r="N43" s="24"/>
      <c r="O43" s="145">
        <f>IF(P43=9,SUM(F43:M43)-SMALL(F43:M43,1),IF(P43=8,SUM(F43:M43),SUM(F43:M43)))</f>
        <v>0</v>
      </c>
      <c r="P43" s="26">
        <f>COUNTA(F43:M43)</f>
        <v>0</v>
      </c>
      <c r="Q43" s="134">
        <v>0</v>
      </c>
      <c r="R43" s="27"/>
      <c r="S43" s="28">
        <v>1771</v>
      </c>
      <c r="T43" s="29" t="s">
        <v>456</v>
      </c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38"/>
      <c r="B44" s="138" t="str">
        <f t="shared" si="3"/>
        <v>NO</v>
      </c>
      <c r="C44" s="157"/>
      <c r="D44" s="163"/>
      <c r="E44" s="157"/>
      <c r="F44" s="23"/>
      <c r="G44" s="23"/>
      <c r="H44" s="23"/>
      <c r="I44" s="23"/>
      <c r="J44" s="23"/>
      <c r="K44" s="23"/>
      <c r="L44" s="23"/>
      <c r="M44" s="24"/>
      <c r="N44" s="24"/>
      <c r="O44" s="145">
        <f>IF(P44=9,SUM(F44:M44)-SMALL(F44:M44,1),IF(P44=8,SUM(F44:M44),SUM(F44:M44)))</f>
        <v>0</v>
      </c>
      <c r="P44" s="26">
        <f>COUNTA(F44:M44)</f>
        <v>0</v>
      </c>
      <c r="Q44" s="134">
        <v>0</v>
      </c>
      <c r="R44" s="27"/>
      <c r="S44" s="28">
        <v>1862</v>
      </c>
      <c r="T44" s="132" t="s">
        <v>324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38"/>
      <c r="B45" s="138" t="str">
        <f t="shared" ref="B45:B53" si="4">IF(P45&lt;2,"NO","SI")</f>
        <v>NO</v>
      </c>
      <c r="C45" s="147"/>
      <c r="D45" s="150"/>
      <c r="E45" s="147"/>
      <c r="F45" s="23"/>
      <c r="G45" s="23"/>
      <c r="H45" s="23"/>
      <c r="I45" s="23"/>
      <c r="J45" s="23"/>
      <c r="K45" s="23"/>
      <c r="L45" s="23"/>
      <c r="M45" s="24"/>
      <c r="N45" s="24"/>
      <c r="O45" s="25">
        <f>IF(P45=9,SUM(F45:M45)-SMALL(F45:M45,1)-SMALL(F45:M45,2),IF(P45=8,SUM(F45:M45)-SMALL(F45:M45,1),SUM(F45:M45)))</f>
        <v>0</v>
      </c>
      <c r="P45" s="26">
        <f>COUNTA(F45:M45)</f>
        <v>0</v>
      </c>
      <c r="Q45" s="134">
        <f>SUM(F45:M45)</f>
        <v>0</v>
      </c>
      <c r="R45" s="27"/>
      <c r="S45" s="28">
        <v>1868</v>
      </c>
      <c r="T45" s="29" t="s">
        <v>310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38"/>
      <c r="B46" s="138" t="str">
        <f t="shared" si="4"/>
        <v>NO</v>
      </c>
      <c r="C46" s="147"/>
      <c r="D46" s="150"/>
      <c r="E46" s="147"/>
      <c r="F46" s="23"/>
      <c r="G46" s="23"/>
      <c r="H46" s="23"/>
      <c r="I46" s="23"/>
      <c r="J46" s="23"/>
      <c r="K46" s="23"/>
      <c r="L46" s="23"/>
      <c r="M46" s="24"/>
      <c r="N46" s="24"/>
      <c r="O46" s="25">
        <f>IF(P46=9,SUM(F46:M46)-SMALL(F46:M46,1)-SMALL(F46:M46,2),IF(P46=8,SUM(F46:M46)-SMALL(F46:M46,1),SUM(F46:M46)))</f>
        <v>0</v>
      </c>
      <c r="P46" s="26">
        <f>COUNTA(F46:M46)</f>
        <v>0</v>
      </c>
      <c r="Q46" s="134">
        <f>SUM(F46:M46)</f>
        <v>0</v>
      </c>
      <c r="R46" s="35"/>
      <c r="S46" s="28">
        <v>1937</v>
      </c>
      <c r="T46" s="29" t="s">
        <v>363</v>
      </c>
      <c r="U46" s="30">
        <f t="shared" si="0"/>
        <v>0</v>
      </c>
      <c r="V46" s="36"/>
      <c r="W46" s="32">
        <f t="shared" si="1"/>
        <v>0</v>
      </c>
      <c r="X46" s="38"/>
      <c r="Y46" s="6"/>
      <c r="Z46" s="6"/>
      <c r="AA46" s="6"/>
      <c r="AB46" s="6"/>
    </row>
    <row r="47" spans="1:28" ht="29.1" customHeight="1" thickBot="1" x14ac:dyDescent="0.4">
      <c r="A47" s="138"/>
      <c r="B47" s="138" t="str">
        <f t="shared" si="4"/>
        <v>NO</v>
      </c>
      <c r="C47" s="147"/>
      <c r="D47" s="150"/>
      <c r="E47" s="147"/>
      <c r="F47" s="23"/>
      <c r="G47" s="23"/>
      <c r="H47" s="23"/>
      <c r="I47" s="23"/>
      <c r="J47" s="23"/>
      <c r="K47" s="23"/>
      <c r="L47" s="23"/>
      <c r="M47" s="24"/>
      <c r="N47" s="24"/>
      <c r="O47" s="25">
        <f>IF(P47=9,SUM(F47:M47)-SMALL(F47:M47,1)-SMALL(F47:M47,2),IF(P47=8,SUM(F47:M47)-SMALL(F47:M47,1),SUM(F47:M47)))</f>
        <v>0</v>
      </c>
      <c r="P47" s="26">
        <f>COUNTA(F47:M47)</f>
        <v>0</v>
      </c>
      <c r="Q47" s="134">
        <f>SUM(F47:M47)</f>
        <v>0</v>
      </c>
      <c r="R47" s="35"/>
      <c r="S47" s="28">
        <v>1970</v>
      </c>
      <c r="T47" s="29" t="s">
        <v>327</v>
      </c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38"/>
      <c r="B48" s="138" t="str">
        <f t="shared" si="4"/>
        <v>NO</v>
      </c>
      <c r="C48" s="147"/>
      <c r="D48" s="150"/>
      <c r="E48" s="147"/>
      <c r="F48" s="23"/>
      <c r="G48" s="23"/>
      <c r="H48" s="23"/>
      <c r="I48" s="23"/>
      <c r="J48" s="23"/>
      <c r="K48" s="23"/>
      <c r="L48" s="23"/>
      <c r="M48" s="24"/>
      <c r="N48" s="24"/>
      <c r="O48" s="25">
        <f>IF(P48=9,SUM(F48:M48)-SMALL(F48:M48,1)-SMALL(F48:M48,2),IF(P48=8,SUM(F48:M48)-SMALL(F48:M48,1),SUM(F48:M48)))</f>
        <v>0</v>
      </c>
      <c r="P48" s="26">
        <f>COUNTA(F48:M48)</f>
        <v>0</v>
      </c>
      <c r="Q48" s="134">
        <f>SUM(F48:M48)</f>
        <v>0</v>
      </c>
      <c r="R48" s="19"/>
      <c r="S48" s="28">
        <v>2029</v>
      </c>
      <c r="T48" s="29" t="s">
        <v>349</v>
      </c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38"/>
      <c r="B49" s="138" t="str">
        <f t="shared" si="4"/>
        <v>NO</v>
      </c>
      <c r="C49" s="147"/>
      <c r="D49" s="150"/>
      <c r="E49" s="147"/>
      <c r="F49" s="23"/>
      <c r="G49" s="23"/>
      <c r="H49" s="23"/>
      <c r="I49" s="23"/>
      <c r="J49" s="23"/>
      <c r="K49" s="23"/>
      <c r="L49" s="23"/>
      <c r="M49" s="24"/>
      <c r="N49" s="24"/>
      <c r="O49" s="25">
        <f>IF(P49=9,SUM(F49:M49)-SMALL(F49:M49,1)-SMALL(F49:M49,2),IF(P49=8,SUM(F49:M49)-SMALL(F49:M49,1),SUM(F49:M49)))</f>
        <v>0</v>
      </c>
      <c r="P49" s="26">
        <f>COUNTA(F49:M49)</f>
        <v>0</v>
      </c>
      <c r="Q49" s="134">
        <f>SUM(F49:M49)</f>
        <v>0</v>
      </c>
      <c r="R49" s="19"/>
      <c r="S49" s="28">
        <v>2042</v>
      </c>
      <c r="T49" s="29" t="s">
        <v>434</v>
      </c>
      <c r="U49" s="30">
        <f t="shared" si="0"/>
        <v>0</v>
      </c>
      <c r="V49" s="39"/>
      <c r="W49" s="32">
        <f t="shared" si="1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38"/>
      <c r="B50" s="138" t="str">
        <f t="shared" si="4"/>
        <v>NO</v>
      </c>
      <c r="C50" s="147"/>
      <c r="D50" s="150"/>
      <c r="E50" s="147"/>
      <c r="F50" s="23"/>
      <c r="G50" s="23"/>
      <c r="H50" s="23"/>
      <c r="I50" s="23"/>
      <c r="J50" s="23"/>
      <c r="K50" s="23"/>
      <c r="L50" s="23"/>
      <c r="M50" s="24"/>
      <c r="N50" s="24"/>
      <c r="O50" s="25">
        <f>IF(P50=9,SUM(F50:M50)-SMALL(F50:M50,1)-SMALL(F50:M50,2),IF(P50=8,SUM(F50:M50)-SMALL(F50:M50,1),SUM(F50:M50)))</f>
        <v>0</v>
      </c>
      <c r="P50" s="26">
        <f>COUNTA(F50:M50)</f>
        <v>0</v>
      </c>
      <c r="Q50" s="134">
        <f>SUM(F50:M50)</f>
        <v>0</v>
      </c>
      <c r="R50" s="19"/>
      <c r="S50" s="28">
        <v>2046</v>
      </c>
      <c r="T50" s="29" t="s">
        <v>467</v>
      </c>
      <c r="U50" s="30">
        <f t="shared" si="0"/>
        <v>0</v>
      </c>
      <c r="V50" s="6"/>
      <c r="W50" s="32">
        <f t="shared" si="1"/>
        <v>0</v>
      </c>
      <c r="X50" s="6"/>
      <c r="Y50" s="6"/>
      <c r="Z50" s="6"/>
      <c r="AA50" s="6"/>
      <c r="AB50" s="6"/>
    </row>
    <row r="51" spans="1:28" ht="29.1" customHeight="1" thickBot="1" x14ac:dyDescent="0.4">
      <c r="A51" s="138"/>
      <c r="B51" s="138" t="str">
        <f t="shared" si="4"/>
        <v>NO</v>
      </c>
      <c r="C51" s="147"/>
      <c r="D51" s="150"/>
      <c r="E51" s="147"/>
      <c r="F51" s="23"/>
      <c r="G51" s="23"/>
      <c r="H51" s="23"/>
      <c r="I51" s="23"/>
      <c r="J51" s="23"/>
      <c r="K51" s="23"/>
      <c r="L51" s="23"/>
      <c r="M51" s="24"/>
      <c r="N51" s="24"/>
      <c r="O51" s="25">
        <f>IF(P51=9,SUM(F51:M51)-SMALL(F51:M51,1)-SMALL(F51:M51,2),IF(P51=8,SUM(F51:M51)-SMALL(F51:M51,1),SUM(F51:M51)))</f>
        <v>0</v>
      </c>
      <c r="P51" s="26">
        <f>COUNTA(F51:M51)</f>
        <v>0</v>
      </c>
      <c r="Q51" s="134">
        <f>SUM(F51:M51)</f>
        <v>0</v>
      </c>
      <c r="R51" s="19"/>
      <c r="S51" s="28">
        <v>2178</v>
      </c>
      <c r="T51" s="29" t="s">
        <v>605</v>
      </c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38"/>
      <c r="B52" s="138" t="str">
        <f t="shared" si="4"/>
        <v>NO</v>
      </c>
      <c r="C52" s="147"/>
      <c r="D52" s="150"/>
      <c r="E52" s="147"/>
      <c r="F52" s="23"/>
      <c r="G52" s="23"/>
      <c r="H52" s="23"/>
      <c r="I52" s="23"/>
      <c r="J52" s="23"/>
      <c r="K52" s="23"/>
      <c r="L52" s="23"/>
      <c r="M52" s="24"/>
      <c r="N52" s="24"/>
      <c r="O52" s="25">
        <f>IF(P52=9,SUM(F52:M52)-SMALL(F52:M52,1)-SMALL(F52:M52,2),IF(P52=8,SUM(F52:M52)-SMALL(F52:M52,1),SUM(F52:M52)))</f>
        <v>0</v>
      </c>
      <c r="P52" s="26">
        <f>COUNTA(F52:M52)</f>
        <v>0</v>
      </c>
      <c r="Q52" s="134">
        <f>SUM(F52:M52)</f>
        <v>0</v>
      </c>
      <c r="R52" s="19"/>
      <c r="S52" s="28">
        <v>2205</v>
      </c>
      <c r="T52" s="29" t="s">
        <v>574</v>
      </c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38"/>
      <c r="B53" s="138" t="str">
        <f t="shared" si="4"/>
        <v>NO</v>
      </c>
      <c r="C53" s="147"/>
      <c r="D53" s="150"/>
      <c r="E53" s="147"/>
      <c r="F53" s="23"/>
      <c r="G53" s="23"/>
      <c r="H53" s="23"/>
      <c r="I53" s="23"/>
      <c r="J53" s="23"/>
      <c r="K53" s="23"/>
      <c r="L53" s="23"/>
      <c r="M53" s="24"/>
      <c r="N53" s="24"/>
      <c r="O53" s="25">
        <f>IF(P53=9,SUM(F53:M53)-SMALL(F53:M53,1)-SMALL(F53:M53,2),IF(P53=8,SUM(F53:M53)-SMALL(F53:M53,1),SUM(F53:M53)))</f>
        <v>0</v>
      </c>
      <c r="P53" s="26">
        <f>COUNTA(F53:M53)</f>
        <v>0</v>
      </c>
      <c r="Q53" s="134">
        <f>SUM(F53:M53)</f>
        <v>0</v>
      </c>
      <c r="R53" s="19"/>
      <c r="S53" s="28">
        <v>2251</v>
      </c>
      <c r="T53" s="29" t="s">
        <v>304</v>
      </c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38"/>
      <c r="B54" s="138" t="str">
        <f t="shared" ref="B54:B66" si="5">IF(P54&lt;2,"NO","SI")</f>
        <v>NO</v>
      </c>
      <c r="C54" s="20"/>
      <c r="D54" s="21"/>
      <c r="E54" s="20"/>
      <c r="F54" s="23"/>
      <c r="G54" s="23"/>
      <c r="H54" s="23"/>
      <c r="I54" s="23"/>
      <c r="J54" s="23"/>
      <c r="K54" s="23"/>
      <c r="L54" s="23"/>
      <c r="M54" s="24"/>
      <c r="N54" s="243"/>
      <c r="O54" s="25">
        <f>IF(P54=9,SUM(F54:M54)-SMALL(F54:M54,1)-SMALL(F54:M54,2),IF(P54=8,SUM(F54:M54)-SMALL(F54:M54,1),SUM(F54:M54)))</f>
        <v>0</v>
      </c>
      <c r="P54" s="26">
        <f>COUNTA(F54:M54)</f>
        <v>0</v>
      </c>
      <c r="Q54" s="134">
        <f>SUM(F54:M54)</f>
        <v>0</v>
      </c>
      <c r="R54" s="19"/>
      <c r="S54" s="28">
        <v>2253</v>
      </c>
      <c r="T54" s="29" t="s">
        <v>606</v>
      </c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138"/>
      <c r="B55" s="138" t="str">
        <f t="shared" si="5"/>
        <v>NO</v>
      </c>
      <c r="C55" s="20"/>
      <c r="D55" s="21"/>
      <c r="E55" s="20"/>
      <c r="F55" s="23"/>
      <c r="G55" s="23"/>
      <c r="H55" s="23"/>
      <c r="I55" s="23"/>
      <c r="J55" s="23"/>
      <c r="K55" s="23"/>
      <c r="L55" s="23"/>
      <c r="M55" s="24"/>
      <c r="N55" s="243"/>
      <c r="O55" s="25">
        <f>IF(P55=9,SUM(F55:M55)-SMALL(F55:M55,1)-SMALL(F55:M55,2),IF(P55=8,SUM(F55:M55)-SMALL(F55:M55,1),SUM(F55:M55)))</f>
        <v>0</v>
      </c>
      <c r="P55" s="26">
        <f>COUNTA(F55:M55)</f>
        <v>0</v>
      </c>
      <c r="Q55" s="134">
        <f>SUM(F55:M55)</f>
        <v>0</v>
      </c>
      <c r="R55" s="19"/>
      <c r="S55" s="28">
        <v>2277</v>
      </c>
      <c r="T55" s="29" t="s">
        <v>320</v>
      </c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38"/>
      <c r="B56" s="138" t="str">
        <f t="shared" si="5"/>
        <v>NO</v>
      </c>
      <c r="C56" s="20"/>
      <c r="D56" s="21"/>
      <c r="E56" s="20"/>
      <c r="F56" s="23"/>
      <c r="G56" s="23"/>
      <c r="H56" s="23"/>
      <c r="I56" s="23"/>
      <c r="J56" s="23"/>
      <c r="K56" s="23"/>
      <c r="L56" s="23"/>
      <c r="M56" s="24"/>
      <c r="N56" s="243"/>
      <c r="O56" s="25">
        <f>IF(P56=9,SUM(F56:M56)-SMALL(F56:M56,1)-SMALL(F56:M56,2),IF(P56=8,SUM(F56:M56)-SMALL(F56:M56,1),SUM(F56:M56)))</f>
        <v>0</v>
      </c>
      <c r="P56" s="26">
        <f>COUNTA(F56:M56)</f>
        <v>0</v>
      </c>
      <c r="Q56" s="134">
        <f>SUM(F56:M56)</f>
        <v>0</v>
      </c>
      <c r="R56" s="19"/>
      <c r="S56" s="28">
        <v>2310</v>
      </c>
      <c r="T56" s="29" t="s">
        <v>453</v>
      </c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9.1" customHeight="1" thickBot="1" x14ac:dyDescent="0.4">
      <c r="A57" s="138"/>
      <c r="B57" s="138" t="str">
        <f t="shared" si="5"/>
        <v>NO</v>
      </c>
      <c r="C57" s="20"/>
      <c r="D57" s="21"/>
      <c r="E57" s="20"/>
      <c r="F57" s="23"/>
      <c r="G57" s="23"/>
      <c r="H57" s="23"/>
      <c r="I57" s="23"/>
      <c r="J57" s="23"/>
      <c r="K57" s="23"/>
      <c r="L57" s="23"/>
      <c r="M57" s="24"/>
      <c r="N57" s="243"/>
      <c r="O57" s="25">
        <f>IF(P57=9,SUM(F57:M57)-SMALL(F57:M57,1)-SMALL(F57:M57,2),IF(P57=8,SUM(F57:M57)-SMALL(F57:M57,1),SUM(F57:M57)))</f>
        <v>0</v>
      </c>
      <c r="P57" s="26">
        <f>COUNTA(F57:M57)</f>
        <v>0</v>
      </c>
      <c r="Q57" s="134">
        <f>SUM(F57:M57)</f>
        <v>0</v>
      </c>
      <c r="R57" s="19"/>
      <c r="S57" s="28">
        <v>2316</v>
      </c>
      <c r="T57" s="29" t="s">
        <v>293</v>
      </c>
      <c r="U57" s="30">
        <f t="shared" si="0"/>
        <v>0</v>
      </c>
      <c r="V57" s="6"/>
      <c r="W57" s="32">
        <f t="shared" si="1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138"/>
      <c r="B58" s="138" t="str">
        <f t="shared" si="5"/>
        <v>NO</v>
      </c>
      <c r="C58" s="130"/>
      <c r="D58" s="21"/>
      <c r="E58" s="20"/>
      <c r="F58" s="23"/>
      <c r="G58" s="23"/>
      <c r="H58" s="23"/>
      <c r="I58" s="23"/>
      <c r="J58" s="23"/>
      <c r="K58" s="23"/>
      <c r="L58" s="23"/>
      <c r="M58" s="24"/>
      <c r="N58" s="243"/>
      <c r="O58" s="25">
        <f>IF(P58=9,SUM(F58:M58)-SMALL(F58:M58,1)-SMALL(F58:M58,2),IF(P58=8,SUM(F58:M58)-SMALL(F58:M58,1),SUM(F58:M58)))</f>
        <v>0</v>
      </c>
      <c r="P58" s="26">
        <f>COUNTA(F58:M58)</f>
        <v>0</v>
      </c>
      <c r="Q58" s="134">
        <f>SUM(F58:M58)</f>
        <v>0</v>
      </c>
      <c r="R58" s="19"/>
      <c r="S58" s="28">
        <v>2334</v>
      </c>
      <c r="T58" s="29" t="s">
        <v>427</v>
      </c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138"/>
      <c r="B59" s="138" t="str">
        <f t="shared" si="5"/>
        <v>NO</v>
      </c>
      <c r="C59" s="130"/>
      <c r="D59" s="21"/>
      <c r="E59" s="20"/>
      <c r="F59" s="23"/>
      <c r="G59" s="23"/>
      <c r="H59" s="23"/>
      <c r="I59" s="23"/>
      <c r="J59" s="23"/>
      <c r="K59" s="23"/>
      <c r="L59" s="23"/>
      <c r="M59" s="24"/>
      <c r="N59" s="243"/>
      <c r="O59" s="25">
        <f>IF(P59=9,SUM(F59:M59)-SMALL(F59:M59,1)-SMALL(F59:M59,2),IF(P59=8,SUM(F59:M59)-SMALL(F59:M59,1),SUM(F59:M59)))</f>
        <v>0</v>
      </c>
      <c r="P59" s="26">
        <f>COUNTA(F59:M59)</f>
        <v>0</v>
      </c>
      <c r="Q59" s="134">
        <f>SUM(F59:M59)</f>
        <v>0</v>
      </c>
      <c r="R59" s="19"/>
      <c r="S59" s="28">
        <v>2438</v>
      </c>
      <c r="T59" s="132" t="s">
        <v>500</v>
      </c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38"/>
      <c r="B60" s="138" t="str">
        <f t="shared" si="5"/>
        <v>NO</v>
      </c>
      <c r="C60" s="20"/>
      <c r="D60" s="21"/>
      <c r="E60" s="20"/>
      <c r="F60" s="23"/>
      <c r="G60" s="23"/>
      <c r="H60" s="23"/>
      <c r="I60" s="23"/>
      <c r="J60" s="23"/>
      <c r="K60" s="23"/>
      <c r="L60" s="23"/>
      <c r="M60" s="24"/>
      <c r="N60" s="243"/>
      <c r="O60" s="25">
        <f>IF(P60=9,SUM(F60:M60)-SMALL(F60:M60,1)-SMALL(F60:M60,2),IF(P60=8,SUM(F60:M60)-SMALL(F60:M60,1),SUM(F60:M60)))</f>
        <v>0</v>
      </c>
      <c r="P60" s="26">
        <f>COUNTA(F60:M60)</f>
        <v>0</v>
      </c>
      <c r="Q60" s="134">
        <f>SUM(F60:M60)</f>
        <v>0</v>
      </c>
      <c r="R60" s="19"/>
      <c r="S60" s="28">
        <v>2453</v>
      </c>
      <c r="T60" s="29" t="s">
        <v>415</v>
      </c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9.1" customHeight="1" thickBot="1" x14ac:dyDescent="0.4">
      <c r="A61" s="138"/>
      <c r="B61" s="138" t="str">
        <f t="shared" si="5"/>
        <v>NO</v>
      </c>
      <c r="C61" s="20"/>
      <c r="D61" s="21"/>
      <c r="E61" s="20"/>
      <c r="F61" s="23"/>
      <c r="G61" s="23"/>
      <c r="H61" s="23"/>
      <c r="I61" s="23"/>
      <c r="J61" s="23"/>
      <c r="K61" s="23"/>
      <c r="L61" s="23"/>
      <c r="M61" s="24"/>
      <c r="N61" s="243"/>
      <c r="O61" s="25">
        <f>IF(P61=9,SUM(F61:M61)-SMALL(F61:M61,1)-SMALL(F61:M61,2),IF(P61=8,SUM(F61:M61)-SMALL(F61:M61,1),SUM(F61:M61)))</f>
        <v>0</v>
      </c>
      <c r="P61" s="26">
        <f>COUNTA(F61:M61)</f>
        <v>0</v>
      </c>
      <c r="Q61" s="134">
        <f>SUM(F61:M61)</f>
        <v>0</v>
      </c>
      <c r="R61" s="19"/>
      <c r="S61" s="28">
        <v>2461</v>
      </c>
      <c r="T61" s="29" t="s">
        <v>577</v>
      </c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138"/>
      <c r="B62" s="138" t="str">
        <f t="shared" si="5"/>
        <v>NO</v>
      </c>
      <c r="C62" s="130"/>
      <c r="D62" s="21"/>
      <c r="E62" s="20"/>
      <c r="F62" s="23"/>
      <c r="G62" s="23"/>
      <c r="H62" s="23"/>
      <c r="I62" s="23"/>
      <c r="J62" s="23"/>
      <c r="K62" s="23"/>
      <c r="L62" s="23"/>
      <c r="M62" s="24"/>
      <c r="N62" s="243"/>
      <c r="O62" s="25">
        <f>IF(P62=9,SUM(F62:M62)-SMALL(F62:M62,1)-SMALL(F62:M62,2),IF(P62=8,SUM(F62:M62)-SMALL(F62:M62,1),SUM(F62:M62)))</f>
        <v>0</v>
      </c>
      <c r="P62" s="26">
        <f>COUNTA(F62:M62)</f>
        <v>0</v>
      </c>
      <c r="Q62" s="134">
        <f>SUM(F62:M62)</f>
        <v>0</v>
      </c>
      <c r="R62" s="19"/>
      <c r="S62" s="28">
        <v>2465</v>
      </c>
      <c r="T62" s="29" t="s">
        <v>344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9.1" customHeight="1" thickBot="1" x14ac:dyDescent="0.4">
      <c r="A63" s="138"/>
      <c r="B63" s="138" t="str">
        <f t="shared" si="5"/>
        <v>NO</v>
      </c>
      <c r="C63" s="20"/>
      <c r="D63" s="21"/>
      <c r="E63" s="20"/>
      <c r="F63" s="23"/>
      <c r="G63" s="23"/>
      <c r="H63" s="23"/>
      <c r="I63" s="23"/>
      <c r="J63" s="23"/>
      <c r="K63" s="23"/>
      <c r="L63" s="23"/>
      <c r="M63" s="24"/>
      <c r="N63" s="243"/>
      <c r="O63" s="25">
        <f>IF(P63=9,SUM(F63:M63)-SMALL(F63:M63,1)-SMALL(F63:M63,2),IF(P63=8,SUM(F63:M63)-SMALL(F63:M63,1),SUM(F63:M63)))</f>
        <v>0</v>
      </c>
      <c r="P63" s="26">
        <f>COUNTA(F63:M63)</f>
        <v>0</v>
      </c>
      <c r="Q63" s="134">
        <f>SUM(F63:M63)</f>
        <v>0</v>
      </c>
      <c r="R63" s="19"/>
      <c r="S63" s="28">
        <v>2478</v>
      </c>
      <c r="T63" s="132" t="s">
        <v>322</v>
      </c>
      <c r="U63" s="30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9.1" customHeight="1" thickBot="1" x14ac:dyDescent="0.4">
      <c r="A64" s="138"/>
      <c r="B64" s="138" t="str">
        <f t="shared" si="5"/>
        <v>NO</v>
      </c>
      <c r="C64" s="20"/>
      <c r="D64" s="21"/>
      <c r="E64" s="20"/>
      <c r="F64" s="23"/>
      <c r="G64" s="23"/>
      <c r="H64" s="23"/>
      <c r="I64" s="23"/>
      <c r="J64" s="23"/>
      <c r="K64" s="23"/>
      <c r="L64" s="23"/>
      <c r="M64" s="24"/>
      <c r="N64" s="243"/>
      <c r="O64" s="25">
        <f>IF(P64=9,SUM(F64:M64)-SMALL(F64:M64,1)-SMALL(F64:M64,2),IF(P64=8,SUM(F64:M64)-SMALL(F64:M64,1),SUM(F64:M64)))</f>
        <v>0</v>
      </c>
      <c r="P64" s="26">
        <f>COUNTA(F64:M64)</f>
        <v>0</v>
      </c>
      <c r="Q64" s="134">
        <f>SUM(F64:M64)</f>
        <v>0</v>
      </c>
      <c r="R64" s="19"/>
      <c r="S64" s="28">
        <v>2480</v>
      </c>
      <c r="T64" s="29" t="s">
        <v>516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9.1" customHeight="1" thickBot="1" x14ac:dyDescent="0.4">
      <c r="A65" s="138"/>
      <c r="B65" s="138" t="str">
        <f t="shared" si="5"/>
        <v>NO</v>
      </c>
      <c r="C65" s="20"/>
      <c r="D65" s="21"/>
      <c r="E65" s="20"/>
      <c r="F65" s="23"/>
      <c r="G65" s="23"/>
      <c r="H65" s="23"/>
      <c r="I65" s="23"/>
      <c r="J65" s="23"/>
      <c r="K65" s="23"/>
      <c r="L65" s="23"/>
      <c r="M65" s="24"/>
      <c r="N65" s="243"/>
      <c r="O65" s="25">
        <f>IF(P65=9,SUM(F65:M65)-SMALL(F65:M65,1)-SMALL(F65:M65,2),IF(P65=8,SUM(F65:M65)-SMALL(F65:M65,1),SUM(F65:M65)))</f>
        <v>0</v>
      </c>
      <c r="P65" s="26">
        <f>COUNTA(F65:M65)</f>
        <v>0</v>
      </c>
      <c r="Q65" s="134">
        <f>SUM(F65:M65)</f>
        <v>0</v>
      </c>
      <c r="R65" s="19"/>
      <c r="S65" s="28">
        <v>2487</v>
      </c>
      <c r="T65" s="29" t="s">
        <v>459</v>
      </c>
      <c r="U65" s="30">
        <f t="shared" si="0"/>
        <v>0</v>
      </c>
      <c r="V65" s="36"/>
      <c r="W65" s="32">
        <f t="shared" si="1"/>
        <v>0</v>
      </c>
      <c r="X65" s="6"/>
      <c r="Y65" s="6"/>
      <c r="Z65" s="6"/>
      <c r="AA65" s="6"/>
      <c r="AB65" s="6"/>
    </row>
    <row r="66" spans="1:28" ht="29.1" customHeight="1" thickBot="1" x14ac:dyDescent="0.4">
      <c r="A66" s="138"/>
      <c r="B66" s="138" t="str">
        <f t="shared" si="5"/>
        <v>NO</v>
      </c>
      <c r="C66" s="20"/>
      <c r="D66" s="21"/>
      <c r="E66" s="20"/>
      <c r="F66" s="23"/>
      <c r="G66" s="23"/>
      <c r="H66" s="23"/>
      <c r="I66" s="23"/>
      <c r="J66" s="23"/>
      <c r="K66" s="23"/>
      <c r="L66" s="23"/>
      <c r="M66" s="24"/>
      <c r="N66" s="243"/>
      <c r="O66" s="25">
        <f>IF(P66=9,SUM(F66:M66)-SMALL(F66:M66,1)-SMALL(F66:M66,2),IF(P66=8,SUM(F66:M66)-SMALL(F66:M66,1),SUM(F66:M66)))</f>
        <v>0</v>
      </c>
      <c r="P66" s="26">
        <f>COUNTA(F66:M66)</f>
        <v>0</v>
      </c>
      <c r="Q66" s="134">
        <f>SUM(F66:M66)</f>
        <v>0</v>
      </c>
      <c r="R66" s="19"/>
      <c r="S66" s="28">
        <v>2488</v>
      </c>
      <c r="T66" s="29" t="s">
        <v>352</v>
      </c>
      <c r="U66" s="30">
        <f t="shared" si="0"/>
        <v>0</v>
      </c>
      <c r="V66" s="37"/>
      <c r="W66" s="32">
        <f t="shared" si="1"/>
        <v>0</v>
      </c>
      <c r="X66" s="6"/>
      <c r="Y66" s="6"/>
      <c r="Z66" s="6"/>
      <c r="AA66" s="6"/>
      <c r="AB66" s="6"/>
    </row>
    <row r="67" spans="1:28" ht="29.1" customHeight="1" thickBot="1" x14ac:dyDescent="0.4">
      <c r="A67" s="138"/>
      <c r="B67" s="138" t="str">
        <f t="shared" ref="B67:B77" si="6">IF(P67&lt;2,"NO","SI")</f>
        <v>NO</v>
      </c>
      <c r="C67" s="20"/>
      <c r="D67" s="21"/>
      <c r="E67" s="59"/>
      <c r="F67" s="23"/>
      <c r="G67" s="23"/>
      <c r="H67" s="23"/>
      <c r="I67" s="23"/>
      <c r="J67" s="23"/>
      <c r="K67" s="23"/>
      <c r="L67" s="23"/>
      <c r="M67" s="24"/>
      <c r="N67" s="243"/>
      <c r="O67" s="25">
        <f>IF(P67=9,SUM(F67:M67)-SMALL(F67:M67,1)-SMALL(F67:M67,2),IF(P67=8,SUM(F67:M67)-SMALL(F67:M67,1),SUM(F67:M67)))</f>
        <v>0</v>
      </c>
      <c r="P67" s="26">
        <f>COUNTA(F67:M67)</f>
        <v>0</v>
      </c>
      <c r="Q67" s="134">
        <f>SUM(F67:M67)</f>
        <v>0</v>
      </c>
      <c r="R67" s="19"/>
      <c r="S67" s="28">
        <v>2496</v>
      </c>
      <c r="T67" s="29" t="s">
        <v>423</v>
      </c>
      <c r="U67" s="30">
        <f t="shared" si="0"/>
        <v>0</v>
      </c>
      <c r="V67" s="6"/>
      <c r="W67" s="32">
        <f t="shared" si="1"/>
        <v>0</v>
      </c>
      <c r="X67" s="6"/>
      <c r="Y67" s="6"/>
      <c r="Z67" s="6"/>
      <c r="AA67" s="6"/>
      <c r="AB67" s="6"/>
    </row>
    <row r="68" spans="1:28" ht="29.1" customHeight="1" thickBot="1" x14ac:dyDescent="0.4">
      <c r="A68" s="138"/>
      <c r="B68" s="138" t="str">
        <f t="shared" si="6"/>
        <v>NO</v>
      </c>
      <c r="C68" s="20"/>
      <c r="D68" s="21"/>
      <c r="E68" s="20"/>
      <c r="F68" s="23"/>
      <c r="G68" s="23"/>
      <c r="H68" s="23"/>
      <c r="I68" s="23"/>
      <c r="J68" s="23"/>
      <c r="K68" s="23"/>
      <c r="L68" s="23"/>
      <c r="M68" s="24"/>
      <c r="N68" s="243"/>
      <c r="O68" s="25">
        <f>IF(P68=9,SUM(F68:M68)-SMALL(F68:M68,1)-SMALL(F68:M68,2),IF(P68=8,SUM(F68:M68)-SMALL(F68:M68,1),SUM(F68:M68)))</f>
        <v>0</v>
      </c>
      <c r="P68" s="26">
        <f>COUNTA(F68:M68)</f>
        <v>0</v>
      </c>
      <c r="Q68" s="134">
        <f>SUM(F68:M68)</f>
        <v>0</v>
      </c>
      <c r="R68" s="19"/>
      <c r="S68" s="28">
        <v>2549</v>
      </c>
      <c r="T68" s="29" t="s">
        <v>447</v>
      </c>
      <c r="U68" s="30">
        <f t="shared" ref="U68:U83" si="7">SUMIF($D$3:$D$76,S68,$Q$3:$Q$76)</f>
        <v>0</v>
      </c>
      <c r="V68" s="6"/>
      <c r="W68" s="32">
        <f t="shared" ref="W68:W76" si="8">SUMIF($D$3:$D$76,S68,$O$3:$O$76)</f>
        <v>0</v>
      </c>
      <c r="X68" s="6"/>
      <c r="Y68" s="6"/>
      <c r="Z68" s="6"/>
      <c r="AA68" s="6"/>
      <c r="AB68" s="6"/>
    </row>
    <row r="69" spans="1:28" ht="29.1" customHeight="1" thickBot="1" x14ac:dyDescent="0.4">
      <c r="A69" s="138"/>
      <c r="B69" s="138" t="str">
        <f t="shared" si="6"/>
        <v>NO</v>
      </c>
      <c r="C69" s="20"/>
      <c r="D69" s="21"/>
      <c r="E69" s="59"/>
      <c r="F69" s="23"/>
      <c r="G69" s="23"/>
      <c r="H69" s="23"/>
      <c r="I69" s="23"/>
      <c r="J69" s="23"/>
      <c r="K69" s="23"/>
      <c r="L69" s="23"/>
      <c r="M69" s="24"/>
      <c r="N69" s="243"/>
      <c r="O69" s="25">
        <f>IF(P69=9,SUM(F69:M69)-SMALL(F69:M69,1)-SMALL(F69:M69,2),IF(P69=8,SUM(F69:M69)-SMALL(F69:M69,1),SUM(F69:M69)))</f>
        <v>0</v>
      </c>
      <c r="P69" s="26">
        <f>COUNTA(F69:M69)</f>
        <v>0</v>
      </c>
      <c r="Q69" s="134">
        <f>SUM(F69:M69)</f>
        <v>0</v>
      </c>
      <c r="R69" s="19"/>
      <c r="S69" s="28">
        <v>2584</v>
      </c>
      <c r="T69" s="29" t="s">
        <v>404</v>
      </c>
      <c r="U69" s="30">
        <f t="shared" si="7"/>
        <v>0</v>
      </c>
      <c r="V69" s="6"/>
      <c r="W69" s="32">
        <f t="shared" si="8"/>
        <v>0</v>
      </c>
      <c r="X69" s="6"/>
      <c r="Y69" s="6"/>
      <c r="Z69" s="6"/>
      <c r="AA69" s="6"/>
      <c r="AB69" s="6"/>
    </row>
    <row r="70" spans="1:28" ht="29.1" customHeight="1" thickBot="1" x14ac:dyDescent="0.4">
      <c r="A70" s="138"/>
      <c r="B70" s="138" t="str">
        <f t="shared" si="6"/>
        <v>NO</v>
      </c>
      <c r="C70" s="20"/>
      <c r="D70" s="21"/>
      <c r="E70" s="59"/>
      <c r="F70" s="23"/>
      <c r="G70" s="23"/>
      <c r="H70" s="23"/>
      <c r="I70" s="23"/>
      <c r="J70" s="23"/>
      <c r="K70" s="23"/>
      <c r="L70" s="23"/>
      <c r="M70" s="24"/>
      <c r="N70" s="243"/>
      <c r="O70" s="25">
        <f>IF(P70=9,SUM(F70:M70)-SMALL(F70:M70,1)-SMALL(F70:M70,2),IF(P70=8,SUM(F70:M70)-SMALL(F70:M70,1),SUM(F70:M70)))</f>
        <v>0</v>
      </c>
      <c r="P70" s="26">
        <f>COUNTA(F70:M70)</f>
        <v>0</v>
      </c>
      <c r="Q70" s="134">
        <f>SUM(F70:M70)</f>
        <v>0</v>
      </c>
      <c r="R70" s="19"/>
      <c r="S70" s="28">
        <v>2599</v>
      </c>
      <c r="T70" s="29" t="s">
        <v>366</v>
      </c>
      <c r="U70" s="30">
        <f t="shared" si="7"/>
        <v>0</v>
      </c>
      <c r="V70" s="6"/>
      <c r="W70" s="32">
        <f t="shared" si="8"/>
        <v>0</v>
      </c>
      <c r="X70" s="6"/>
      <c r="Y70" s="6"/>
      <c r="Z70" s="6"/>
      <c r="AA70" s="6"/>
      <c r="AB70" s="6"/>
    </row>
    <row r="71" spans="1:28" ht="29.1" customHeight="1" thickBot="1" x14ac:dyDescent="0.4">
      <c r="A71" s="138"/>
      <c r="B71" s="138" t="str">
        <f t="shared" si="6"/>
        <v>NO</v>
      </c>
      <c r="C71" s="20"/>
      <c r="D71" s="21"/>
      <c r="E71" s="59"/>
      <c r="F71" s="23"/>
      <c r="G71" s="23"/>
      <c r="H71" s="23"/>
      <c r="I71" s="23"/>
      <c r="J71" s="23"/>
      <c r="K71" s="23"/>
      <c r="L71" s="23"/>
      <c r="M71" s="24"/>
      <c r="N71" s="243"/>
      <c r="O71" s="25">
        <f>IF(P71=9,SUM(F71:M71)-SMALL(F71:M71,1)-SMALL(F71:M71,2),IF(P71=8,SUM(F71:M71)-SMALL(F71:M71,1),SUM(F71:M71)))</f>
        <v>0</v>
      </c>
      <c r="P71" s="26">
        <f>COUNTA(F71:M71)</f>
        <v>0</v>
      </c>
      <c r="Q71" s="134">
        <f>SUM(F71:M71)</f>
        <v>0</v>
      </c>
      <c r="R71" s="19"/>
      <c r="S71" s="28">
        <v>2601</v>
      </c>
      <c r="T71" s="29" t="s">
        <v>607</v>
      </c>
      <c r="U71" s="30">
        <f t="shared" si="7"/>
        <v>0</v>
      </c>
      <c r="V71" s="6"/>
      <c r="W71" s="32">
        <f t="shared" si="8"/>
        <v>0</v>
      </c>
      <c r="X71" s="6"/>
      <c r="Y71" s="6"/>
      <c r="Z71" s="6"/>
      <c r="AA71" s="6"/>
      <c r="AB71" s="6"/>
    </row>
    <row r="72" spans="1:28" ht="29.1" customHeight="1" thickBot="1" x14ac:dyDescent="0.4">
      <c r="A72" s="138"/>
      <c r="B72" s="138" t="str">
        <f t="shared" si="6"/>
        <v>NO</v>
      </c>
      <c r="C72" s="20"/>
      <c r="D72" s="21"/>
      <c r="E72" s="59"/>
      <c r="F72" s="23"/>
      <c r="G72" s="23"/>
      <c r="H72" s="23"/>
      <c r="I72" s="23"/>
      <c r="J72" s="23"/>
      <c r="K72" s="23"/>
      <c r="L72" s="23"/>
      <c r="M72" s="24"/>
      <c r="N72" s="243"/>
      <c r="O72" s="25">
        <f>IF(P72=9,SUM(F72:M72)-SMALL(F72:M72,1)-SMALL(F72:M72,2),IF(P72=8,SUM(F72:M72)-SMALL(F72:M72,1),SUM(F72:M72)))</f>
        <v>0</v>
      </c>
      <c r="P72" s="26">
        <f>COUNTA(F72:M72)</f>
        <v>0</v>
      </c>
      <c r="Q72" s="134">
        <f>SUM(F72:M72)</f>
        <v>0</v>
      </c>
      <c r="R72" s="19"/>
      <c r="S72" s="28">
        <v>2614</v>
      </c>
      <c r="T72" s="29" t="s">
        <v>405</v>
      </c>
      <c r="U72" s="30">
        <f t="shared" si="7"/>
        <v>0</v>
      </c>
      <c r="V72" s="6"/>
      <c r="W72" s="32">
        <f t="shared" si="8"/>
        <v>0</v>
      </c>
      <c r="X72" s="6"/>
      <c r="Y72" s="6"/>
      <c r="Z72" s="6"/>
      <c r="AA72" s="6"/>
      <c r="AB72" s="6"/>
    </row>
    <row r="73" spans="1:28" ht="29.1" customHeight="1" thickBot="1" x14ac:dyDescent="0.4">
      <c r="A73" s="138"/>
      <c r="B73" s="138" t="str">
        <f t="shared" si="6"/>
        <v>NO</v>
      </c>
      <c r="C73" s="20"/>
      <c r="D73" s="21"/>
      <c r="E73" s="20"/>
      <c r="F73" s="23"/>
      <c r="G73" s="23"/>
      <c r="H73" s="23"/>
      <c r="I73" s="23"/>
      <c r="J73" s="23"/>
      <c r="K73" s="23"/>
      <c r="L73" s="23"/>
      <c r="M73" s="24"/>
      <c r="N73" s="243"/>
      <c r="O73" s="25">
        <f>IF(P73=9,SUM(F73:M73)-SMALL(F73:M73,1)-SMALL(F73:M73,2),IF(P73=8,SUM(F73:M73)-SMALL(F73:M73,1),SUM(F73:M73)))</f>
        <v>0</v>
      </c>
      <c r="P73" s="26">
        <f>COUNTA(F73:M73)</f>
        <v>0</v>
      </c>
      <c r="Q73" s="134">
        <f>SUM(F73:M73)</f>
        <v>0</v>
      </c>
      <c r="R73" s="19"/>
      <c r="S73" s="28">
        <v>2654</v>
      </c>
      <c r="T73" s="29" t="s">
        <v>401</v>
      </c>
      <c r="U73" s="30">
        <f t="shared" si="7"/>
        <v>0</v>
      </c>
      <c r="V73" s="6"/>
      <c r="W73" s="32">
        <f t="shared" si="8"/>
        <v>0</v>
      </c>
      <c r="X73" s="6"/>
      <c r="Y73" s="6"/>
      <c r="Z73" s="6"/>
      <c r="AA73" s="6"/>
      <c r="AB73" s="6"/>
    </row>
    <row r="74" spans="1:28" ht="29.1" customHeight="1" thickBot="1" x14ac:dyDescent="0.4">
      <c r="A74" s="138"/>
      <c r="B74" s="138" t="str">
        <f t="shared" si="6"/>
        <v>NO</v>
      </c>
      <c r="C74" s="20"/>
      <c r="D74" s="21"/>
      <c r="E74" s="20"/>
      <c r="F74" s="23"/>
      <c r="G74" s="23"/>
      <c r="H74" s="23"/>
      <c r="I74" s="23"/>
      <c r="J74" s="23"/>
      <c r="K74" s="23"/>
      <c r="L74" s="23"/>
      <c r="M74" s="24"/>
      <c r="N74" s="243"/>
      <c r="O74" s="25">
        <f>IF(P74=9,SUM(F74:M74)-SMALL(F74:M74,1)-SMALL(F74:M74,2),IF(P74=8,SUM(F74:M74)-SMALL(F74:M74,1),SUM(F74:M74)))</f>
        <v>0</v>
      </c>
      <c r="P74" s="26">
        <f>COUNTA(F74:M74)</f>
        <v>0</v>
      </c>
      <c r="Q74" s="134">
        <f>SUM(F74:M74)</f>
        <v>0</v>
      </c>
      <c r="R74" s="19"/>
      <c r="S74" s="28">
        <v>2656</v>
      </c>
      <c r="T74" s="29" t="s">
        <v>507</v>
      </c>
      <c r="U74" s="30">
        <f t="shared" si="7"/>
        <v>0</v>
      </c>
      <c r="V74" s="6"/>
      <c r="W74" s="32">
        <f t="shared" si="8"/>
        <v>0</v>
      </c>
      <c r="X74" s="6"/>
      <c r="Y74" s="6"/>
      <c r="Z74" s="6"/>
      <c r="AA74" s="6"/>
      <c r="AB74" s="6"/>
    </row>
    <row r="75" spans="1:28" ht="29.1" customHeight="1" thickBot="1" x14ac:dyDescent="0.4">
      <c r="A75" s="138"/>
      <c r="B75" s="138" t="str">
        <f t="shared" si="6"/>
        <v>NO</v>
      </c>
      <c r="C75" s="20"/>
      <c r="D75" s="21"/>
      <c r="E75" s="20"/>
      <c r="F75" s="23"/>
      <c r="G75" s="23"/>
      <c r="H75" s="23"/>
      <c r="I75" s="23"/>
      <c r="J75" s="23"/>
      <c r="K75" s="23"/>
      <c r="L75" s="23"/>
      <c r="M75" s="24"/>
      <c r="N75" s="243"/>
      <c r="O75" s="25">
        <f>IF(P75=9,SUM(F75:M75)-SMALL(F75:M75,1)-SMALL(F75:M75,2),IF(P75=8,SUM(F75:M75)-SMALL(F75:M75,1),SUM(F75:M75)))</f>
        <v>0</v>
      </c>
      <c r="P75" s="26">
        <f>COUNTA(F75:M75)</f>
        <v>0</v>
      </c>
      <c r="Q75" s="134">
        <f>SUM(F75:M75)</f>
        <v>0</v>
      </c>
      <c r="R75" s="19"/>
      <c r="S75" s="28">
        <v>2658</v>
      </c>
      <c r="T75" s="29" t="s">
        <v>608</v>
      </c>
      <c r="U75" s="30">
        <f t="shared" si="7"/>
        <v>0</v>
      </c>
      <c r="V75" s="6"/>
      <c r="W75" s="32">
        <f t="shared" si="8"/>
        <v>0</v>
      </c>
      <c r="X75" s="6"/>
      <c r="Y75" s="6"/>
      <c r="Z75" s="6"/>
      <c r="AA75" s="6"/>
      <c r="AB75" s="6"/>
    </row>
    <row r="76" spans="1:28" ht="29.1" customHeight="1" thickBot="1" x14ac:dyDescent="0.4">
      <c r="A76" s="138"/>
      <c r="B76" s="138" t="str">
        <f t="shared" si="6"/>
        <v>NO</v>
      </c>
      <c r="C76" s="20"/>
      <c r="D76" s="21"/>
      <c r="E76" s="20"/>
      <c r="F76" s="23"/>
      <c r="G76" s="23"/>
      <c r="H76" s="23"/>
      <c r="I76" s="23"/>
      <c r="J76" s="23"/>
      <c r="K76" s="23"/>
      <c r="L76" s="23"/>
      <c r="M76" s="24"/>
      <c r="N76" s="243"/>
      <c r="O76" s="25">
        <f>IF(P76=9,SUM(F76:M76)-SMALL(F76:M76,1)-SMALL(F76:M76,2),IF(P76=8,SUM(F76:M76)-SMALL(F76:M76,1),SUM(F76:M76)))</f>
        <v>0</v>
      </c>
      <c r="P76" s="26">
        <f>COUNTA(F76:M76)</f>
        <v>0</v>
      </c>
      <c r="Q76" s="134">
        <f>SUM(F76:M76)</f>
        <v>0</v>
      </c>
      <c r="R76" s="19"/>
      <c r="S76" s="28">
        <v>1115</v>
      </c>
      <c r="T76" s="29" t="s">
        <v>329</v>
      </c>
      <c r="U76" s="30">
        <f t="shared" si="7"/>
        <v>0</v>
      </c>
      <c r="V76" s="6"/>
      <c r="W76" s="32">
        <f t="shared" si="8"/>
        <v>0</v>
      </c>
      <c r="X76" s="6"/>
      <c r="Y76" s="6"/>
      <c r="Z76" s="6"/>
      <c r="AA76" s="6"/>
      <c r="AB76" s="6"/>
    </row>
    <row r="77" spans="1:28" ht="29.1" customHeight="1" thickBot="1" x14ac:dyDescent="0.4">
      <c r="A77" s="138"/>
      <c r="B77" s="138" t="str">
        <f t="shared" si="6"/>
        <v>NO</v>
      </c>
      <c r="C77" s="20"/>
      <c r="D77" s="21"/>
      <c r="E77" s="20"/>
      <c r="F77" s="23"/>
      <c r="G77" s="23"/>
      <c r="H77" s="23"/>
      <c r="I77" s="23"/>
      <c r="J77" s="23"/>
      <c r="K77" s="23"/>
      <c r="L77" s="23"/>
      <c r="M77" s="24"/>
      <c r="N77" s="243"/>
      <c r="O77" s="25">
        <f>IF(P77=9,SUM(F77:M77)-SMALL(F77:M77,1)-SMALL(F77:M77,2),IF(P77=8,SUM(F77:M77)-SMALL(F77:M77,1),SUM(F77:M77)))</f>
        <v>0</v>
      </c>
      <c r="P77" s="26">
        <f>COUNTA(F77:M77)</f>
        <v>0</v>
      </c>
      <c r="Q77" s="134">
        <f>SUM(F77:M77)</f>
        <v>0</v>
      </c>
      <c r="R77" s="19"/>
      <c r="S77" s="28"/>
      <c r="T77" s="29"/>
      <c r="U77" s="30">
        <f t="shared" si="7"/>
        <v>0</v>
      </c>
      <c r="V77" s="6"/>
      <c r="W77" s="32">
        <f>SUMIF($D$3:$D$76,S77,$N$3:$N$76)</f>
        <v>0</v>
      </c>
      <c r="X77" s="6"/>
      <c r="Y77" s="6"/>
      <c r="Z77" s="6"/>
      <c r="AA77" s="6"/>
      <c r="AB77" s="6"/>
    </row>
    <row r="78" spans="1:28" ht="29.1" customHeight="1" thickBot="1" x14ac:dyDescent="0.4">
      <c r="A78" s="40"/>
      <c r="B78" s="40">
        <f>COUNTIF(B3:B77,"SI")</f>
        <v>3</v>
      </c>
      <c r="C78" s="40">
        <f>COUNTA(C3:C77)</f>
        <v>3</v>
      </c>
      <c r="D78" s="40"/>
      <c r="E78" s="40"/>
      <c r="F78" s="40">
        <f t="shared" ref="F78:H78" si="9">COUNTA(F3:F77)</f>
        <v>1</v>
      </c>
      <c r="G78" s="40">
        <f t="shared" si="9"/>
        <v>2</v>
      </c>
      <c r="H78" s="40">
        <f t="shared" si="9"/>
        <v>0</v>
      </c>
      <c r="I78" s="40">
        <f t="shared" ref="I78:M78" si="10">COUNTA(I3:I77)</f>
        <v>0</v>
      </c>
      <c r="J78" s="40">
        <f t="shared" si="10"/>
        <v>0</v>
      </c>
      <c r="K78" s="40">
        <f t="shared" si="10"/>
        <v>0</v>
      </c>
      <c r="L78" s="40">
        <f t="shared" si="10"/>
        <v>0</v>
      </c>
      <c r="M78" s="40">
        <f t="shared" si="10"/>
        <v>0</v>
      </c>
      <c r="N78" s="245"/>
      <c r="O78" s="70">
        <f>SUM(O3:O77)</f>
        <v>125</v>
      </c>
      <c r="P78" s="71"/>
      <c r="Q78" s="72">
        <f>SUM(Q3:Q77)</f>
        <v>125</v>
      </c>
      <c r="R78" s="19"/>
      <c r="S78" s="28"/>
      <c r="T78" s="29"/>
      <c r="U78" s="30">
        <f t="shared" si="7"/>
        <v>0</v>
      </c>
      <c r="V78" s="6"/>
      <c r="W78" s="32">
        <f>SUMIF($D$3:$D$76,S78,$N$3:$N$76)</f>
        <v>0</v>
      </c>
      <c r="X78" s="6"/>
      <c r="Y78" s="6"/>
      <c r="Z78" s="6"/>
      <c r="AA78" s="6"/>
      <c r="AB78" s="6"/>
    </row>
    <row r="79" spans="1:28" ht="26.25" customHeight="1" thickBot="1" x14ac:dyDescent="0.4">
      <c r="A79" s="62"/>
      <c r="B79" s="62"/>
      <c r="C79" s="62"/>
      <c r="D79" s="62"/>
      <c r="E79" s="62"/>
      <c r="F79" s="63"/>
      <c r="G79" s="63"/>
      <c r="H79" s="62"/>
      <c r="I79" s="62"/>
      <c r="J79" s="62"/>
      <c r="K79" s="62"/>
      <c r="L79" s="62"/>
      <c r="M79" s="62"/>
      <c r="N79" s="64"/>
      <c r="O79" s="73"/>
      <c r="P79" s="62"/>
      <c r="Q79" s="74"/>
      <c r="R79" s="6"/>
      <c r="S79" s="28"/>
      <c r="T79" s="29"/>
      <c r="U79" s="30">
        <f t="shared" si="7"/>
        <v>0</v>
      </c>
      <c r="V79" s="6"/>
      <c r="W79" s="32">
        <f>SUMIF($D$3:$D$76,S79,$N$3:$N$76)</f>
        <v>0</v>
      </c>
      <c r="X79" s="6"/>
      <c r="Y79" s="6"/>
      <c r="Z79" s="6"/>
      <c r="AA79" s="6"/>
      <c r="AB79" s="6"/>
    </row>
    <row r="80" spans="1:28" ht="26.25" customHeight="1" thickBot="1" x14ac:dyDescent="0.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28"/>
      <c r="T80" s="29"/>
      <c r="U80" s="30">
        <f t="shared" si="7"/>
        <v>0</v>
      </c>
      <c r="V80" s="6"/>
      <c r="W80" s="32">
        <f>SUMIF($D$3:$D$76,S80,$N$3:$N$76)</f>
        <v>0</v>
      </c>
      <c r="X80" s="6"/>
      <c r="Y80" s="6"/>
      <c r="Z80" s="6"/>
      <c r="AA80" s="6"/>
      <c r="AB80" s="6"/>
    </row>
    <row r="81" spans="1:28" ht="26.25" customHeight="1" thickBot="1" x14ac:dyDescent="0.4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28"/>
      <c r="T81" s="29"/>
      <c r="U81" s="30">
        <f t="shared" si="7"/>
        <v>0</v>
      </c>
      <c r="V81" s="6"/>
      <c r="W81" s="32">
        <f>SUMIF($D$3:$D$76,S81,$N$3:$N$76)</f>
        <v>0</v>
      </c>
      <c r="X81" s="6"/>
      <c r="Y81" s="6"/>
      <c r="Z81" s="6"/>
      <c r="AA81" s="6"/>
      <c r="AB81" s="6"/>
    </row>
    <row r="82" spans="1:28" ht="26.25" customHeight="1" thickBot="1" x14ac:dyDescent="0.4">
      <c r="A82" s="169"/>
      <c r="B82" s="6"/>
      <c r="C82" s="66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8"/>
      <c r="P82" s="6"/>
      <c r="Q82" s="6"/>
      <c r="R82" s="6"/>
      <c r="S82" s="28"/>
      <c r="T82" s="29"/>
      <c r="U82" s="30">
        <f t="shared" si="7"/>
        <v>0</v>
      </c>
      <c r="V82" s="6"/>
      <c r="W82" s="32">
        <f>SUMIF($D$3:$D$76,S82,$N$3:$N$76)</f>
        <v>0</v>
      </c>
      <c r="X82" s="6"/>
      <c r="Y82" s="6"/>
      <c r="Z82" s="6"/>
      <c r="AA82" s="6"/>
      <c r="AB82" s="6"/>
    </row>
    <row r="83" spans="1:28" ht="26.25" customHeight="1" thickBot="1" x14ac:dyDescent="0.4">
      <c r="S83" s="28"/>
      <c r="T83" s="29"/>
      <c r="U83" s="30">
        <f t="shared" si="7"/>
        <v>0</v>
      </c>
      <c r="V83" s="6"/>
      <c r="W83" s="32">
        <f>SUMIF($D$3:$D$76,S83,$N$3:$N$76)</f>
        <v>0</v>
      </c>
    </row>
    <row r="84" spans="1:28" ht="26.25" customHeight="1" thickBot="1" x14ac:dyDescent="0.4">
      <c r="S84" s="28"/>
      <c r="T84" s="29"/>
      <c r="U84" s="30">
        <f>SUM(U3:U83)</f>
        <v>125</v>
      </c>
      <c r="V84" s="6"/>
      <c r="W84" s="32">
        <f>SUM(W3:W83)</f>
        <v>125</v>
      </c>
    </row>
    <row r="85" spans="1:28" ht="26.25" customHeight="1" x14ac:dyDescent="0.2">
      <c r="S85" s="6"/>
      <c r="T85" s="6"/>
      <c r="U85" s="6"/>
      <c r="V85" s="6"/>
      <c r="W85" s="6"/>
    </row>
    <row r="86" spans="1:28" ht="26.25" customHeight="1" x14ac:dyDescent="0.2">
      <c r="S86" s="6"/>
      <c r="T86" s="6"/>
      <c r="U86" s="6"/>
      <c r="V86" s="6"/>
      <c r="W86" s="6"/>
    </row>
    <row r="87" spans="1:28" ht="26.25" customHeight="1" x14ac:dyDescent="0.2">
      <c r="S87" s="6"/>
      <c r="T87" s="6"/>
      <c r="U87" s="6"/>
      <c r="V87" s="6"/>
      <c r="W87" s="6"/>
    </row>
    <row r="88" spans="1:28" ht="26.25" customHeight="1" x14ac:dyDescent="0.2">
      <c r="S88" s="6"/>
      <c r="T88" s="6"/>
      <c r="U88" s="6"/>
      <c r="V88" s="6"/>
      <c r="W88" s="6"/>
    </row>
    <row r="89" spans="1:28" ht="26.25" customHeight="1" x14ac:dyDescent="0.2">
      <c r="S89" s="6"/>
      <c r="T89" s="6"/>
      <c r="U89" s="6"/>
      <c r="V89" s="6"/>
      <c r="W89" s="6"/>
    </row>
    <row r="90" spans="1:28" ht="26.25" customHeight="1" x14ac:dyDescent="0.2">
      <c r="S90" s="6"/>
      <c r="T90" s="6"/>
      <c r="U90" s="6"/>
      <c r="V90" s="6"/>
      <c r="W90" s="6"/>
    </row>
    <row r="91" spans="1:28" ht="26.25" customHeight="1" x14ac:dyDescent="0.2">
      <c r="S91" s="6"/>
      <c r="T91" s="6"/>
      <c r="U91" s="6"/>
      <c r="V91" s="6"/>
      <c r="W91" s="6"/>
    </row>
    <row r="92" spans="1:28" ht="26.25" customHeight="1" x14ac:dyDescent="0.2">
      <c r="S92" s="6"/>
      <c r="T92" s="6"/>
      <c r="U92" s="6"/>
      <c r="V92" s="6"/>
      <c r="W92" s="6"/>
    </row>
    <row r="93" spans="1:28" ht="18.600000000000001" customHeight="1" x14ac:dyDescent="0.2">
      <c r="S93" s="6"/>
      <c r="T93" s="6"/>
      <c r="U93" s="6"/>
      <c r="V93" s="6"/>
      <c r="W93" s="6"/>
    </row>
    <row r="94" spans="1:28" ht="18.600000000000001" customHeight="1" x14ac:dyDescent="0.2">
      <c r="S94" s="6"/>
      <c r="T94" s="6"/>
      <c r="U94" s="6"/>
      <c r="V94" s="6"/>
      <c r="W94" s="6"/>
    </row>
    <row r="95" spans="1:28" ht="18.600000000000001" customHeight="1" x14ac:dyDescent="0.2">
      <c r="S95" s="6"/>
      <c r="T95" s="6"/>
      <c r="U95" s="6"/>
      <c r="V95" s="6"/>
      <c r="W95" s="6"/>
    </row>
    <row r="96" spans="1:28" ht="18.600000000000001" customHeight="1" x14ac:dyDescent="0.2">
      <c r="S96" s="6"/>
      <c r="T96" s="6"/>
      <c r="U96" s="6"/>
      <c r="V96" s="6"/>
      <c r="W96" s="6"/>
    </row>
    <row r="97" spans="19:23" ht="18.600000000000001" customHeight="1" x14ac:dyDescent="0.2">
      <c r="S97" s="6"/>
      <c r="T97" s="6"/>
      <c r="U97" s="6"/>
      <c r="V97" s="6"/>
      <c r="W97" s="6"/>
    </row>
    <row r="98" spans="19:23" ht="18.600000000000001" customHeight="1" x14ac:dyDescent="0.2">
      <c r="S98" s="6"/>
      <c r="T98" s="6"/>
      <c r="U98" s="6"/>
      <c r="V98" s="6"/>
      <c r="W98" s="6"/>
    </row>
    <row r="99" spans="19:23" ht="18.600000000000001" customHeight="1" x14ac:dyDescent="0.2">
      <c r="S99" s="6"/>
      <c r="T99" s="6"/>
      <c r="U99" s="6"/>
      <c r="V99" s="6"/>
      <c r="W99" s="6"/>
    </row>
    <row r="100" spans="19:23" ht="18.600000000000001" customHeight="1" x14ac:dyDescent="0.2">
      <c r="S100" s="6"/>
      <c r="T100" s="6"/>
      <c r="U100" s="6"/>
      <c r="V100" s="6"/>
      <c r="W100" s="6"/>
    </row>
    <row r="101" spans="19:23" ht="18.600000000000001" customHeight="1" x14ac:dyDescent="0.2">
      <c r="S101" s="6"/>
      <c r="T101" s="6"/>
      <c r="U101" s="6"/>
      <c r="V101" s="6"/>
      <c r="W101" s="6"/>
    </row>
    <row r="102" spans="19:23" ht="18.600000000000001" customHeight="1" x14ac:dyDescent="0.2">
      <c r="S102" s="6"/>
      <c r="T102" s="6"/>
      <c r="U102" s="6"/>
      <c r="V102" s="6"/>
      <c r="W102" s="6"/>
    </row>
    <row r="103" spans="19:23" ht="18.600000000000001" customHeight="1" x14ac:dyDescent="0.2">
      <c r="S103" s="6"/>
      <c r="T103" s="6"/>
      <c r="U103" s="6"/>
      <c r="V103" s="6"/>
      <c r="W103" s="6"/>
    </row>
    <row r="104" spans="19:23" ht="18.600000000000001" customHeight="1" x14ac:dyDescent="0.2">
      <c r="S104" s="6"/>
      <c r="T104" s="6"/>
      <c r="U104" s="6"/>
      <c r="V104" s="6"/>
      <c r="W104" s="6"/>
    </row>
    <row r="105" spans="19:23" ht="18.600000000000001" customHeight="1" x14ac:dyDescent="0.2">
      <c r="S105" s="6"/>
      <c r="T105" s="6"/>
      <c r="U105" s="6"/>
      <c r="V105" s="6"/>
      <c r="W105" s="6"/>
    </row>
    <row r="106" spans="19:23" ht="18.600000000000001" customHeight="1" x14ac:dyDescent="0.2">
      <c r="S106" s="6"/>
      <c r="T106" s="6"/>
      <c r="U106" s="6"/>
      <c r="V106" s="6"/>
      <c r="W106" s="6"/>
    </row>
    <row r="107" spans="19:23" ht="18.600000000000001" customHeight="1" x14ac:dyDescent="0.2">
      <c r="S107" s="6"/>
      <c r="T107" s="6"/>
      <c r="U107" s="6"/>
      <c r="V107" s="6"/>
      <c r="W107" s="6"/>
    </row>
    <row r="108" spans="19:23" ht="18.600000000000001" customHeight="1" x14ac:dyDescent="0.2">
      <c r="S108" s="6"/>
      <c r="T108" s="6"/>
      <c r="U108" s="6"/>
      <c r="V108" s="6"/>
      <c r="W108" s="6"/>
    </row>
    <row r="109" spans="19:23" ht="18.600000000000001" customHeight="1" x14ac:dyDescent="0.2">
      <c r="S109" s="6"/>
      <c r="T109" s="6"/>
      <c r="U109" s="6"/>
      <c r="V109" s="6"/>
      <c r="W109" s="6"/>
    </row>
    <row r="110" spans="19:23" ht="18.600000000000001" customHeight="1" x14ac:dyDescent="0.2">
      <c r="S110" s="6"/>
      <c r="T110" s="6"/>
      <c r="U110" s="6"/>
      <c r="V110" s="6"/>
      <c r="W110" s="6"/>
    </row>
    <row r="111" spans="19:23" ht="18.600000000000001" customHeight="1" x14ac:dyDescent="0.2">
      <c r="S111" s="6"/>
      <c r="T111" s="6"/>
      <c r="U111" s="6"/>
      <c r="V111" s="6"/>
      <c r="W111" s="6"/>
    </row>
    <row r="112" spans="19:23" ht="18.600000000000001" customHeight="1" x14ac:dyDescent="0.2">
      <c r="S112" s="6"/>
      <c r="T112" s="6"/>
      <c r="U112" s="6"/>
      <c r="V112" s="6"/>
      <c r="W112" s="6"/>
    </row>
  </sheetData>
  <sortState xmlns:xlrd2="http://schemas.microsoft.com/office/spreadsheetml/2017/richdata2" ref="A3:Q29">
    <sortCondition descending="1" ref="O3:O29"/>
  </sortState>
  <mergeCells count="1">
    <mergeCell ref="B1:G1"/>
  </mergeCells>
  <conditionalFormatting sqref="A3:A27">
    <cfRule type="containsText" dxfId="35" priority="3" stopIfTrue="1" operator="containsText" text="SI">
      <formula>NOT(ISERROR(SEARCH("SI",A3)))</formula>
    </cfRule>
    <cfRule type="containsText" dxfId="34" priority="4" stopIfTrue="1" operator="containsText" text="NO">
      <formula>NOT(ISERROR(SEARCH("NO",A3)))</formula>
    </cfRule>
  </conditionalFormatting>
  <conditionalFormatting sqref="A28:B77 B3:B44">
    <cfRule type="containsText" dxfId="33" priority="5" stopIfTrue="1" operator="containsText" text="SI">
      <formula>NOT(ISERROR(SEARCH("SI",A3)))</formula>
    </cfRule>
    <cfRule type="containsText" dxfId="32" priority="6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Roman,Regular"&amp;12&amp;K000000ES M</oddHeader>
    <oddFooter>&amp;L&amp;"Helvetica,Regular"&amp;12&amp;K000000&amp;P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Z112"/>
  <sheetViews>
    <sheetView showGridLines="0" zoomScale="40" zoomScaleNormal="40" workbookViewId="0">
      <pane xSplit="5" ySplit="2" topLeftCell="F48" activePane="bottomRight" state="frozen"/>
      <selection pane="topRight" activeCell="E1" sqref="E1"/>
      <selection pane="bottomLeft" activeCell="A3" sqref="A3"/>
      <selection pane="bottomRight" activeCell="S1" sqref="S1:W104857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5.140625" style="1" bestFit="1" customWidth="1"/>
    <col min="4" max="4" width="12.42578125" style="231" customWidth="1"/>
    <col min="5" max="5" width="72.28515625" style="1" bestFit="1" customWidth="1"/>
    <col min="6" max="7" width="23.42578125" style="1" customWidth="1"/>
    <col min="8" max="8" width="23.140625" style="1" customWidth="1"/>
    <col min="9" max="12" width="23" style="1" customWidth="1"/>
    <col min="13" max="14" width="23.140625" style="1" customWidth="1"/>
    <col min="15" max="15" width="1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75.85546875" style="1" bestFit="1" customWidth="1"/>
    <col min="21" max="21" width="16" style="1" customWidth="1"/>
    <col min="22" max="22" width="11.42578125" style="1" customWidth="1"/>
    <col min="23" max="23" width="31.28515625" style="1" customWidth="1"/>
    <col min="24" max="25" width="11.42578125" style="1" customWidth="1"/>
    <col min="26" max="26" width="39.140625" style="1" customWidth="1"/>
    <col min="27" max="27" width="11.42578125" style="1" customWidth="1"/>
    <col min="28" max="28" width="65.42578125" style="1" customWidth="1"/>
    <col min="29" max="260" width="11.42578125" style="1" customWidth="1"/>
  </cols>
  <sheetData>
    <row r="1" spans="1:28" ht="28.5" customHeight="1" thickBot="1" x14ac:dyDescent="0.45">
      <c r="A1"/>
      <c r="B1" s="251" t="s">
        <v>77</v>
      </c>
      <c r="C1" s="252"/>
      <c r="D1" s="252"/>
      <c r="E1" s="252"/>
      <c r="F1" s="252"/>
      <c r="G1" s="253"/>
      <c r="H1" s="55"/>
      <c r="I1" s="56"/>
      <c r="J1" s="56"/>
      <c r="K1" s="56"/>
      <c r="L1" s="56"/>
      <c r="M1" s="56"/>
      <c r="N1" s="104"/>
      <c r="O1" s="5"/>
      <c r="P1" s="5"/>
      <c r="Q1" s="57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77.25" thickBot="1" x14ac:dyDescent="0.4">
      <c r="A2" s="146" t="s">
        <v>113</v>
      </c>
      <c r="B2" s="8" t="s">
        <v>69</v>
      </c>
      <c r="C2" s="146" t="s">
        <v>1</v>
      </c>
      <c r="D2" s="222" t="s">
        <v>70</v>
      </c>
      <c r="E2" s="146" t="s">
        <v>3</v>
      </c>
      <c r="F2" s="9" t="s">
        <v>134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/>
      <c r="M2" s="9"/>
      <c r="N2" s="9"/>
      <c r="O2" s="11" t="s">
        <v>4</v>
      </c>
      <c r="P2" s="12" t="s">
        <v>5</v>
      </c>
      <c r="Q2" s="12" t="s">
        <v>6</v>
      </c>
      <c r="R2" s="69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138">
        <v>103960</v>
      </c>
      <c r="B3" s="138" t="s">
        <v>108</v>
      </c>
      <c r="C3" s="157" t="s">
        <v>206</v>
      </c>
      <c r="D3" s="221">
        <v>2612</v>
      </c>
      <c r="E3" s="157" t="s">
        <v>173</v>
      </c>
      <c r="F3" s="148">
        <v>50</v>
      </c>
      <c r="G3" s="148">
        <v>60</v>
      </c>
      <c r="H3" s="151"/>
      <c r="I3" s="151"/>
      <c r="J3" s="23"/>
      <c r="K3" s="151"/>
      <c r="L3" s="23"/>
      <c r="M3" s="151"/>
      <c r="N3" s="24"/>
      <c r="O3" s="242">
        <f>IF(P3=8,SUM(F3:M3)-SMALL(F3:M3,1),IF(P3=8,SUM(F3:M3),SUM(F3:M3)))+N3</f>
        <v>110</v>
      </c>
      <c r="P3" s="26">
        <f>COUNTA(F3:M3)</f>
        <v>2</v>
      </c>
      <c r="Q3" s="134">
        <f>SUM(F3:M3)+N3</f>
        <v>110</v>
      </c>
      <c r="R3" s="27"/>
      <c r="S3" s="28">
        <v>10</v>
      </c>
      <c r="T3" s="132" t="s">
        <v>140</v>
      </c>
      <c r="U3" s="30">
        <f>SUMIF($D$3:$D$76,S3,$Q$3:$Q$76)</f>
        <v>5</v>
      </c>
      <c r="V3" s="31"/>
      <c r="W3" s="32">
        <f>SUMIF($D$3:$D$76,S3,$O$3:$O$76)</f>
        <v>5</v>
      </c>
      <c r="X3" s="19"/>
      <c r="Y3" s="33"/>
      <c r="Z3" s="33"/>
      <c r="AA3" s="33"/>
      <c r="AB3" s="33"/>
    </row>
    <row r="4" spans="1:28" ht="28.5" customHeight="1" thickBot="1" x14ac:dyDescent="0.4">
      <c r="A4" s="138">
        <v>28898</v>
      </c>
      <c r="B4" s="138" t="s">
        <v>108</v>
      </c>
      <c r="C4" s="157" t="s">
        <v>367</v>
      </c>
      <c r="D4" s="221">
        <v>1172</v>
      </c>
      <c r="E4" s="157" t="s">
        <v>332</v>
      </c>
      <c r="F4" s="139"/>
      <c r="G4" s="148">
        <v>100</v>
      </c>
      <c r="H4" s="151"/>
      <c r="I4" s="151"/>
      <c r="J4" s="23"/>
      <c r="K4" s="151"/>
      <c r="L4" s="23"/>
      <c r="M4" s="151"/>
      <c r="N4" s="24"/>
      <c r="O4" s="242">
        <f>IF(P4=8,SUM(F4:M4)-SMALL(F4:M4,1),IF(P4=8,SUM(F4:M4),SUM(F4:M4)))+N4</f>
        <v>100</v>
      </c>
      <c r="P4" s="26">
        <f>COUNTA(F4:M4)</f>
        <v>1</v>
      </c>
      <c r="Q4" s="134">
        <f>SUM(F4:M4)+N4</f>
        <v>100</v>
      </c>
      <c r="R4" s="27"/>
      <c r="S4" s="28">
        <v>48</v>
      </c>
      <c r="T4" s="132" t="s">
        <v>141</v>
      </c>
      <c r="U4" s="30">
        <f t="shared" ref="U4:U67" si="0">SUMIF($D$3:$D$76,S4,$Q$3:$Q$76)</f>
        <v>0</v>
      </c>
      <c r="V4" s="31"/>
      <c r="W4" s="32">
        <f t="shared" ref="W4:W67" si="1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38">
        <v>91726</v>
      </c>
      <c r="B5" s="138" t="s">
        <v>108</v>
      </c>
      <c r="C5" s="157" t="s">
        <v>368</v>
      </c>
      <c r="D5" s="221">
        <v>2316</v>
      </c>
      <c r="E5" s="157" t="s">
        <v>293</v>
      </c>
      <c r="F5" s="139"/>
      <c r="G5" s="148">
        <v>90</v>
      </c>
      <c r="H5" s="151"/>
      <c r="I5" s="151"/>
      <c r="J5" s="23"/>
      <c r="K5" s="151"/>
      <c r="L5" s="23"/>
      <c r="M5" s="151"/>
      <c r="N5" s="179"/>
      <c r="O5" s="242">
        <f>IF(P5=8,SUM(F5:M5)-SMALL(F5:M5,1),IF(P5=8,SUM(F5:M5),SUM(F5:M5)))+N5</f>
        <v>90</v>
      </c>
      <c r="P5" s="26">
        <f>COUNTA(F5:M5)</f>
        <v>1</v>
      </c>
      <c r="Q5" s="134">
        <f>SUM(F5:M5)+N5</f>
        <v>90</v>
      </c>
      <c r="R5" s="27"/>
      <c r="S5" s="28">
        <v>1132</v>
      </c>
      <c r="T5" s="132" t="s">
        <v>142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38">
        <v>97031</v>
      </c>
      <c r="B6" s="138" t="s">
        <v>108</v>
      </c>
      <c r="C6" s="157" t="s">
        <v>369</v>
      </c>
      <c r="D6" s="221">
        <v>2612</v>
      </c>
      <c r="E6" s="157" t="s">
        <v>370</v>
      </c>
      <c r="F6" s="139"/>
      <c r="G6" s="148">
        <v>80</v>
      </c>
      <c r="H6" s="151"/>
      <c r="I6" s="151"/>
      <c r="J6" s="23"/>
      <c r="K6" s="151"/>
      <c r="L6" s="23"/>
      <c r="M6" s="151"/>
      <c r="N6" s="24"/>
      <c r="O6" s="242">
        <f>IF(P6=8,SUM(F6:M6)-SMALL(F6:M6,1),IF(P6=8,SUM(F6:M6),SUM(F6:M6)))+N6</f>
        <v>80</v>
      </c>
      <c r="P6" s="26">
        <f>COUNTA(F6:M6)</f>
        <v>1</v>
      </c>
      <c r="Q6" s="134">
        <f>SUM(F6:M6)+N6</f>
        <v>80</v>
      </c>
      <c r="R6" s="27"/>
      <c r="S6" s="28">
        <v>1140</v>
      </c>
      <c r="T6" s="132" t="s">
        <v>143</v>
      </c>
      <c r="U6" s="30">
        <f t="shared" si="0"/>
        <v>0</v>
      </c>
      <c r="V6" s="31"/>
      <c r="W6" s="32">
        <f t="shared" si="1"/>
        <v>0</v>
      </c>
      <c r="X6" s="19"/>
      <c r="Y6" s="33"/>
      <c r="Z6" s="33"/>
      <c r="AA6" s="33"/>
      <c r="AB6" s="33"/>
    </row>
    <row r="7" spans="1:28" ht="29.1" customHeight="1" thickBot="1" x14ac:dyDescent="0.4">
      <c r="A7" s="138">
        <v>90360</v>
      </c>
      <c r="B7" s="138" t="s">
        <v>108</v>
      </c>
      <c r="C7" s="157" t="s">
        <v>205</v>
      </c>
      <c r="D7" s="221">
        <v>2005</v>
      </c>
      <c r="E7" s="157" t="s">
        <v>153</v>
      </c>
      <c r="F7" s="139">
        <v>60</v>
      </c>
      <c r="G7" s="148"/>
      <c r="H7" s="151"/>
      <c r="I7" s="151"/>
      <c r="J7" s="23"/>
      <c r="K7" s="151"/>
      <c r="L7" s="23"/>
      <c r="M7" s="151"/>
      <c r="N7" s="24"/>
      <c r="O7" s="242">
        <f>IF(P7=8,SUM(F7:M7)-SMALL(F7:M7,1),IF(P7=8,SUM(F7:M7),SUM(F7:M7)))+N7</f>
        <v>60</v>
      </c>
      <c r="P7" s="26">
        <f>COUNTA(F7:M7)</f>
        <v>1</v>
      </c>
      <c r="Q7" s="134">
        <f>SUM(F7:M7)+N7</f>
        <v>60</v>
      </c>
      <c r="R7" s="27"/>
      <c r="S7" s="28">
        <v>1172</v>
      </c>
      <c r="T7" s="132" t="s">
        <v>144</v>
      </c>
      <c r="U7" s="30">
        <f t="shared" si="0"/>
        <v>105</v>
      </c>
      <c r="V7" s="31"/>
      <c r="W7" s="32">
        <f t="shared" si="1"/>
        <v>105</v>
      </c>
      <c r="X7" s="19"/>
      <c r="Y7" s="33"/>
      <c r="Z7" s="33"/>
      <c r="AA7" s="33"/>
      <c r="AB7" s="33"/>
    </row>
    <row r="8" spans="1:28" ht="29.1" customHeight="1" thickBot="1" x14ac:dyDescent="0.4">
      <c r="A8" s="138">
        <v>139146</v>
      </c>
      <c r="B8" s="138" t="s">
        <v>108</v>
      </c>
      <c r="C8" s="157" t="s">
        <v>371</v>
      </c>
      <c r="D8" s="221">
        <v>2316</v>
      </c>
      <c r="E8" s="157" t="s">
        <v>293</v>
      </c>
      <c r="F8" s="139"/>
      <c r="G8" s="148">
        <v>50</v>
      </c>
      <c r="H8" s="151"/>
      <c r="I8" s="151"/>
      <c r="J8" s="23"/>
      <c r="K8" s="151"/>
      <c r="L8" s="23"/>
      <c r="M8" s="151"/>
      <c r="N8" s="24"/>
      <c r="O8" s="242">
        <f>IF(P8=8,SUM(F8:M8)-SMALL(F8:M8,1),IF(P8=8,SUM(F8:M8),SUM(F8:M8)))+N8</f>
        <v>50</v>
      </c>
      <c r="P8" s="26">
        <f>COUNTA(F8:M8)</f>
        <v>1</v>
      </c>
      <c r="Q8" s="134">
        <f>SUM(F8:M8)+N8</f>
        <v>50</v>
      </c>
      <c r="R8" s="27"/>
      <c r="S8" s="28">
        <v>1174</v>
      </c>
      <c r="T8" s="132" t="s">
        <v>145</v>
      </c>
      <c r="U8" s="30">
        <f t="shared" si="0"/>
        <v>10</v>
      </c>
      <c r="V8" s="31"/>
      <c r="W8" s="32">
        <f t="shared" si="1"/>
        <v>10</v>
      </c>
      <c r="X8" s="19"/>
      <c r="Y8" s="33"/>
      <c r="Z8" s="33"/>
      <c r="AA8" s="33"/>
      <c r="AB8" s="33"/>
    </row>
    <row r="9" spans="1:28" ht="29.1" customHeight="1" thickBot="1" x14ac:dyDescent="0.4">
      <c r="A9" s="138">
        <v>64787</v>
      </c>
      <c r="B9" s="138" t="s">
        <v>108</v>
      </c>
      <c r="C9" s="157" t="s">
        <v>207</v>
      </c>
      <c r="D9" s="221">
        <v>2403</v>
      </c>
      <c r="E9" s="157" t="s">
        <v>167</v>
      </c>
      <c r="F9" s="139">
        <v>40</v>
      </c>
      <c r="G9" s="148"/>
      <c r="H9" s="151"/>
      <c r="I9" s="151"/>
      <c r="J9" s="23"/>
      <c r="K9" s="151"/>
      <c r="L9" s="23"/>
      <c r="M9" s="151"/>
      <c r="N9" s="179"/>
      <c r="O9" s="242">
        <f>IF(P9=8,SUM(F9:M9)-SMALL(F9:M9,1),IF(P9=8,SUM(F9:M9),SUM(F9:M9)))+N9</f>
        <v>40</v>
      </c>
      <c r="P9" s="26">
        <f>COUNTA(F9:M9)</f>
        <v>1</v>
      </c>
      <c r="Q9" s="134">
        <f>SUM(F9:M9)+N9</f>
        <v>40</v>
      </c>
      <c r="R9" s="27"/>
      <c r="S9" s="28">
        <v>1180</v>
      </c>
      <c r="T9" s="132" t="s">
        <v>146</v>
      </c>
      <c r="U9" s="30">
        <f t="shared" si="0"/>
        <v>0</v>
      </c>
      <c r="V9" s="31"/>
      <c r="W9" s="32">
        <f t="shared" si="1"/>
        <v>0</v>
      </c>
      <c r="X9" s="19"/>
      <c r="Y9" s="33"/>
      <c r="Z9" s="33"/>
      <c r="AA9" s="33"/>
      <c r="AB9" s="33"/>
    </row>
    <row r="10" spans="1:28" ht="29.1" customHeight="1" thickBot="1" x14ac:dyDescent="0.4">
      <c r="A10" s="138">
        <v>81228</v>
      </c>
      <c r="B10" s="138" t="s">
        <v>108</v>
      </c>
      <c r="C10" s="157" t="s">
        <v>372</v>
      </c>
      <c r="D10" s="221">
        <v>2614</v>
      </c>
      <c r="E10" s="157" t="s">
        <v>405</v>
      </c>
      <c r="F10" s="139"/>
      <c r="G10" s="148">
        <v>40</v>
      </c>
      <c r="H10" s="151"/>
      <c r="I10" s="151"/>
      <c r="J10" s="23"/>
      <c r="K10" s="151"/>
      <c r="L10" s="23"/>
      <c r="M10" s="151"/>
      <c r="N10" s="24"/>
      <c r="O10" s="242">
        <f>IF(P10=8,SUM(F10:M10)-SMALL(F10:M10,1),IF(P10=8,SUM(F10:M10),SUM(F10:M10)))+N10</f>
        <v>40</v>
      </c>
      <c r="P10" s="26">
        <f>COUNTA(F10:M10)</f>
        <v>1</v>
      </c>
      <c r="Q10" s="134">
        <f>SUM(F10:M10)+N10</f>
        <v>40</v>
      </c>
      <c r="R10" s="27"/>
      <c r="S10" s="28">
        <v>1298</v>
      </c>
      <c r="T10" s="132" t="s">
        <v>147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38">
        <v>116907</v>
      </c>
      <c r="B11" s="138" t="s">
        <v>108</v>
      </c>
      <c r="C11" s="157" t="s">
        <v>373</v>
      </c>
      <c r="D11" s="221">
        <v>1988</v>
      </c>
      <c r="E11" s="157" t="s">
        <v>152</v>
      </c>
      <c r="F11" s="139"/>
      <c r="G11" s="148">
        <v>30</v>
      </c>
      <c r="H11" s="151"/>
      <c r="I11" s="151"/>
      <c r="J11" s="23"/>
      <c r="K11" s="151"/>
      <c r="L11" s="23"/>
      <c r="M11" s="151"/>
      <c r="N11" s="24"/>
      <c r="O11" s="242">
        <f>IF(P11=8,SUM(F11:M11)-SMALL(F11:M11,1),IF(P11=8,SUM(F11:M11),SUM(F11:M11)))+N11</f>
        <v>30</v>
      </c>
      <c r="P11" s="26">
        <f>COUNTA(F11:M11)</f>
        <v>1</v>
      </c>
      <c r="Q11" s="134">
        <f>SUM(F11:M11)+N11</f>
        <v>30</v>
      </c>
      <c r="R11" s="27"/>
      <c r="S11" s="28">
        <v>1317</v>
      </c>
      <c r="T11" s="132" t="s">
        <v>148</v>
      </c>
      <c r="U11" s="30">
        <f t="shared" si="0"/>
        <v>0</v>
      </c>
      <c r="V11" s="31"/>
      <c r="W11" s="32">
        <f t="shared" si="1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38">
        <v>105497</v>
      </c>
      <c r="B12" s="138" t="s">
        <v>108</v>
      </c>
      <c r="C12" s="157" t="s">
        <v>208</v>
      </c>
      <c r="D12" s="221">
        <v>2144</v>
      </c>
      <c r="E12" s="157" t="s">
        <v>161</v>
      </c>
      <c r="F12" s="148">
        <v>20</v>
      </c>
      <c r="G12" s="148"/>
      <c r="H12" s="151"/>
      <c r="I12" s="151"/>
      <c r="J12" s="23"/>
      <c r="K12" s="151"/>
      <c r="L12" s="23"/>
      <c r="M12" s="151"/>
      <c r="N12" s="24"/>
      <c r="O12" s="242">
        <f>IF(P12=8,SUM(F12:M12)-SMALL(F12:M12,1),IF(P12=8,SUM(F12:M12),SUM(F12:M12)))+N12</f>
        <v>20</v>
      </c>
      <c r="P12" s="26">
        <f>COUNTA(F12:M12)</f>
        <v>1</v>
      </c>
      <c r="Q12" s="134">
        <f>SUM(F12:M12)+N12</f>
        <v>20</v>
      </c>
      <c r="R12" s="27"/>
      <c r="S12" s="28">
        <v>1347</v>
      </c>
      <c r="T12" s="132" t="s">
        <v>45</v>
      </c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38">
        <v>111747</v>
      </c>
      <c r="B13" s="138" t="s">
        <v>108</v>
      </c>
      <c r="C13" s="157" t="s">
        <v>374</v>
      </c>
      <c r="D13" s="221">
        <v>2253</v>
      </c>
      <c r="E13" s="157" t="s">
        <v>342</v>
      </c>
      <c r="F13" s="139"/>
      <c r="G13" s="148">
        <v>20</v>
      </c>
      <c r="H13" s="151"/>
      <c r="I13" s="151"/>
      <c r="J13" s="23"/>
      <c r="K13" s="151"/>
      <c r="L13" s="23"/>
      <c r="M13" s="151"/>
      <c r="N13" s="24"/>
      <c r="O13" s="242">
        <f>IF(P13=8,SUM(F13:M13)-SMALL(F13:M13,1),IF(P13=8,SUM(F13:M13),SUM(F13:M13)))+N13</f>
        <v>20</v>
      </c>
      <c r="P13" s="26">
        <f>COUNTA(F13:M13)</f>
        <v>1</v>
      </c>
      <c r="Q13" s="134">
        <f>SUM(F13:M13)+N13</f>
        <v>20</v>
      </c>
      <c r="R13" s="27"/>
      <c r="S13" s="28">
        <v>1451</v>
      </c>
      <c r="T13" s="132" t="s">
        <v>149</v>
      </c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38">
        <v>72593</v>
      </c>
      <c r="B14" s="138" t="s">
        <v>108</v>
      </c>
      <c r="C14" s="157" t="s">
        <v>211</v>
      </c>
      <c r="D14" s="221">
        <v>2526</v>
      </c>
      <c r="E14" s="157" t="s">
        <v>171</v>
      </c>
      <c r="F14" s="148">
        <v>9</v>
      </c>
      <c r="G14" s="148">
        <v>9</v>
      </c>
      <c r="H14" s="151"/>
      <c r="I14" s="151"/>
      <c r="J14" s="23"/>
      <c r="K14" s="151"/>
      <c r="L14" s="23"/>
      <c r="M14" s="151"/>
      <c r="N14" s="24"/>
      <c r="O14" s="242">
        <f>IF(P14=8,SUM(F14:M14)-SMALL(F14:M14,1),IF(P14=8,SUM(F14:M14),SUM(F14:M14)))+N14</f>
        <v>18</v>
      </c>
      <c r="P14" s="26">
        <f>COUNTA(F14:M14)</f>
        <v>2</v>
      </c>
      <c r="Q14" s="134">
        <f>SUM(F14:M14)+N14</f>
        <v>18</v>
      </c>
      <c r="R14" s="27"/>
      <c r="S14" s="28">
        <v>1757</v>
      </c>
      <c r="T14" s="132" t="s">
        <v>150</v>
      </c>
      <c r="U14" s="30">
        <f t="shared" si="0"/>
        <v>0</v>
      </c>
      <c r="V14" s="31"/>
      <c r="W14" s="32">
        <f t="shared" si="1"/>
        <v>0</v>
      </c>
      <c r="X14" s="19"/>
      <c r="Y14" s="33"/>
      <c r="Z14" s="33"/>
      <c r="AA14" s="33"/>
      <c r="AB14" s="33"/>
    </row>
    <row r="15" spans="1:28" ht="29.1" customHeight="1" thickBot="1" x14ac:dyDescent="0.4">
      <c r="A15" s="138">
        <v>138278</v>
      </c>
      <c r="B15" s="138" t="s">
        <v>108</v>
      </c>
      <c r="C15" s="157" t="s">
        <v>209</v>
      </c>
      <c r="D15" s="221">
        <v>2521</v>
      </c>
      <c r="E15" s="157" t="s">
        <v>111</v>
      </c>
      <c r="F15" s="139">
        <v>15</v>
      </c>
      <c r="G15" s="148"/>
      <c r="H15" s="151"/>
      <c r="I15" s="151"/>
      <c r="J15" s="23"/>
      <c r="K15" s="151"/>
      <c r="L15" s="23"/>
      <c r="M15" s="151"/>
      <c r="N15" s="24"/>
      <c r="O15" s="242">
        <f>IF(P15=8,SUM(F15:M15)-SMALL(F15:M15,1),IF(P15=8,SUM(F15:M15),SUM(F15:M15)))+N15</f>
        <v>15</v>
      </c>
      <c r="P15" s="26">
        <f>COUNTA(F15:M15)</f>
        <v>1</v>
      </c>
      <c r="Q15" s="134">
        <f>SUM(F15:M15)+N15</f>
        <v>15</v>
      </c>
      <c r="R15" s="27"/>
      <c r="S15" s="28">
        <v>1773</v>
      </c>
      <c r="T15" s="132" t="s">
        <v>71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38">
        <v>134895</v>
      </c>
      <c r="B16" s="138" t="s">
        <v>108</v>
      </c>
      <c r="C16" s="157" t="s">
        <v>375</v>
      </c>
      <c r="D16" s="221">
        <v>2397</v>
      </c>
      <c r="E16" s="157" t="s">
        <v>166</v>
      </c>
      <c r="F16" s="139"/>
      <c r="G16" s="148">
        <v>15</v>
      </c>
      <c r="H16" s="151"/>
      <c r="I16" s="151"/>
      <c r="J16" s="23"/>
      <c r="K16" s="151"/>
      <c r="L16" s="23"/>
      <c r="M16" s="151"/>
      <c r="N16" s="24"/>
      <c r="O16" s="242">
        <f>IF(P16=8,SUM(F16:M16)-SMALL(F16:M16,1),IF(P16=8,SUM(F16:M16),SUM(F16:M16)))+N16</f>
        <v>15</v>
      </c>
      <c r="P16" s="26">
        <f>COUNTA(F16:M16)</f>
        <v>1</v>
      </c>
      <c r="Q16" s="134">
        <f>SUM(F16:M16)+N16</f>
        <v>15</v>
      </c>
      <c r="R16" s="27"/>
      <c r="S16" s="28">
        <v>1843</v>
      </c>
      <c r="T16" s="132" t="s">
        <v>151</v>
      </c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38">
        <v>91148</v>
      </c>
      <c r="B17" s="138" t="s">
        <v>108</v>
      </c>
      <c r="C17" s="157" t="s">
        <v>210</v>
      </c>
      <c r="D17" s="221">
        <v>2142</v>
      </c>
      <c r="E17" s="157" t="s">
        <v>160</v>
      </c>
      <c r="F17" s="139">
        <v>12</v>
      </c>
      <c r="G17" s="148"/>
      <c r="H17" s="151"/>
      <c r="I17" s="151"/>
      <c r="J17" s="23"/>
      <c r="K17" s="151"/>
      <c r="L17" s="23"/>
      <c r="M17" s="151"/>
      <c r="N17" s="24"/>
      <c r="O17" s="242">
        <f>IF(P17=8,SUM(F17:M17)-SMALL(F17:M17,1),IF(P17=8,SUM(F17:M17),SUM(F17:M17)))+N17</f>
        <v>12</v>
      </c>
      <c r="P17" s="26">
        <f>COUNTA(F17:M17)</f>
        <v>1</v>
      </c>
      <c r="Q17" s="134">
        <f>SUM(F17:M17)+N17</f>
        <v>12</v>
      </c>
      <c r="R17" s="27"/>
      <c r="S17" s="28">
        <v>1988</v>
      </c>
      <c r="T17" s="132" t="s">
        <v>152</v>
      </c>
      <c r="U17" s="30">
        <f t="shared" si="0"/>
        <v>30</v>
      </c>
      <c r="V17" s="31"/>
      <c r="W17" s="32">
        <f t="shared" si="1"/>
        <v>30</v>
      </c>
      <c r="X17" s="19"/>
      <c r="Y17" s="33"/>
      <c r="Z17" s="33"/>
      <c r="AA17" s="33"/>
      <c r="AB17" s="33"/>
    </row>
    <row r="18" spans="1:28" ht="29.1" customHeight="1" thickBot="1" x14ac:dyDescent="0.4">
      <c r="A18" s="138">
        <v>135541</v>
      </c>
      <c r="B18" s="138" t="s">
        <v>108</v>
      </c>
      <c r="C18" s="157" t="s">
        <v>376</v>
      </c>
      <c r="D18" s="221">
        <v>2478</v>
      </c>
      <c r="E18" s="157" t="s">
        <v>322</v>
      </c>
      <c r="F18" s="139"/>
      <c r="G18" s="148">
        <v>12</v>
      </c>
      <c r="H18" s="151"/>
      <c r="I18" s="151"/>
      <c r="J18" s="23"/>
      <c r="K18" s="151"/>
      <c r="L18" s="23"/>
      <c r="M18" s="151"/>
      <c r="N18" s="24"/>
      <c r="O18" s="242">
        <f>IF(P18=8,SUM(F18:M18)-SMALL(F18:M18,1),IF(P18=8,SUM(F18:M18),SUM(F18:M18)))+N18</f>
        <v>12</v>
      </c>
      <c r="P18" s="26">
        <f>COUNTA(F18:M18)</f>
        <v>1</v>
      </c>
      <c r="Q18" s="134">
        <f>SUM(F18:M18)+N18</f>
        <v>12</v>
      </c>
      <c r="R18" s="27"/>
      <c r="S18" s="28">
        <v>2005</v>
      </c>
      <c r="T18" s="132" t="s">
        <v>153</v>
      </c>
      <c r="U18" s="30">
        <f t="shared" si="0"/>
        <v>60</v>
      </c>
      <c r="V18" s="31"/>
      <c r="W18" s="32">
        <f t="shared" si="1"/>
        <v>60</v>
      </c>
      <c r="X18" s="19"/>
      <c r="Y18" s="33"/>
      <c r="Z18" s="33"/>
      <c r="AA18" s="33"/>
      <c r="AB18" s="33"/>
    </row>
    <row r="19" spans="1:28" ht="29.1" customHeight="1" thickBot="1" x14ac:dyDescent="0.4">
      <c r="A19" s="138">
        <v>138279</v>
      </c>
      <c r="B19" s="138" t="s">
        <v>108</v>
      </c>
      <c r="C19" s="157" t="s">
        <v>212</v>
      </c>
      <c r="D19" s="221">
        <v>2521</v>
      </c>
      <c r="E19" s="157" t="s">
        <v>111</v>
      </c>
      <c r="F19" s="139">
        <v>8</v>
      </c>
      <c r="G19" s="148"/>
      <c r="H19" s="151"/>
      <c r="I19" s="151"/>
      <c r="J19" s="23"/>
      <c r="K19" s="151"/>
      <c r="L19" s="23"/>
      <c r="M19" s="151"/>
      <c r="N19" s="24"/>
      <c r="O19" s="242">
        <f>IF(P19=8,SUM(F19:M19)-SMALL(F19:M19,1),IF(P19=8,SUM(F19:M19),SUM(F19:M19)))+N19</f>
        <v>8</v>
      </c>
      <c r="P19" s="26">
        <f>COUNTA(F19:M19)</f>
        <v>1</v>
      </c>
      <c r="Q19" s="134">
        <f>SUM(F19:M19)+N19</f>
        <v>8</v>
      </c>
      <c r="R19" s="27"/>
      <c r="S19" s="28">
        <v>2015</v>
      </c>
      <c r="T19" s="132" t="s">
        <v>154</v>
      </c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38">
        <v>116696</v>
      </c>
      <c r="B20" s="138" t="s">
        <v>108</v>
      </c>
      <c r="C20" s="157" t="s">
        <v>377</v>
      </c>
      <c r="D20" s="221">
        <v>2186</v>
      </c>
      <c r="E20" s="157" t="s">
        <v>360</v>
      </c>
      <c r="F20" s="139"/>
      <c r="G20" s="148">
        <v>8</v>
      </c>
      <c r="H20" s="151"/>
      <c r="I20" s="151"/>
      <c r="J20" s="23"/>
      <c r="K20" s="151"/>
      <c r="L20" s="23"/>
      <c r="M20" s="151"/>
      <c r="N20" s="24"/>
      <c r="O20" s="242">
        <f>IF(P20=8,SUM(F20:M20)-SMALL(F20:M20,1),IF(P20=8,SUM(F20:M20),SUM(F20:M20)))+N20</f>
        <v>8</v>
      </c>
      <c r="P20" s="26">
        <f>COUNTA(F20:M20)</f>
        <v>1</v>
      </c>
      <c r="Q20" s="134">
        <f>SUM(F20:M20)+N20</f>
        <v>8</v>
      </c>
      <c r="R20" s="27"/>
      <c r="S20" s="28">
        <v>2041</v>
      </c>
      <c r="T20" s="132" t="s">
        <v>155</v>
      </c>
      <c r="U20" s="30">
        <f t="shared" si="0"/>
        <v>0</v>
      </c>
      <c r="V20" s="31"/>
      <c r="W20" s="32">
        <f t="shared" si="1"/>
        <v>0</v>
      </c>
      <c r="X20" s="19"/>
      <c r="Y20" s="33"/>
      <c r="Z20" s="33"/>
      <c r="AA20" s="33"/>
      <c r="AB20" s="33"/>
    </row>
    <row r="21" spans="1:28" ht="29.1" customHeight="1" thickBot="1" x14ac:dyDescent="0.4">
      <c r="A21" s="138">
        <v>91628</v>
      </c>
      <c r="B21" s="138" t="s">
        <v>108</v>
      </c>
      <c r="C21" s="157" t="s">
        <v>378</v>
      </c>
      <c r="D21" s="221">
        <v>2599</v>
      </c>
      <c r="E21" s="157" t="s">
        <v>366</v>
      </c>
      <c r="F21" s="139"/>
      <c r="G21" s="148">
        <v>7</v>
      </c>
      <c r="H21" s="151"/>
      <c r="I21" s="151"/>
      <c r="J21" s="23"/>
      <c r="K21" s="151"/>
      <c r="L21" s="23"/>
      <c r="M21" s="151"/>
      <c r="N21" s="24"/>
      <c r="O21" s="242">
        <f>IF(P21=8,SUM(F21:M21)-SMALL(F21:M21,1),IF(P21=8,SUM(F21:M21),SUM(F21:M21)))+N21</f>
        <v>7</v>
      </c>
      <c r="P21" s="26">
        <f>COUNTA(F21:M21)</f>
        <v>1</v>
      </c>
      <c r="Q21" s="134">
        <f>SUM(F21:M21)+N21</f>
        <v>7</v>
      </c>
      <c r="R21" s="27"/>
      <c r="S21" s="28">
        <v>2055</v>
      </c>
      <c r="T21" s="132" t="s">
        <v>156</v>
      </c>
      <c r="U21" s="30">
        <f t="shared" si="0"/>
        <v>0</v>
      </c>
      <c r="V21" s="31"/>
      <c r="W21" s="32">
        <f t="shared" si="1"/>
        <v>0</v>
      </c>
      <c r="X21" s="19"/>
      <c r="Y21" s="33"/>
      <c r="Z21" s="33"/>
      <c r="AA21" s="33"/>
      <c r="AB21" s="33"/>
    </row>
    <row r="22" spans="1:28" ht="29.1" customHeight="1" thickBot="1" x14ac:dyDescent="0.4">
      <c r="A22" s="138">
        <v>95622</v>
      </c>
      <c r="B22" s="138" t="s">
        <v>108</v>
      </c>
      <c r="C22" s="157" t="s">
        <v>379</v>
      </c>
      <c r="D22" s="221">
        <v>2253</v>
      </c>
      <c r="E22" s="157" t="s">
        <v>342</v>
      </c>
      <c r="F22" s="139"/>
      <c r="G22" s="148">
        <v>6</v>
      </c>
      <c r="H22" s="151"/>
      <c r="I22" s="151"/>
      <c r="J22" s="23"/>
      <c r="K22" s="151"/>
      <c r="L22" s="23"/>
      <c r="M22" s="151"/>
      <c r="N22" s="24"/>
      <c r="O22" s="242">
        <f>IF(P22=8,SUM(F22:M22)-SMALL(F22:M22,1),IF(P22=8,SUM(F22:M22),SUM(F22:M22)))+N22</f>
        <v>6</v>
      </c>
      <c r="P22" s="26">
        <f>COUNTA(F22:M22)</f>
        <v>1</v>
      </c>
      <c r="Q22" s="134">
        <f>SUM(F22:M22)+N22</f>
        <v>6</v>
      </c>
      <c r="R22" s="27"/>
      <c r="S22" s="28">
        <v>2057</v>
      </c>
      <c r="T22" s="132" t="s">
        <v>157</v>
      </c>
      <c r="U22" s="30">
        <f t="shared" si="0"/>
        <v>0</v>
      </c>
      <c r="V22" s="31"/>
      <c r="W22" s="32">
        <f t="shared" si="1"/>
        <v>0</v>
      </c>
      <c r="X22" s="19"/>
      <c r="Y22" s="33"/>
      <c r="Z22" s="33"/>
      <c r="AA22" s="33"/>
      <c r="AB22" s="33"/>
    </row>
    <row r="23" spans="1:28" ht="29.1" customHeight="1" thickBot="1" x14ac:dyDescent="0.4">
      <c r="A23" s="138">
        <v>137763</v>
      </c>
      <c r="B23" s="138" t="s">
        <v>108</v>
      </c>
      <c r="C23" s="157" t="s">
        <v>380</v>
      </c>
      <c r="D23" s="221">
        <v>2029</v>
      </c>
      <c r="E23" s="157" t="s">
        <v>349</v>
      </c>
      <c r="F23" s="139"/>
      <c r="G23" s="148">
        <v>5</v>
      </c>
      <c r="H23" s="151"/>
      <c r="I23" s="151"/>
      <c r="J23" s="23"/>
      <c r="K23" s="151"/>
      <c r="L23" s="23"/>
      <c r="M23" s="151"/>
      <c r="N23" s="24"/>
      <c r="O23" s="242">
        <f>IF(P23=8,SUM(F23:M23)-SMALL(F23:M23,1),IF(P23=8,SUM(F23:M23),SUM(F23:M23)))+N23</f>
        <v>5</v>
      </c>
      <c r="P23" s="26">
        <f>COUNTA(F23:M23)</f>
        <v>1</v>
      </c>
      <c r="Q23" s="134">
        <f>SUM(F23:M23)+N23</f>
        <v>5</v>
      </c>
      <c r="R23" s="27"/>
      <c r="S23" s="28">
        <v>2112</v>
      </c>
      <c r="T23" s="132" t="s">
        <v>158</v>
      </c>
      <c r="U23" s="30">
        <f t="shared" si="0"/>
        <v>0</v>
      </c>
      <c r="V23" s="31"/>
      <c r="W23" s="32">
        <f t="shared" si="1"/>
        <v>0</v>
      </c>
      <c r="X23" s="19"/>
      <c r="Y23" s="33"/>
      <c r="Z23" s="33"/>
      <c r="AA23" s="33"/>
      <c r="AB23" s="33"/>
    </row>
    <row r="24" spans="1:28" ht="29.1" customHeight="1" thickBot="1" x14ac:dyDescent="0.4">
      <c r="A24" s="138">
        <v>131349</v>
      </c>
      <c r="B24" s="138" t="s">
        <v>108</v>
      </c>
      <c r="C24" s="157" t="s">
        <v>381</v>
      </c>
      <c r="D24" s="221">
        <v>2478</v>
      </c>
      <c r="E24" s="157" t="s">
        <v>322</v>
      </c>
      <c r="F24" s="139"/>
      <c r="G24" s="148">
        <v>5</v>
      </c>
      <c r="H24" s="151"/>
      <c r="I24" s="151"/>
      <c r="J24" s="23"/>
      <c r="K24" s="151"/>
      <c r="L24" s="23"/>
      <c r="M24" s="151"/>
      <c r="N24" s="24"/>
      <c r="O24" s="242">
        <f>IF(P24=8,SUM(F24:M24)-SMALL(F24:M24,1),IF(P24=8,SUM(F24:M24),SUM(F24:M24)))+N24</f>
        <v>5</v>
      </c>
      <c r="P24" s="26">
        <f>COUNTA(F24:M24)</f>
        <v>1</v>
      </c>
      <c r="Q24" s="134">
        <f>SUM(F24:M24)+N24</f>
        <v>5</v>
      </c>
      <c r="R24" s="27"/>
      <c r="S24" s="28">
        <v>2140</v>
      </c>
      <c r="T24" s="132" t="s">
        <v>159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38">
        <v>116514</v>
      </c>
      <c r="B25" s="138" t="s">
        <v>108</v>
      </c>
      <c r="C25" s="157" t="s">
        <v>382</v>
      </c>
      <c r="D25" s="221">
        <v>2253</v>
      </c>
      <c r="E25" s="157" t="s">
        <v>342</v>
      </c>
      <c r="F25" s="139"/>
      <c r="G25" s="148">
        <v>5</v>
      </c>
      <c r="H25" s="151"/>
      <c r="I25" s="151"/>
      <c r="J25" s="23"/>
      <c r="K25" s="151"/>
      <c r="L25" s="23"/>
      <c r="M25" s="151"/>
      <c r="N25" s="179"/>
      <c r="O25" s="242">
        <f>IF(P25=8,SUM(F25:M25)-SMALL(F25:M25,1),IF(P25=8,SUM(F25:M25),SUM(F25:M25)))+N25</f>
        <v>5</v>
      </c>
      <c r="P25" s="26">
        <f>COUNTA(F25:M25)</f>
        <v>1</v>
      </c>
      <c r="Q25" s="134">
        <f>SUM(F25:M25)+N25</f>
        <v>5</v>
      </c>
      <c r="R25" s="27"/>
      <c r="S25" s="28">
        <v>2142</v>
      </c>
      <c r="T25" s="132" t="s">
        <v>160</v>
      </c>
      <c r="U25" s="30">
        <f t="shared" si="0"/>
        <v>12</v>
      </c>
      <c r="V25" s="31"/>
      <c r="W25" s="32">
        <f t="shared" si="1"/>
        <v>12</v>
      </c>
      <c r="X25" s="19"/>
      <c r="Y25" s="6"/>
      <c r="Z25" s="6"/>
      <c r="AA25" s="6"/>
      <c r="AB25" s="6"/>
    </row>
    <row r="26" spans="1:28" ht="29.1" customHeight="1" thickBot="1" x14ac:dyDescent="0.4">
      <c r="A26" s="138">
        <v>118073</v>
      </c>
      <c r="B26" s="138" t="s">
        <v>108</v>
      </c>
      <c r="C26" s="157" t="s">
        <v>383</v>
      </c>
      <c r="D26" s="221">
        <v>1172</v>
      </c>
      <c r="E26" s="157" t="s">
        <v>332</v>
      </c>
      <c r="F26" s="139"/>
      <c r="G26" s="148">
        <v>5</v>
      </c>
      <c r="H26" s="151"/>
      <c r="I26" s="151"/>
      <c r="J26" s="23"/>
      <c r="K26" s="151"/>
      <c r="L26" s="23"/>
      <c r="M26" s="151"/>
      <c r="N26" s="24"/>
      <c r="O26" s="242">
        <f>IF(P26=8,SUM(F26:M26)-SMALL(F26:M26,1),IF(P26=8,SUM(F26:M26),SUM(F26:M26)))+N26</f>
        <v>5</v>
      </c>
      <c r="P26" s="26">
        <f>COUNTA(F26:M26)</f>
        <v>1</v>
      </c>
      <c r="Q26" s="134">
        <f>SUM(F26:M26)+N26</f>
        <v>5</v>
      </c>
      <c r="R26" s="27"/>
      <c r="S26" s="28">
        <v>2144</v>
      </c>
      <c r="T26" s="132" t="s">
        <v>161</v>
      </c>
      <c r="U26" s="30">
        <f t="shared" si="0"/>
        <v>25</v>
      </c>
      <c r="V26" s="31"/>
      <c r="W26" s="32">
        <f t="shared" si="1"/>
        <v>25</v>
      </c>
      <c r="X26" s="19"/>
      <c r="Y26" s="6"/>
      <c r="Z26" s="6"/>
      <c r="AA26" s="6"/>
      <c r="AB26" s="6"/>
    </row>
    <row r="27" spans="1:28" ht="29.1" customHeight="1" thickBot="1" x14ac:dyDescent="0.4">
      <c r="A27" s="138">
        <v>131245</v>
      </c>
      <c r="B27" s="138" t="s">
        <v>108</v>
      </c>
      <c r="C27" s="157" t="s">
        <v>384</v>
      </c>
      <c r="D27" s="221">
        <v>1665</v>
      </c>
      <c r="E27" s="157" t="s">
        <v>385</v>
      </c>
      <c r="F27" s="139"/>
      <c r="G27" s="148">
        <v>5</v>
      </c>
      <c r="H27" s="151"/>
      <c r="I27" s="151"/>
      <c r="J27" s="23"/>
      <c r="K27" s="151"/>
      <c r="L27" s="23"/>
      <c r="M27" s="151"/>
      <c r="N27" s="24"/>
      <c r="O27" s="242">
        <f>IF(P27=8,SUM(F27:M27)-SMALL(F27:M27,1),IF(P27=8,SUM(F27:M27),SUM(F27:M27)))+N27</f>
        <v>5</v>
      </c>
      <c r="P27" s="26">
        <f>COUNTA(F27:M27)</f>
        <v>1</v>
      </c>
      <c r="Q27" s="134">
        <f>SUM(F27:M27)+N27</f>
        <v>5</v>
      </c>
      <c r="R27" s="27"/>
      <c r="S27" s="28">
        <v>2186</v>
      </c>
      <c r="T27" s="132" t="s">
        <v>162</v>
      </c>
      <c r="U27" s="30">
        <f t="shared" si="0"/>
        <v>8</v>
      </c>
      <c r="V27" s="31"/>
      <c r="W27" s="32">
        <f t="shared" si="1"/>
        <v>8</v>
      </c>
      <c r="X27" s="19"/>
      <c r="Y27" s="6"/>
      <c r="Z27" s="6"/>
      <c r="AA27" s="6"/>
      <c r="AB27" s="6"/>
    </row>
    <row r="28" spans="1:28" ht="29.1" customHeight="1" thickBot="1" x14ac:dyDescent="0.4">
      <c r="A28" s="138">
        <v>131958</v>
      </c>
      <c r="B28" s="138" t="s">
        <v>108</v>
      </c>
      <c r="C28" s="157" t="s">
        <v>386</v>
      </c>
      <c r="D28" s="221">
        <v>2478</v>
      </c>
      <c r="E28" s="157" t="s">
        <v>322</v>
      </c>
      <c r="F28" s="139"/>
      <c r="G28" s="148">
        <v>5</v>
      </c>
      <c r="H28" s="151"/>
      <c r="I28" s="151"/>
      <c r="J28" s="23"/>
      <c r="K28" s="151"/>
      <c r="L28" s="23"/>
      <c r="M28" s="151"/>
      <c r="N28" s="24"/>
      <c r="O28" s="242">
        <f>IF(P28=8,SUM(F28:M28)-SMALL(F28:M28,1),IF(P28=8,SUM(F28:M28),SUM(F28:M28)))+N28</f>
        <v>5</v>
      </c>
      <c r="P28" s="26">
        <f>COUNTA(F28:M28)</f>
        <v>1</v>
      </c>
      <c r="Q28" s="134">
        <f>SUM(F28:M28)+N28</f>
        <v>5</v>
      </c>
      <c r="R28" s="27"/>
      <c r="S28" s="28">
        <v>2236</v>
      </c>
      <c r="T28" s="132" t="s">
        <v>163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38">
        <v>135159</v>
      </c>
      <c r="B29" s="138" t="s">
        <v>108</v>
      </c>
      <c r="C29" s="157" t="s">
        <v>387</v>
      </c>
      <c r="D29" s="221">
        <v>1665</v>
      </c>
      <c r="E29" s="157" t="s">
        <v>385</v>
      </c>
      <c r="F29" s="139"/>
      <c r="G29" s="148">
        <v>5</v>
      </c>
      <c r="H29" s="151"/>
      <c r="I29" s="151"/>
      <c r="J29" s="23"/>
      <c r="K29" s="151"/>
      <c r="L29" s="23"/>
      <c r="M29" s="151"/>
      <c r="N29" s="24"/>
      <c r="O29" s="242">
        <f>IF(P29=8,SUM(F29:M29)-SMALL(F29:M29,1),IF(P29=8,SUM(F29:M29),SUM(F29:M29)))+N29</f>
        <v>5</v>
      </c>
      <c r="P29" s="26">
        <f>COUNTA(F29:M29)</f>
        <v>1</v>
      </c>
      <c r="Q29" s="134">
        <f>SUM(F29:M29)+N29</f>
        <v>5</v>
      </c>
      <c r="R29" s="27"/>
      <c r="S29" s="28">
        <v>2272</v>
      </c>
      <c r="T29" s="132" t="s">
        <v>164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38">
        <v>134605</v>
      </c>
      <c r="B30" s="138" t="s">
        <v>108</v>
      </c>
      <c r="C30" s="157" t="s">
        <v>388</v>
      </c>
      <c r="D30" s="221">
        <v>2316</v>
      </c>
      <c r="E30" s="157" t="s">
        <v>293</v>
      </c>
      <c r="F30" s="139"/>
      <c r="G30" s="148">
        <v>5</v>
      </c>
      <c r="H30" s="151"/>
      <c r="I30" s="151"/>
      <c r="J30" s="23"/>
      <c r="K30" s="151"/>
      <c r="L30" s="23"/>
      <c r="M30" s="151"/>
      <c r="N30" s="24"/>
      <c r="O30" s="242">
        <f>IF(P30=8,SUM(F30:M30)-SMALL(F30:M30,1),IF(P30=8,SUM(F30:M30),SUM(F30:M30)))+N30</f>
        <v>5</v>
      </c>
      <c r="P30" s="26">
        <f>COUNTA(F30:M30)</f>
        <v>1</v>
      </c>
      <c r="Q30" s="134">
        <f>SUM(F30:M30)+N30</f>
        <v>5</v>
      </c>
      <c r="R30" s="27"/>
      <c r="S30" s="28">
        <v>2362</v>
      </c>
      <c r="T30" s="132" t="s">
        <v>165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38">
        <v>122755</v>
      </c>
      <c r="B31" s="138" t="s">
        <v>108</v>
      </c>
      <c r="C31" s="157" t="s">
        <v>389</v>
      </c>
      <c r="D31" s="221">
        <v>2415</v>
      </c>
      <c r="E31" s="157" t="s">
        <v>168</v>
      </c>
      <c r="F31" s="139"/>
      <c r="G31" s="148">
        <v>5</v>
      </c>
      <c r="H31" s="151"/>
      <c r="I31" s="151"/>
      <c r="J31" s="23"/>
      <c r="K31" s="151"/>
      <c r="L31" s="23"/>
      <c r="M31" s="151"/>
      <c r="N31" s="24"/>
      <c r="O31" s="242">
        <f>IF(P31=8,SUM(F31:M31)-SMALL(F31:M31,1),IF(P31=8,SUM(F31:M31),SUM(F31:M31)))+N31</f>
        <v>5</v>
      </c>
      <c r="P31" s="26">
        <f>COUNTA(F31:M31)</f>
        <v>1</v>
      </c>
      <c r="Q31" s="134">
        <f>SUM(F31:M31)+N31</f>
        <v>5</v>
      </c>
      <c r="R31" s="27"/>
      <c r="S31" s="28">
        <v>2397</v>
      </c>
      <c r="T31" s="132" t="s">
        <v>166</v>
      </c>
      <c r="U31" s="30">
        <f t="shared" si="0"/>
        <v>15</v>
      </c>
      <c r="V31" s="31"/>
      <c r="W31" s="32">
        <f t="shared" si="1"/>
        <v>15</v>
      </c>
      <c r="X31" s="19"/>
      <c r="Y31" s="6"/>
      <c r="Z31" s="6"/>
      <c r="AA31" s="6"/>
      <c r="AB31" s="6"/>
    </row>
    <row r="32" spans="1:28" ht="29.1" customHeight="1" thickBot="1" x14ac:dyDescent="0.4">
      <c r="A32" s="138">
        <v>135658</v>
      </c>
      <c r="B32" s="138" t="s">
        <v>108</v>
      </c>
      <c r="C32" s="157" t="s">
        <v>390</v>
      </c>
      <c r="D32" s="221">
        <v>10</v>
      </c>
      <c r="E32" s="157" t="s">
        <v>391</v>
      </c>
      <c r="F32" s="139"/>
      <c r="G32" s="148">
        <v>5</v>
      </c>
      <c r="H32" s="151"/>
      <c r="I32" s="151"/>
      <c r="J32" s="23"/>
      <c r="K32" s="151"/>
      <c r="L32" s="23"/>
      <c r="M32" s="151"/>
      <c r="N32" s="24"/>
      <c r="O32" s="242">
        <f>IF(P32=8,SUM(F32:M32)-SMALL(F32:M32,1),IF(P32=8,SUM(F32:M32),SUM(F32:M32)))+N32</f>
        <v>5</v>
      </c>
      <c r="P32" s="26">
        <f>COUNTA(F32:M32)</f>
        <v>1</v>
      </c>
      <c r="Q32" s="134">
        <f>SUM(F32:M32)+N32</f>
        <v>5</v>
      </c>
      <c r="R32" s="27"/>
      <c r="S32" s="28">
        <v>2403</v>
      </c>
      <c r="T32" s="132" t="s">
        <v>167</v>
      </c>
      <c r="U32" s="30">
        <f t="shared" si="0"/>
        <v>40</v>
      </c>
      <c r="V32" s="31"/>
      <c r="W32" s="32">
        <f t="shared" si="1"/>
        <v>40</v>
      </c>
      <c r="X32" s="19"/>
      <c r="Y32" s="6"/>
      <c r="Z32" s="6"/>
      <c r="AA32" s="6"/>
      <c r="AB32" s="6"/>
    </row>
    <row r="33" spans="1:28" ht="29.1" customHeight="1" thickBot="1" x14ac:dyDescent="0.4">
      <c r="A33" s="138">
        <v>120878</v>
      </c>
      <c r="B33" s="138" t="s">
        <v>108</v>
      </c>
      <c r="C33" s="157" t="s">
        <v>392</v>
      </c>
      <c r="D33" s="221">
        <v>2144</v>
      </c>
      <c r="E33" s="157" t="s">
        <v>393</v>
      </c>
      <c r="F33" s="139"/>
      <c r="G33" s="148">
        <v>5</v>
      </c>
      <c r="H33" s="151"/>
      <c r="I33" s="151"/>
      <c r="J33" s="23"/>
      <c r="K33" s="151"/>
      <c r="L33" s="23"/>
      <c r="M33" s="151"/>
      <c r="N33" s="24"/>
      <c r="O33" s="242">
        <f>IF(P33=8,SUM(F33:M33)-SMALL(F33:M33,1),IF(P33=8,SUM(F33:M33),SUM(F33:M33)))+N33</f>
        <v>5</v>
      </c>
      <c r="P33" s="26">
        <f>COUNTA(F33:M33)</f>
        <v>1</v>
      </c>
      <c r="Q33" s="134">
        <f>SUM(F33:M33)+N33</f>
        <v>5</v>
      </c>
      <c r="R33" s="27"/>
      <c r="S33" s="28">
        <v>2415</v>
      </c>
      <c r="T33" s="132" t="s">
        <v>168</v>
      </c>
      <c r="U33" s="30">
        <f t="shared" si="0"/>
        <v>5</v>
      </c>
      <c r="V33" s="31"/>
      <c r="W33" s="32">
        <f t="shared" si="1"/>
        <v>5</v>
      </c>
      <c r="X33" s="19"/>
      <c r="Y33" s="6"/>
      <c r="Z33" s="6"/>
      <c r="AA33" s="6"/>
      <c r="AB33" s="6"/>
    </row>
    <row r="34" spans="1:28" ht="29.1" customHeight="1" thickBot="1" x14ac:dyDescent="0.4">
      <c r="A34" s="138">
        <v>141266</v>
      </c>
      <c r="B34" s="138" t="s">
        <v>108</v>
      </c>
      <c r="C34" s="157" t="s">
        <v>394</v>
      </c>
      <c r="D34" s="221">
        <v>2612</v>
      </c>
      <c r="E34" s="157" t="s">
        <v>370</v>
      </c>
      <c r="F34" s="139"/>
      <c r="G34" s="148">
        <v>5</v>
      </c>
      <c r="H34" s="151"/>
      <c r="I34" s="151"/>
      <c r="J34" s="23"/>
      <c r="K34" s="151"/>
      <c r="L34" s="23"/>
      <c r="M34" s="151"/>
      <c r="N34" s="24"/>
      <c r="O34" s="242">
        <f>IF(P34=8,SUM(F34:M34)-SMALL(F34:M34,1),IF(P34=8,SUM(F34:M34),SUM(F34:M34)))+N34</f>
        <v>5</v>
      </c>
      <c r="P34" s="26">
        <f>COUNTA(F34:M34)</f>
        <v>1</v>
      </c>
      <c r="Q34" s="134">
        <f>SUM(F34:M34)+N34</f>
        <v>5</v>
      </c>
      <c r="R34" s="27"/>
      <c r="S34" s="28">
        <v>2446</v>
      </c>
      <c r="T34" s="132" t="s">
        <v>169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38">
        <v>116802</v>
      </c>
      <c r="B35" s="138" t="s">
        <v>108</v>
      </c>
      <c r="C35" s="157" t="s">
        <v>395</v>
      </c>
      <c r="D35" s="221">
        <v>2253</v>
      </c>
      <c r="E35" s="157" t="s">
        <v>342</v>
      </c>
      <c r="F35" s="139"/>
      <c r="G35" s="148">
        <v>5</v>
      </c>
      <c r="H35" s="151"/>
      <c r="I35" s="151"/>
      <c r="J35" s="23"/>
      <c r="K35" s="151"/>
      <c r="L35" s="23"/>
      <c r="M35" s="151"/>
      <c r="N35" s="24"/>
      <c r="O35" s="242">
        <f>IF(P35=8,SUM(F35:M35)-SMALL(F35:M35,1),IF(P35=8,SUM(F35:M35),SUM(F35:M35)))+N35</f>
        <v>5</v>
      </c>
      <c r="P35" s="26">
        <f>COUNTA(F35:M35)</f>
        <v>1</v>
      </c>
      <c r="Q35" s="134">
        <f>SUM(F35:M35)+N35</f>
        <v>5</v>
      </c>
      <c r="R35" s="27"/>
      <c r="S35" s="28">
        <v>2455</v>
      </c>
      <c r="T35" s="132" t="s">
        <v>170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38">
        <v>140996</v>
      </c>
      <c r="B36" s="138" t="s">
        <v>108</v>
      </c>
      <c r="C36" s="157" t="s">
        <v>396</v>
      </c>
      <c r="D36" s="221">
        <v>2178</v>
      </c>
      <c r="E36" s="157" t="s">
        <v>397</v>
      </c>
      <c r="F36" s="139"/>
      <c r="G36" s="148">
        <v>5</v>
      </c>
      <c r="H36" s="151"/>
      <c r="I36" s="151"/>
      <c r="J36" s="23"/>
      <c r="K36" s="151"/>
      <c r="L36" s="23"/>
      <c r="M36" s="151"/>
      <c r="N36" s="24"/>
      <c r="O36" s="145">
        <f>IF(P36=9,SUM(F36:M36)-SMALL(F36:M36,1),IF(P36=8,SUM(F36:M36),SUM(F36:M36)))</f>
        <v>5</v>
      </c>
      <c r="P36" s="26">
        <f>COUNTA(F36:M36)</f>
        <v>1</v>
      </c>
      <c r="Q36" s="134">
        <f>SUM(F36:M36)+N36</f>
        <v>5</v>
      </c>
      <c r="R36" s="27"/>
      <c r="S36" s="28">
        <v>2513</v>
      </c>
      <c r="T36" s="132" t="s">
        <v>114</v>
      </c>
      <c r="U36" s="30">
        <f t="shared" si="0"/>
        <v>5</v>
      </c>
      <c r="V36" s="31"/>
      <c r="W36" s="32">
        <f t="shared" si="1"/>
        <v>5</v>
      </c>
      <c r="X36" s="19"/>
      <c r="Y36" s="6"/>
      <c r="Z36" s="6"/>
      <c r="AA36" s="6"/>
      <c r="AB36" s="6"/>
    </row>
    <row r="37" spans="1:28" ht="29.1" customHeight="1" thickBot="1" x14ac:dyDescent="0.4">
      <c r="A37" s="138">
        <v>141407</v>
      </c>
      <c r="B37" s="138" t="s">
        <v>108</v>
      </c>
      <c r="C37" s="157" t="s">
        <v>398</v>
      </c>
      <c r="D37" s="221">
        <v>2513</v>
      </c>
      <c r="E37" s="157" t="s">
        <v>114</v>
      </c>
      <c r="F37" s="139"/>
      <c r="G37" s="148">
        <v>5</v>
      </c>
      <c r="H37" s="151"/>
      <c r="I37" s="151"/>
      <c r="J37" s="23"/>
      <c r="K37" s="151"/>
      <c r="L37" s="23"/>
      <c r="M37" s="151"/>
      <c r="N37" s="24"/>
      <c r="O37" s="145">
        <f>IF(P37=9,SUM(F37:M37)-SMALL(F37:M37,1),IF(P37=8,SUM(F37:M37),SUM(F37:M37)))</f>
        <v>5</v>
      </c>
      <c r="P37" s="26">
        <f>COUNTA(F37:M37)</f>
        <v>1</v>
      </c>
      <c r="Q37" s="134">
        <f>SUM(F37:M37)+N37</f>
        <v>5</v>
      </c>
      <c r="R37" s="27"/>
      <c r="S37" s="28">
        <v>2521</v>
      </c>
      <c r="T37" s="132" t="s">
        <v>111</v>
      </c>
      <c r="U37" s="30">
        <f t="shared" si="0"/>
        <v>23</v>
      </c>
      <c r="V37" s="31"/>
      <c r="W37" s="32">
        <f t="shared" si="1"/>
        <v>23</v>
      </c>
      <c r="X37" s="19"/>
      <c r="Y37" s="6"/>
      <c r="Z37" s="6"/>
      <c r="AA37" s="6"/>
      <c r="AB37" s="6"/>
    </row>
    <row r="38" spans="1:28" ht="29.1" customHeight="1" thickBot="1" x14ac:dyDescent="0.4">
      <c r="A38" s="138">
        <v>125654</v>
      </c>
      <c r="B38" s="138" t="s">
        <v>108</v>
      </c>
      <c r="C38" s="157" t="s">
        <v>399</v>
      </c>
      <c r="D38" s="221">
        <v>1174</v>
      </c>
      <c r="E38" s="157" t="s">
        <v>305</v>
      </c>
      <c r="F38" s="139"/>
      <c r="G38" s="148">
        <v>5</v>
      </c>
      <c r="H38" s="151"/>
      <c r="I38" s="151"/>
      <c r="J38" s="23"/>
      <c r="K38" s="151"/>
      <c r="L38" s="23"/>
      <c r="M38" s="151"/>
      <c r="N38" s="24"/>
      <c r="O38" s="145">
        <f>IF(P38=9,SUM(F38:M38)-SMALL(F38:M38,1),IF(P38=8,SUM(F38:M38),SUM(F38:M38)))</f>
        <v>5</v>
      </c>
      <c r="P38" s="26">
        <f>COUNTA(F38:M38)</f>
        <v>1</v>
      </c>
      <c r="Q38" s="134">
        <f>SUM(F38:M38)+N38</f>
        <v>5</v>
      </c>
      <c r="R38" s="27"/>
      <c r="S38" s="28">
        <v>2526</v>
      </c>
      <c r="T38" s="132" t="s">
        <v>171</v>
      </c>
      <c r="U38" s="30">
        <f t="shared" si="0"/>
        <v>18</v>
      </c>
      <c r="V38" s="31"/>
      <c r="W38" s="32">
        <f t="shared" si="1"/>
        <v>18</v>
      </c>
      <c r="X38" s="19"/>
      <c r="Y38" s="6"/>
      <c r="Z38" s="6"/>
      <c r="AA38" s="6"/>
      <c r="AB38" s="6"/>
    </row>
    <row r="39" spans="1:28" ht="29.1" customHeight="1" thickBot="1" x14ac:dyDescent="0.4">
      <c r="A39" s="138">
        <v>141361</v>
      </c>
      <c r="B39" s="138" t="s">
        <v>108</v>
      </c>
      <c r="C39" s="157" t="s">
        <v>400</v>
      </c>
      <c r="D39" s="221">
        <v>2654</v>
      </c>
      <c r="E39" s="157" t="s">
        <v>401</v>
      </c>
      <c r="F39" s="139"/>
      <c r="G39" s="148">
        <v>5</v>
      </c>
      <c r="H39" s="151"/>
      <c r="I39" s="151"/>
      <c r="J39" s="23"/>
      <c r="K39" s="151"/>
      <c r="L39" s="23"/>
      <c r="M39" s="151"/>
      <c r="N39" s="24"/>
      <c r="O39" s="145">
        <f>IF(P39=9,SUM(F39:M39)-SMALL(F39:M39,1),IF(P39=8,SUM(F39:M39),SUM(F39:M39)))</f>
        <v>5</v>
      </c>
      <c r="P39" s="26">
        <f>COUNTA(F39:M39)</f>
        <v>1</v>
      </c>
      <c r="Q39" s="134">
        <f>SUM(F39:M39)+N39</f>
        <v>5</v>
      </c>
      <c r="R39" s="27"/>
      <c r="S39" s="28">
        <v>2609</v>
      </c>
      <c r="T39" s="132" t="s">
        <v>172</v>
      </c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38">
        <v>61656</v>
      </c>
      <c r="B40" s="138" t="s">
        <v>108</v>
      </c>
      <c r="C40" s="157" t="s">
        <v>402</v>
      </c>
      <c r="D40" s="221">
        <v>1174</v>
      </c>
      <c r="E40" s="157" t="s">
        <v>305</v>
      </c>
      <c r="F40" s="139"/>
      <c r="G40" s="148">
        <v>5</v>
      </c>
      <c r="H40" s="151"/>
      <c r="I40" s="151"/>
      <c r="J40" s="23"/>
      <c r="K40" s="151"/>
      <c r="L40" s="23"/>
      <c r="M40" s="151"/>
      <c r="N40" s="24"/>
      <c r="O40" s="145">
        <f>IF(P40=9,SUM(F40:M40)-SMALL(F40:M40,1),IF(P40=8,SUM(F40:M40),SUM(F40:M40)))</f>
        <v>5</v>
      </c>
      <c r="P40" s="26">
        <f>COUNTA(F40:M40)</f>
        <v>1</v>
      </c>
      <c r="Q40" s="134">
        <f>SUM(F40:M40)+N40</f>
        <v>5</v>
      </c>
      <c r="R40" s="27"/>
      <c r="S40" s="28">
        <v>2612</v>
      </c>
      <c r="T40" s="132" t="s">
        <v>173</v>
      </c>
      <c r="U40" s="30">
        <f t="shared" si="0"/>
        <v>195</v>
      </c>
      <c r="V40" s="31"/>
      <c r="W40" s="32">
        <f t="shared" si="1"/>
        <v>195</v>
      </c>
      <c r="X40" s="19"/>
      <c r="Y40" s="6"/>
      <c r="Z40" s="6"/>
      <c r="AA40" s="6"/>
      <c r="AB40" s="6"/>
    </row>
    <row r="41" spans="1:28" ht="29.1" customHeight="1" thickBot="1" x14ac:dyDescent="0.4">
      <c r="A41" s="138">
        <v>139683</v>
      </c>
      <c r="B41" s="138" t="s">
        <v>108</v>
      </c>
      <c r="C41" s="157" t="s">
        <v>403</v>
      </c>
      <c r="D41" s="221">
        <v>2584</v>
      </c>
      <c r="E41" s="157" t="s">
        <v>404</v>
      </c>
      <c r="F41" s="139"/>
      <c r="G41" s="148">
        <v>2</v>
      </c>
      <c r="H41" s="151"/>
      <c r="I41" s="151"/>
      <c r="J41" s="23"/>
      <c r="K41" s="151"/>
      <c r="L41" s="23"/>
      <c r="M41" s="151"/>
      <c r="N41" s="24"/>
      <c r="O41" s="145">
        <f>IF(P41=9,SUM(F41:M41)-SMALL(F41:M41,1),IF(P41=8,SUM(F41:M41),SUM(F41:M41)))</f>
        <v>2</v>
      </c>
      <c r="P41" s="26">
        <f>COUNTA(F41:M41)</f>
        <v>1</v>
      </c>
      <c r="Q41" s="134">
        <f>SUM(F41:M41)+N41</f>
        <v>2</v>
      </c>
      <c r="R41" s="27"/>
      <c r="S41" s="28">
        <v>2638</v>
      </c>
      <c r="T41" s="132" t="s">
        <v>174</v>
      </c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38"/>
      <c r="B42" s="138" t="str">
        <f t="shared" ref="B36:B48" si="2">IF(P42&lt;2,"NO","SI")</f>
        <v>NO</v>
      </c>
      <c r="C42" s="157"/>
      <c r="D42" s="221"/>
      <c r="E42" s="157"/>
      <c r="F42" s="139"/>
      <c r="G42" s="148"/>
      <c r="H42" s="151"/>
      <c r="I42" s="151"/>
      <c r="J42" s="23"/>
      <c r="K42" s="151"/>
      <c r="L42" s="23"/>
      <c r="M42" s="151"/>
      <c r="N42" s="243"/>
      <c r="O42" s="145">
        <f>IF(P42=9,SUM(F42:M42)-SMALL(F42:M42,1),IF(P42=8,SUM(F42:M42),SUM(F42:M42)))</f>
        <v>0</v>
      </c>
      <c r="P42" s="26">
        <f>COUNTA(F42:M42)</f>
        <v>0</v>
      </c>
      <c r="Q42" s="134">
        <f>SUM(F42:M42)</f>
        <v>0</v>
      </c>
      <c r="R42" s="27"/>
      <c r="S42" s="28">
        <v>1665</v>
      </c>
      <c r="T42" s="132" t="s">
        <v>604</v>
      </c>
      <c r="U42" s="30">
        <f t="shared" si="0"/>
        <v>10</v>
      </c>
      <c r="V42" s="31"/>
      <c r="W42" s="32">
        <f t="shared" si="1"/>
        <v>10</v>
      </c>
      <c r="X42" s="19"/>
      <c r="Y42" s="6"/>
      <c r="Z42" s="6"/>
      <c r="AA42" s="6"/>
      <c r="AB42" s="6"/>
    </row>
    <row r="43" spans="1:28" ht="29.1" customHeight="1" thickBot="1" x14ac:dyDescent="0.4">
      <c r="A43" s="138"/>
      <c r="B43" s="138" t="str">
        <f t="shared" si="2"/>
        <v>NO</v>
      </c>
      <c r="C43" s="157"/>
      <c r="D43" s="221"/>
      <c r="E43" s="157"/>
      <c r="F43" s="139"/>
      <c r="G43" s="148"/>
      <c r="H43" s="151"/>
      <c r="I43" s="151"/>
      <c r="J43" s="23"/>
      <c r="K43" s="151"/>
      <c r="L43" s="23"/>
      <c r="M43" s="151"/>
      <c r="N43" s="243"/>
      <c r="O43" s="145">
        <f>IF(P43=9,SUM(F43:M43)-SMALL(F43:M43,1),IF(P43=8,SUM(F43:M43),SUM(F43:M43)))</f>
        <v>0</v>
      </c>
      <c r="P43" s="26">
        <f>COUNTA(F43:M43)</f>
        <v>0</v>
      </c>
      <c r="Q43" s="134">
        <f>SUM(F43:M43)</f>
        <v>0</v>
      </c>
      <c r="R43" s="27"/>
      <c r="S43" s="28">
        <v>1771</v>
      </c>
      <c r="T43" s="29" t="s">
        <v>456</v>
      </c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38"/>
      <c r="B44" s="138" t="str">
        <f t="shared" si="2"/>
        <v>NO</v>
      </c>
      <c r="C44" s="157"/>
      <c r="D44" s="221"/>
      <c r="E44" s="157"/>
      <c r="F44" s="139"/>
      <c r="G44" s="148"/>
      <c r="H44" s="151"/>
      <c r="I44" s="151"/>
      <c r="J44" s="23"/>
      <c r="K44" s="151"/>
      <c r="L44" s="23"/>
      <c r="M44" s="151"/>
      <c r="N44" s="243"/>
      <c r="O44" s="145">
        <f>IF(P44=9,SUM(F44:M44)-SMALL(F44:M44,1),IF(P44=8,SUM(F44:M44),SUM(F44:M44)))</f>
        <v>0</v>
      </c>
      <c r="P44" s="26">
        <f>COUNTA(F44:M44)</f>
        <v>0</v>
      </c>
      <c r="Q44" s="134">
        <f>SUM(F44:M44)</f>
        <v>0</v>
      </c>
      <c r="R44" s="27"/>
      <c r="S44" s="28">
        <v>1862</v>
      </c>
      <c r="T44" s="132" t="s">
        <v>324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38"/>
      <c r="B45" s="138" t="str">
        <f t="shared" si="2"/>
        <v>NO</v>
      </c>
      <c r="C45" s="157"/>
      <c r="D45" s="221"/>
      <c r="E45" s="157"/>
      <c r="F45" s="139"/>
      <c r="G45" s="148"/>
      <c r="H45" s="151"/>
      <c r="I45" s="151"/>
      <c r="J45" s="23"/>
      <c r="K45" s="151"/>
      <c r="L45" s="23"/>
      <c r="M45" s="151"/>
      <c r="N45" s="243"/>
      <c r="O45" s="145">
        <f>IF(P45=9,SUM(F45:M45)-SMALL(F45:M45,1),IF(P45=8,SUM(F45:M45),SUM(F45:M45)))</f>
        <v>0</v>
      </c>
      <c r="P45" s="26">
        <f>COUNTA(F45:M45)</f>
        <v>0</v>
      </c>
      <c r="Q45" s="134">
        <f>SUM(F45:M45)</f>
        <v>0</v>
      </c>
      <c r="R45" s="27"/>
      <c r="S45" s="28">
        <v>1868</v>
      </c>
      <c r="T45" s="29" t="s">
        <v>310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38"/>
      <c r="B46" s="138" t="str">
        <f t="shared" si="2"/>
        <v>NO</v>
      </c>
      <c r="C46" s="157"/>
      <c r="D46" s="221"/>
      <c r="E46" s="157"/>
      <c r="F46" s="139"/>
      <c r="G46" s="148"/>
      <c r="H46" s="151"/>
      <c r="I46" s="151"/>
      <c r="J46" s="23"/>
      <c r="K46" s="151"/>
      <c r="L46" s="23"/>
      <c r="M46" s="151"/>
      <c r="N46" s="243"/>
      <c r="O46" s="145">
        <f>IF(P46=9,SUM(F46:M46)-SMALL(F46:M46,1),IF(P46=8,SUM(F46:M46),SUM(F46:M46)))</f>
        <v>0</v>
      </c>
      <c r="P46" s="26">
        <f>COUNTA(F46:M46)</f>
        <v>0</v>
      </c>
      <c r="Q46" s="134">
        <v>0</v>
      </c>
      <c r="R46" s="35"/>
      <c r="S46" s="28">
        <v>1937</v>
      </c>
      <c r="T46" s="29" t="s">
        <v>363</v>
      </c>
      <c r="U46" s="30">
        <f t="shared" si="0"/>
        <v>0</v>
      </c>
      <c r="V46" s="36"/>
      <c r="W46" s="32">
        <f t="shared" si="1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38"/>
      <c r="B47" s="138" t="str">
        <f t="shared" si="2"/>
        <v>NO</v>
      </c>
      <c r="C47" s="157"/>
      <c r="D47" s="221"/>
      <c r="E47" s="157"/>
      <c r="F47" s="139"/>
      <c r="G47" s="148"/>
      <c r="H47" s="151"/>
      <c r="I47" s="151"/>
      <c r="J47" s="23"/>
      <c r="K47" s="151"/>
      <c r="L47" s="23"/>
      <c r="M47" s="151"/>
      <c r="N47" s="243"/>
      <c r="O47" s="145">
        <f>IF(P47=9,SUM(F47:M47)-SMALL(F47:M47,1),IF(P47=8,SUM(F47:M47),SUM(F47:M47)))</f>
        <v>0</v>
      </c>
      <c r="P47" s="26">
        <f>COUNTA(F47:M47)</f>
        <v>0</v>
      </c>
      <c r="Q47" s="134">
        <v>0</v>
      </c>
      <c r="R47" s="35"/>
      <c r="S47" s="28">
        <v>1970</v>
      </c>
      <c r="T47" s="29" t="s">
        <v>327</v>
      </c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38"/>
      <c r="B48" s="138" t="str">
        <f t="shared" si="2"/>
        <v>NO</v>
      </c>
      <c r="C48" s="157"/>
      <c r="D48" s="221"/>
      <c r="E48" s="157"/>
      <c r="F48" s="139"/>
      <c r="G48" s="23"/>
      <c r="H48" s="23"/>
      <c r="I48" s="23"/>
      <c r="J48" s="23"/>
      <c r="K48" s="23"/>
      <c r="L48" s="23"/>
      <c r="M48" s="151"/>
      <c r="N48" s="243"/>
      <c r="O48" s="145">
        <f>IF(P48=9,SUM(F48:M48)-SMALL(F48:M48,1),IF(P48=8,SUM(F48:M48),SUM(F48:M48)))</f>
        <v>0</v>
      </c>
      <c r="P48" s="26">
        <f>COUNTA(F48:M48)</f>
        <v>0</v>
      </c>
      <c r="Q48" s="134">
        <v>0</v>
      </c>
      <c r="R48" s="19"/>
      <c r="S48" s="28">
        <v>2029</v>
      </c>
      <c r="T48" s="29" t="s">
        <v>349</v>
      </c>
      <c r="U48" s="30">
        <f t="shared" si="0"/>
        <v>5</v>
      </c>
      <c r="V48" s="37"/>
      <c r="W48" s="32">
        <f t="shared" si="1"/>
        <v>5</v>
      </c>
      <c r="X48" s="38"/>
      <c r="Y48" s="6"/>
      <c r="Z48" s="6"/>
      <c r="AA48" s="6"/>
      <c r="AB48" s="6"/>
    </row>
    <row r="49" spans="1:28" ht="29.1" customHeight="1" thickBot="1" x14ac:dyDescent="0.4">
      <c r="A49" s="138"/>
      <c r="B49" s="138" t="str">
        <f t="shared" ref="B49:B50" si="3">IF(P49&lt;2,"NO","SI")</f>
        <v>NO</v>
      </c>
      <c r="C49" s="147"/>
      <c r="D49" s="223"/>
      <c r="E49" s="147"/>
      <c r="F49" s="23"/>
      <c r="G49" s="23"/>
      <c r="H49" s="23"/>
      <c r="I49" s="23"/>
      <c r="J49" s="23"/>
      <c r="K49" s="23"/>
      <c r="L49" s="23"/>
      <c r="M49" s="23"/>
      <c r="N49" s="243"/>
      <c r="O49" s="25">
        <f>IF(P49=9,SUM(F49:M49)-SMALL(F49:M49,1)-SMALL(F49:M49,2),IF(P49=8,SUM(F49:M49)-SMALL(F49:M49,1),SUM(F49:M49)))</f>
        <v>0</v>
      </c>
      <c r="P49" s="26">
        <f>COUNTA(F49:M49)</f>
        <v>0</v>
      </c>
      <c r="Q49" s="134">
        <f>SUM(F49:M49)</f>
        <v>0</v>
      </c>
      <c r="R49" s="19"/>
      <c r="S49" s="28">
        <v>2042</v>
      </c>
      <c r="T49" s="29" t="s">
        <v>434</v>
      </c>
      <c r="U49" s="30">
        <f t="shared" si="0"/>
        <v>0</v>
      </c>
      <c r="V49" s="39"/>
      <c r="W49" s="32">
        <f t="shared" si="1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38"/>
      <c r="B50" s="138" t="str">
        <f t="shared" si="3"/>
        <v>NO</v>
      </c>
      <c r="C50" s="147"/>
      <c r="D50" s="223"/>
      <c r="E50" s="147"/>
      <c r="F50" s="23"/>
      <c r="G50" s="23"/>
      <c r="H50" s="23"/>
      <c r="I50" s="23"/>
      <c r="J50" s="23"/>
      <c r="K50" s="23"/>
      <c r="L50" s="23"/>
      <c r="M50" s="23"/>
      <c r="N50" s="243"/>
      <c r="O50" s="25">
        <f>IF(P50=9,SUM(F50:M50)-SMALL(F50:M50,1)-SMALL(F50:M50,2),IF(P50=8,SUM(F50:M50)-SMALL(F50:M50,1),SUM(F50:M50)))</f>
        <v>0</v>
      </c>
      <c r="P50" s="26">
        <f>COUNTA(F50:M50)</f>
        <v>0</v>
      </c>
      <c r="Q50" s="134">
        <f>SUM(F50:M50)</f>
        <v>0</v>
      </c>
      <c r="R50" s="19"/>
      <c r="S50" s="28">
        <v>2046</v>
      </c>
      <c r="T50" s="29" t="s">
        <v>467</v>
      </c>
      <c r="U50" s="30">
        <f t="shared" si="0"/>
        <v>0</v>
      </c>
      <c r="V50" s="6"/>
      <c r="W50" s="32">
        <f t="shared" si="1"/>
        <v>0</v>
      </c>
      <c r="X50" s="6"/>
      <c r="Y50" s="6"/>
      <c r="Z50" s="6"/>
      <c r="AA50" s="6"/>
      <c r="AB50" s="6"/>
    </row>
    <row r="51" spans="1:28" ht="29.1" customHeight="1" thickBot="1" x14ac:dyDescent="0.4">
      <c r="A51" s="138"/>
      <c r="B51" s="138" t="str">
        <f t="shared" ref="B51:B57" si="4">IF(P51&lt;2,"NO","SI")</f>
        <v>NO</v>
      </c>
      <c r="C51" s="20"/>
      <c r="D51" s="224"/>
      <c r="E51" s="20"/>
      <c r="F51" s="23"/>
      <c r="G51" s="23"/>
      <c r="H51" s="23"/>
      <c r="I51" s="23"/>
      <c r="J51" s="23"/>
      <c r="K51" s="23"/>
      <c r="L51" s="23"/>
      <c r="M51" s="23"/>
      <c r="N51" s="243"/>
      <c r="O51" s="25">
        <f>IF(P51=9,SUM(F51:M51)-SMALL(F51:M51,1)-SMALL(F51:M51,2),IF(P51=8,SUM(F51:M51)-SMALL(F51:M51,1),SUM(F51:M51)))</f>
        <v>0</v>
      </c>
      <c r="P51" s="26">
        <f>COUNTA(F51:M51)</f>
        <v>0</v>
      </c>
      <c r="Q51" s="134">
        <f>SUM(F51:M51)</f>
        <v>0</v>
      </c>
      <c r="R51" s="19"/>
      <c r="S51" s="28">
        <v>2178</v>
      </c>
      <c r="T51" s="29" t="s">
        <v>605</v>
      </c>
      <c r="U51" s="30">
        <f t="shared" si="0"/>
        <v>5</v>
      </c>
      <c r="V51" s="6"/>
      <c r="W51" s="32">
        <f t="shared" si="1"/>
        <v>5</v>
      </c>
      <c r="X51" s="6"/>
      <c r="Y51" s="6"/>
      <c r="Z51" s="6"/>
      <c r="AA51" s="6"/>
      <c r="AB51" s="6"/>
    </row>
    <row r="52" spans="1:28" ht="29.1" customHeight="1" thickBot="1" x14ac:dyDescent="0.4">
      <c r="A52" s="138"/>
      <c r="B52" s="138" t="str">
        <f t="shared" si="4"/>
        <v>NO</v>
      </c>
      <c r="C52" s="20"/>
      <c r="D52" s="224"/>
      <c r="E52" s="20"/>
      <c r="F52" s="23"/>
      <c r="G52" s="23"/>
      <c r="H52" s="23"/>
      <c r="I52" s="23"/>
      <c r="J52" s="23"/>
      <c r="K52" s="23"/>
      <c r="L52" s="23"/>
      <c r="M52" s="23"/>
      <c r="N52" s="243"/>
      <c r="O52" s="25">
        <f>IF(P52=9,SUM(F52:M52)-SMALL(F52:M52,1)-SMALL(F52:M52,2),IF(P52=8,SUM(F52:M52)-SMALL(F52:M52,1),SUM(F52:M52)))</f>
        <v>0</v>
      </c>
      <c r="P52" s="26">
        <f>COUNTA(F52:M52)</f>
        <v>0</v>
      </c>
      <c r="Q52" s="134">
        <f>SUM(F52:M52)</f>
        <v>0</v>
      </c>
      <c r="R52" s="19"/>
      <c r="S52" s="28">
        <v>2205</v>
      </c>
      <c r="T52" s="29" t="s">
        <v>574</v>
      </c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38"/>
      <c r="B53" s="138" t="str">
        <f t="shared" si="4"/>
        <v>NO</v>
      </c>
      <c r="C53" s="20"/>
      <c r="D53" s="224"/>
      <c r="E53" s="20"/>
      <c r="F53" s="23"/>
      <c r="G53" s="23"/>
      <c r="H53" s="23"/>
      <c r="I53" s="23"/>
      <c r="J53" s="23"/>
      <c r="K53" s="23"/>
      <c r="L53" s="23"/>
      <c r="M53" s="23"/>
      <c r="N53" s="243"/>
      <c r="O53" s="25">
        <f>IF(P53=9,SUM(F53:M53)-SMALL(F53:M53,1)-SMALL(F53:M53,2),IF(P53=8,SUM(F53:M53)-SMALL(F53:M53,1),SUM(F53:M53)))</f>
        <v>0</v>
      </c>
      <c r="P53" s="26">
        <f>COUNTA(F53:M53)</f>
        <v>0</v>
      </c>
      <c r="Q53" s="134">
        <f>SUM(F53:M53)</f>
        <v>0</v>
      </c>
      <c r="R53" s="19"/>
      <c r="S53" s="28">
        <v>2251</v>
      </c>
      <c r="T53" s="29" t="s">
        <v>304</v>
      </c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38"/>
      <c r="B54" s="138" t="str">
        <f t="shared" si="4"/>
        <v>NO</v>
      </c>
      <c r="C54" s="58"/>
      <c r="D54" s="224"/>
      <c r="E54" s="20"/>
      <c r="F54" s="23"/>
      <c r="G54" s="23"/>
      <c r="H54" s="23"/>
      <c r="I54" s="23"/>
      <c r="J54" s="23"/>
      <c r="K54" s="23"/>
      <c r="L54" s="23"/>
      <c r="M54" s="23"/>
      <c r="N54" s="243"/>
      <c r="O54" s="25">
        <f>IF(P54=9,SUM(F54:M54)-SMALL(F54:M54,1)-SMALL(F54:M54,2),IF(P54=8,SUM(F54:M54)-SMALL(F54:M54,1),SUM(F54:M54)))</f>
        <v>0</v>
      </c>
      <c r="P54" s="26">
        <f>COUNTA(F54:M54)</f>
        <v>0</v>
      </c>
      <c r="Q54" s="134">
        <f>SUM(F54:M54)</f>
        <v>0</v>
      </c>
      <c r="R54" s="19"/>
      <c r="S54" s="28">
        <v>2253</v>
      </c>
      <c r="T54" s="29" t="s">
        <v>606</v>
      </c>
      <c r="U54" s="30">
        <f t="shared" si="0"/>
        <v>36</v>
      </c>
      <c r="V54" s="6"/>
      <c r="W54" s="32">
        <f t="shared" si="1"/>
        <v>36</v>
      </c>
      <c r="X54" s="6"/>
      <c r="Y54" s="6"/>
      <c r="Z54" s="6"/>
      <c r="AA54" s="6"/>
      <c r="AB54" s="6"/>
    </row>
    <row r="55" spans="1:28" ht="29.1" customHeight="1" thickBot="1" x14ac:dyDescent="0.4">
      <c r="A55" s="138"/>
      <c r="B55" s="138" t="str">
        <f t="shared" si="4"/>
        <v>NO</v>
      </c>
      <c r="C55" s="58"/>
      <c r="D55" s="224"/>
      <c r="E55" s="20"/>
      <c r="F55" s="23"/>
      <c r="G55" s="23"/>
      <c r="H55" s="23"/>
      <c r="I55" s="23"/>
      <c r="J55" s="23"/>
      <c r="K55" s="23"/>
      <c r="L55" s="23"/>
      <c r="M55" s="23"/>
      <c r="N55" s="243"/>
      <c r="O55" s="25">
        <f>IF(P55=9,SUM(F55:M55)-SMALL(F55:M55,1)-SMALL(F55:M55,2),IF(P55=8,SUM(F55:M55)-SMALL(F55:M55,1),SUM(F55:M55)))</f>
        <v>0</v>
      </c>
      <c r="P55" s="26">
        <f>COUNTA(F55:M55)</f>
        <v>0</v>
      </c>
      <c r="Q55" s="134">
        <f>SUM(F55:M55)</f>
        <v>0</v>
      </c>
      <c r="R55" s="19"/>
      <c r="S55" s="28">
        <v>2277</v>
      </c>
      <c r="T55" s="29" t="s">
        <v>320</v>
      </c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38"/>
      <c r="B56" s="138" t="str">
        <f t="shared" si="4"/>
        <v>NO</v>
      </c>
      <c r="C56" s="58"/>
      <c r="D56" s="224"/>
      <c r="E56" s="21"/>
      <c r="F56" s="23"/>
      <c r="G56" s="23"/>
      <c r="H56" s="23"/>
      <c r="I56" s="23"/>
      <c r="J56" s="23"/>
      <c r="K56" s="23"/>
      <c r="L56" s="23"/>
      <c r="M56" s="23"/>
      <c r="N56" s="243"/>
      <c r="O56" s="25">
        <f>IF(P56=9,SUM(F56:M56)-SMALL(F56:M56,1)-SMALL(F56:M56,2),IF(P56=8,SUM(F56:M56)-SMALL(F56:M56,1),SUM(F56:M56)))</f>
        <v>0</v>
      </c>
      <c r="P56" s="26">
        <f>COUNTA(F56:M56)</f>
        <v>0</v>
      </c>
      <c r="Q56" s="134">
        <f>SUM(F56:M56)</f>
        <v>0</v>
      </c>
      <c r="R56" s="19"/>
      <c r="S56" s="28">
        <v>2310</v>
      </c>
      <c r="T56" s="29" t="s">
        <v>453</v>
      </c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9.1" customHeight="1" thickBot="1" x14ac:dyDescent="0.4">
      <c r="A57" s="138"/>
      <c r="B57" s="138" t="str">
        <f t="shared" si="4"/>
        <v>NO</v>
      </c>
      <c r="C57" s="125"/>
      <c r="D57" s="224"/>
      <c r="E57" s="125"/>
      <c r="F57" s="23"/>
      <c r="G57" s="23"/>
      <c r="H57" s="23"/>
      <c r="I57" s="23"/>
      <c r="J57" s="23"/>
      <c r="K57" s="23"/>
      <c r="L57" s="23"/>
      <c r="M57" s="23"/>
      <c r="N57" s="243"/>
      <c r="O57" s="25">
        <f>IF(P57=9,SUM(F57:M57)-SMALL(F57:M57,1)-SMALL(F57:M57,2),IF(P57=8,SUM(F57:M57)-SMALL(F57:M57,1),SUM(F57:M57)))</f>
        <v>0</v>
      </c>
      <c r="P57" s="26">
        <f>COUNTA(F57:M57)</f>
        <v>0</v>
      </c>
      <c r="Q57" s="134">
        <f>SUM(F57:M57)</f>
        <v>0</v>
      </c>
      <c r="R57" s="19"/>
      <c r="S57" s="28">
        <v>2316</v>
      </c>
      <c r="T57" s="29" t="s">
        <v>293</v>
      </c>
      <c r="U57" s="30">
        <f t="shared" si="0"/>
        <v>145</v>
      </c>
      <c r="V57" s="6"/>
      <c r="W57" s="32">
        <f t="shared" si="1"/>
        <v>145</v>
      </c>
      <c r="X57" s="6"/>
      <c r="Y57" s="6"/>
      <c r="Z57" s="6"/>
      <c r="AA57" s="6"/>
      <c r="AB57" s="6"/>
    </row>
    <row r="58" spans="1:28" ht="29.1" customHeight="1" thickBot="1" x14ac:dyDescent="0.4">
      <c r="A58" s="40"/>
      <c r="B58" s="40">
        <f>COUNTIF(B3:B57,"SI")</f>
        <v>39</v>
      </c>
      <c r="C58" s="40">
        <f>COUNTA(C3:C57)</f>
        <v>39</v>
      </c>
      <c r="D58" s="225"/>
      <c r="E58" s="40"/>
      <c r="F58" s="42">
        <f t="shared" ref="F58:M58" si="5">COUNTA(F3:F57)</f>
        <v>8</v>
      </c>
      <c r="G58" s="42">
        <f t="shared" si="5"/>
        <v>33</v>
      </c>
      <c r="H58" s="42">
        <f t="shared" si="5"/>
        <v>0</v>
      </c>
      <c r="I58" s="42">
        <f t="shared" si="5"/>
        <v>0</v>
      </c>
      <c r="J58" s="42">
        <f t="shared" si="5"/>
        <v>0</v>
      </c>
      <c r="K58" s="42">
        <f t="shared" si="5"/>
        <v>0</v>
      </c>
      <c r="L58" s="42">
        <f t="shared" si="5"/>
        <v>0</v>
      </c>
      <c r="M58" s="42">
        <f t="shared" si="5"/>
        <v>0</v>
      </c>
      <c r="N58" s="244"/>
      <c r="O58" s="60">
        <f>SUM(O3:O57)</f>
        <v>833</v>
      </c>
      <c r="P58" s="44"/>
      <c r="Q58" s="61">
        <f>SUM(Q3:Q57)</f>
        <v>833</v>
      </c>
      <c r="R58" s="19"/>
      <c r="S58" s="28">
        <v>2334</v>
      </c>
      <c r="T58" s="29" t="s">
        <v>427</v>
      </c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62"/>
      <c r="B59" s="62"/>
      <c r="C59" s="62"/>
      <c r="D59" s="226"/>
      <c r="E59" s="62"/>
      <c r="F59" s="63"/>
      <c r="G59" s="63"/>
      <c r="H59" s="62"/>
      <c r="I59" s="62"/>
      <c r="J59" s="62"/>
      <c r="K59" s="62"/>
      <c r="L59" s="62"/>
      <c r="M59" s="62"/>
      <c r="N59" s="64"/>
      <c r="O59" s="64"/>
      <c r="P59" s="6"/>
      <c r="Q59" s="65"/>
      <c r="R59" s="19"/>
      <c r="S59" s="28">
        <v>2438</v>
      </c>
      <c r="T59" s="132" t="s">
        <v>500</v>
      </c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6"/>
      <c r="B60" s="6"/>
      <c r="C60" s="6"/>
      <c r="D60" s="227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19"/>
      <c r="S60" s="28">
        <v>2453</v>
      </c>
      <c r="T60" s="29" t="s">
        <v>415</v>
      </c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9.1" customHeight="1" thickBot="1" x14ac:dyDescent="0.4">
      <c r="A61" s="6"/>
      <c r="B61" s="6"/>
      <c r="C61" s="6"/>
      <c r="D61" s="227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19"/>
      <c r="S61" s="28">
        <v>2461</v>
      </c>
      <c r="T61" s="29" t="s">
        <v>577</v>
      </c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169"/>
      <c r="B62" s="6"/>
      <c r="C62" s="66"/>
      <c r="D62" s="232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8"/>
      <c r="P62" s="6"/>
      <c r="Q62" s="6"/>
      <c r="R62" s="19"/>
      <c r="S62" s="28">
        <v>2465</v>
      </c>
      <c r="T62" s="29" t="s">
        <v>344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9.1" customHeight="1" thickBot="1" x14ac:dyDescent="0.4">
      <c r="R63" s="19"/>
      <c r="S63" s="28">
        <v>2478</v>
      </c>
      <c r="T63" s="132" t="s">
        <v>322</v>
      </c>
      <c r="U63" s="30">
        <f t="shared" si="0"/>
        <v>22</v>
      </c>
      <c r="V63" s="31"/>
      <c r="W63" s="32">
        <f t="shared" si="1"/>
        <v>22</v>
      </c>
      <c r="X63" s="6"/>
      <c r="Y63" s="6"/>
      <c r="Z63" s="6"/>
      <c r="AA63" s="6"/>
      <c r="AB63" s="6"/>
    </row>
    <row r="64" spans="1:28" ht="29.1" customHeight="1" thickBot="1" x14ac:dyDescent="0.4">
      <c r="R64" s="19"/>
      <c r="S64" s="28">
        <v>2480</v>
      </c>
      <c r="T64" s="29" t="s">
        <v>516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8:28" ht="29.1" customHeight="1" thickBot="1" x14ac:dyDescent="0.4">
      <c r="R65" s="19"/>
      <c r="S65" s="28">
        <v>2487</v>
      </c>
      <c r="T65" s="29" t="s">
        <v>459</v>
      </c>
      <c r="U65" s="30">
        <f t="shared" si="0"/>
        <v>0</v>
      </c>
      <c r="V65" s="36"/>
      <c r="W65" s="32">
        <f t="shared" si="1"/>
        <v>0</v>
      </c>
      <c r="X65" s="6"/>
      <c r="Y65" s="6"/>
      <c r="Z65" s="6"/>
      <c r="AA65" s="6"/>
      <c r="AB65" s="6"/>
    </row>
    <row r="66" spans="18:28" ht="29.1" customHeight="1" thickBot="1" x14ac:dyDescent="0.4">
      <c r="R66" s="19"/>
      <c r="S66" s="28">
        <v>2488</v>
      </c>
      <c r="T66" s="29" t="s">
        <v>352</v>
      </c>
      <c r="U66" s="30">
        <f t="shared" si="0"/>
        <v>0</v>
      </c>
      <c r="V66" s="37"/>
      <c r="W66" s="32">
        <f t="shared" si="1"/>
        <v>0</v>
      </c>
      <c r="X66" s="6"/>
      <c r="Y66" s="6"/>
      <c r="Z66" s="6"/>
      <c r="AA66" s="6"/>
      <c r="AB66" s="6"/>
    </row>
    <row r="67" spans="18:28" ht="29.1" customHeight="1" thickBot="1" x14ac:dyDescent="0.4">
      <c r="R67" s="19"/>
      <c r="S67" s="28">
        <v>2496</v>
      </c>
      <c r="T67" s="29" t="s">
        <v>423</v>
      </c>
      <c r="U67" s="30">
        <f t="shared" si="0"/>
        <v>0</v>
      </c>
      <c r="V67" s="6"/>
      <c r="W67" s="32">
        <f t="shared" si="1"/>
        <v>0</v>
      </c>
      <c r="X67" s="6"/>
      <c r="Y67" s="6"/>
      <c r="Z67" s="6"/>
      <c r="AA67" s="6"/>
      <c r="AB67" s="6"/>
    </row>
    <row r="68" spans="18:28" ht="29.1" customHeight="1" thickBot="1" x14ac:dyDescent="0.4">
      <c r="R68" s="19"/>
      <c r="S68" s="28">
        <v>2549</v>
      </c>
      <c r="T68" s="29" t="s">
        <v>447</v>
      </c>
      <c r="U68" s="30">
        <f t="shared" ref="U68:U83" si="6">SUMIF($D$3:$D$76,S68,$Q$3:$Q$76)</f>
        <v>0</v>
      </c>
      <c r="V68" s="6"/>
      <c r="W68" s="32">
        <f t="shared" ref="W68:W76" si="7">SUMIF($D$3:$D$76,S68,$O$3:$O$76)</f>
        <v>0</v>
      </c>
      <c r="X68" s="6"/>
      <c r="Y68" s="6"/>
      <c r="Z68" s="6"/>
      <c r="AA68" s="6"/>
      <c r="AB68" s="6"/>
    </row>
    <row r="69" spans="18:28" ht="29.1" customHeight="1" thickBot="1" x14ac:dyDescent="0.4">
      <c r="R69" s="19"/>
      <c r="S69" s="28">
        <v>2584</v>
      </c>
      <c r="T69" s="29" t="s">
        <v>404</v>
      </c>
      <c r="U69" s="30">
        <f t="shared" si="6"/>
        <v>2</v>
      </c>
      <c r="V69" s="6"/>
      <c r="W69" s="32">
        <f t="shared" si="7"/>
        <v>2</v>
      </c>
      <c r="X69" s="6"/>
      <c r="Y69" s="6"/>
      <c r="Z69" s="6"/>
      <c r="AA69" s="6"/>
      <c r="AB69" s="6"/>
    </row>
    <row r="70" spans="18:28" ht="29.1" customHeight="1" thickBot="1" x14ac:dyDescent="0.4">
      <c r="R70" s="19"/>
      <c r="S70" s="28">
        <v>2599</v>
      </c>
      <c r="T70" s="29" t="s">
        <v>366</v>
      </c>
      <c r="U70" s="30">
        <f t="shared" si="6"/>
        <v>7</v>
      </c>
      <c r="V70" s="6"/>
      <c r="W70" s="32">
        <f t="shared" si="7"/>
        <v>7</v>
      </c>
      <c r="X70" s="6"/>
      <c r="Y70" s="6"/>
      <c r="Z70" s="6"/>
      <c r="AA70" s="6"/>
      <c r="AB70" s="6"/>
    </row>
    <row r="71" spans="18:28" ht="29.1" customHeight="1" thickBot="1" x14ac:dyDescent="0.4">
      <c r="R71" s="19"/>
      <c r="S71" s="28">
        <v>2601</v>
      </c>
      <c r="T71" s="29" t="s">
        <v>607</v>
      </c>
      <c r="U71" s="30">
        <f t="shared" si="6"/>
        <v>0</v>
      </c>
      <c r="V71" s="6"/>
      <c r="W71" s="32">
        <f t="shared" si="7"/>
        <v>0</v>
      </c>
      <c r="X71" s="6"/>
      <c r="Y71" s="6"/>
      <c r="Z71" s="6"/>
      <c r="AA71" s="6"/>
      <c r="AB71" s="6"/>
    </row>
    <row r="72" spans="18:28" ht="29.1" customHeight="1" thickBot="1" x14ac:dyDescent="0.4">
      <c r="R72" s="19"/>
      <c r="S72" s="28">
        <v>2614</v>
      </c>
      <c r="T72" s="29" t="s">
        <v>405</v>
      </c>
      <c r="U72" s="30">
        <f t="shared" si="6"/>
        <v>40</v>
      </c>
      <c r="V72" s="6"/>
      <c r="W72" s="32">
        <f t="shared" si="7"/>
        <v>40</v>
      </c>
      <c r="X72" s="6"/>
      <c r="Y72" s="6"/>
      <c r="Z72" s="6"/>
      <c r="AA72" s="6"/>
      <c r="AB72" s="6"/>
    </row>
    <row r="73" spans="18:28" ht="29.1" customHeight="1" thickBot="1" x14ac:dyDescent="0.4">
      <c r="R73" s="19"/>
      <c r="S73" s="28">
        <v>2654</v>
      </c>
      <c r="T73" s="29" t="s">
        <v>401</v>
      </c>
      <c r="U73" s="30">
        <f t="shared" si="6"/>
        <v>5</v>
      </c>
      <c r="V73" s="6"/>
      <c r="W73" s="32">
        <f t="shared" si="7"/>
        <v>5</v>
      </c>
      <c r="X73" s="6"/>
      <c r="Y73" s="6"/>
      <c r="Z73" s="6"/>
      <c r="AA73" s="6"/>
      <c r="AB73" s="6"/>
    </row>
    <row r="74" spans="18:28" ht="26.25" customHeight="1" thickBot="1" x14ac:dyDescent="0.4">
      <c r="R74" s="19"/>
      <c r="S74" s="28">
        <v>2656</v>
      </c>
      <c r="T74" s="29" t="s">
        <v>507</v>
      </c>
      <c r="U74" s="30">
        <f t="shared" si="6"/>
        <v>0</v>
      </c>
      <c r="V74" s="6"/>
      <c r="W74" s="32">
        <f t="shared" si="7"/>
        <v>0</v>
      </c>
      <c r="X74" s="6"/>
      <c r="Y74" s="6"/>
      <c r="Z74" s="6"/>
      <c r="AA74" s="6"/>
      <c r="AB74" s="6"/>
    </row>
    <row r="75" spans="18:28" ht="26.25" customHeight="1" thickBot="1" x14ac:dyDescent="0.4">
      <c r="R75" s="6"/>
      <c r="S75" s="28">
        <v>2658</v>
      </c>
      <c r="T75" s="29" t="s">
        <v>608</v>
      </c>
      <c r="U75" s="30">
        <f t="shared" si="6"/>
        <v>0</v>
      </c>
      <c r="V75" s="6"/>
      <c r="W75" s="32">
        <f t="shared" si="7"/>
        <v>0</v>
      </c>
      <c r="X75" s="6"/>
      <c r="Y75" s="6"/>
      <c r="Z75" s="6"/>
      <c r="AA75" s="6"/>
      <c r="AB75" s="6"/>
    </row>
    <row r="76" spans="18:28" ht="26.25" customHeight="1" thickBot="1" x14ac:dyDescent="0.4">
      <c r="R76" s="6"/>
      <c r="S76" s="28">
        <v>1115</v>
      </c>
      <c r="T76" s="29" t="s">
        <v>329</v>
      </c>
      <c r="U76" s="30">
        <f t="shared" si="6"/>
        <v>0</v>
      </c>
      <c r="V76" s="6"/>
      <c r="W76" s="32">
        <f t="shared" si="7"/>
        <v>0</v>
      </c>
      <c r="X76" s="6"/>
      <c r="Y76" s="6"/>
      <c r="Z76" s="6"/>
      <c r="AA76" s="6"/>
      <c r="AB76" s="6"/>
    </row>
    <row r="77" spans="18:28" ht="26.25" customHeight="1" thickBot="1" x14ac:dyDescent="0.4">
      <c r="R77" s="6"/>
      <c r="S77" s="28"/>
      <c r="T77" s="29"/>
      <c r="U77" s="30">
        <f t="shared" si="6"/>
        <v>0</v>
      </c>
      <c r="V77" s="6"/>
      <c r="W77" s="32">
        <f>SUMIF($D$3:$D$76,S77,$N$3:$N$76)</f>
        <v>0</v>
      </c>
      <c r="X77" s="6"/>
      <c r="Y77" s="6"/>
      <c r="Z77" s="6"/>
      <c r="AA77" s="6"/>
      <c r="AB77" s="6"/>
    </row>
    <row r="78" spans="18:28" ht="26.25" customHeight="1" thickBot="1" x14ac:dyDescent="0.4">
      <c r="R78" s="6"/>
      <c r="S78" s="28"/>
      <c r="T78" s="29"/>
      <c r="U78" s="30">
        <f t="shared" si="6"/>
        <v>0</v>
      </c>
      <c r="V78" s="6"/>
      <c r="W78" s="32">
        <f>SUMIF($D$3:$D$76,S78,$N$3:$N$76)</f>
        <v>0</v>
      </c>
      <c r="X78" s="6"/>
      <c r="Y78" s="6"/>
      <c r="Z78" s="6"/>
      <c r="AA78" s="6"/>
      <c r="AB78" s="6"/>
    </row>
    <row r="79" spans="18:28" ht="26.25" customHeight="1" thickBot="1" x14ac:dyDescent="0.4">
      <c r="S79" s="28"/>
      <c r="T79" s="29"/>
      <c r="U79" s="30">
        <f t="shared" si="6"/>
        <v>0</v>
      </c>
      <c r="V79" s="6"/>
      <c r="W79" s="32">
        <f>SUMIF($D$3:$D$76,S79,$N$3:$N$76)</f>
        <v>0</v>
      </c>
    </row>
    <row r="80" spans="18:28" ht="26.25" customHeight="1" thickBot="1" x14ac:dyDescent="0.4">
      <c r="S80" s="28"/>
      <c r="T80" s="29"/>
      <c r="U80" s="30">
        <f t="shared" si="6"/>
        <v>0</v>
      </c>
      <c r="V80" s="6"/>
      <c r="W80" s="32">
        <f>SUMIF($D$3:$D$76,S80,$N$3:$N$76)</f>
        <v>0</v>
      </c>
    </row>
    <row r="81" spans="19:23" ht="26.25" customHeight="1" thickBot="1" x14ac:dyDescent="0.4">
      <c r="S81" s="28"/>
      <c r="T81" s="29"/>
      <c r="U81" s="30">
        <f t="shared" si="6"/>
        <v>0</v>
      </c>
      <c r="V81" s="6"/>
      <c r="W81" s="32">
        <f>SUMIF($D$3:$D$76,S81,$N$3:$N$76)</f>
        <v>0</v>
      </c>
    </row>
    <row r="82" spans="19:23" ht="26.25" customHeight="1" thickBot="1" x14ac:dyDescent="0.4">
      <c r="S82" s="28"/>
      <c r="T82" s="29"/>
      <c r="U82" s="30">
        <f t="shared" si="6"/>
        <v>0</v>
      </c>
      <c r="V82" s="6"/>
      <c r="W82" s="32">
        <f>SUMIF($D$3:$D$76,S82,$N$3:$N$76)</f>
        <v>0</v>
      </c>
    </row>
    <row r="83" spans="19:23" ht="26.25" customHeight="1" thickBot="1" x14ac:dyDescent="0.4">
      <c r="S83" s="28"/>
      <c r="T83" s="29"/>
      <c r="U83" s="30">
        <f t="shared" si="6"/>
        <v>0</v>
      </c>
      <c r="V83" s="6"/>
      <c r="W83" s="32">
        <f>SUMIF($D$3:$D$76,S83,$N$3:$N$76)</f>
        <v>0</v>
      </c>
    </row>
    <row r="84" spans="19:23" ht="26.25" customHeight="1" thickBot="1" x14ac:dyDescent="0.4">
      <c r="S84" s="28"/>
      <c r="T84" s="29"/>
      <c r="U84" s="30">
        <f>SUM(U3:U83)</f>
        <v>833</v>
      </c>
      <c r="V84" s="6"/>
      <c r="W84" s="32">
        <f>SUM(W3:W83)</f>
        <v>833</v>
      </c>
    </row>
    <row r="85" spans="19:23" ht="26.25" customHeight="1" x14ac:dyDescent="0.2">
      <c r="S85" s="6"/>
      <c r="T85" s="6"/>
      <c r="U85" s="6"/>
      <c r="V85" s="6"/>
      <c r="W85" s="6"/>
    </row>
    <row r="86" spans="19:23" ht="26.25" customHeight="1" x14ac:dyDescent="0.2">
      <c r="S86" s="6"/>
      <c r="T86" s="6"/>
      <c r="U86" s="6"/>
      <c r="V86" s="6"/>
      <c r="W86" s="6"/>
    </row>
    <row r="87" spans="19:23" ht="26.25" customHeight="1" x14ac:dyDescent="0.2">
      <c r="S87" s="6"/>
      <c r="T87" s="6"/>
      <c r="U87" s="6"/>
      <c r="V87" s="6"/>
      <c r="W87" s="6"/>
    </row>
    <row r="88" spans="19:23" ht="26.25" customHeight="1" x14ac:dyDescent="0.2">
      <c r="S88" s="6"/>
      <c r="T88" s="6"/>
      <c r="U88" s="6"/>
      <c r="V88" s="6"/>
      <c r="W88" s="6"/>
    </row>
    <row r="89" spans="19:23" ht="26.25" customHeight="1" x14ac:dyDescent="0.2">
      <c r="S89" s="6"/>
      <c r="T89" s="6"/>
      <c r="U89" s="6"/>
      <c r="V89" s="6"/>
      <c r="W89" s="6"/>
    </row>
    <row r="90" spans="19:23" ht="26.25" customHeight="1" x14ac:dyDescent="0.2">
      <c r="S90" s="6"/>
      <c r="T90" s="6"/>
      <c r="U90" s="6"/>
      <c r="V90" s="6"/>
      <c r="W90" s="6"/>
    </row>
    <row r="91" spans="19:23" ht="26.25" customHeight="1" x14ac:dyDescent="0.2">
      <c r="S91" s="6"/>
      <c r="T91" s="6"/>
      <c r="U91" s="6"/>
      <c r="V91" s="6"/>
      <c r="W91" s="6"/>
    </row>
    <row r="92" spans="19:23" ht="26.25" customHeight="1" x14ac:dyDescent="0.2">
      <c r="S92" s="6"/>
      <c r="T92" s="6"/>
      <c r="U92" s="6"/>
      <c r="V92" s="6"/>
      <c r="W92" s="6"/>
    </row>
    <row r="93" spans="19:23" ht="26.25" customHeight="1" x14ac:dyDescent="0.2">
      <c r="S93" s="6"/>
      <c r="T93" s="6"/>
      <c r="U93" s="6"/>
      <c r="V93" s="6"/>
      <c r="W93" s="6"/>
    </row>
    <row r="94" spans="19:23" ht="26.25" customHeight="1" x14ac:dyDescent="0.2">
      <c r="S94" s="6"/>
      <c r="T94" s="6"/>
      <c r="U94" s="6"/>
      <c r="V94" s="6"/>
      <c r="W94" s="6"/>
    </row>
    <row r="95" spans="19:23" ht="26.25" customHeight="1" x14ac:dyDescent="0.2">
      <c r="S95" s="6"/>
      <c r="T95" s="6"/>
      <c r="U95" s="6"/>
      <c r="V95" s="6"/>
      <c r="W95" s="6"/>
    </row>
    <row r="96" spans="19:23" ht="26.25" customHeight="1" x14ac:dyDescent="0.2">
      <c r="S96" s="6"/>
      <c r="T96" s="6"/>
      <c r="U96" s="6"/>
      <c r="V96" s="6"/>
      <c r="W96" s="6"/>
    </row>
    <row r="97" spans="19:23" ht="26.25" customHeight="1" x14ac:dyDescent="0.2">
      <c r="S97" s="6"/>
      <c r="T97" s="6"/>
      <c r="U97" s="6"/>
      <c r="V97" s="6"/>
      <c r="W97" s="6"/>
    </row>
    <row r="98" spans="19:23" ht="26.25" customHeight="1" x14ac:dyDescent="0.2">
      <c r="S98" s="6"/>
      <c r="T98" s="6"/>
      <c r="U98" s="6"/>
      <c r="V98" s="6"/>
      <c r="W98" s="6"/>
    </row>
    <row r="99" spans="19:23" ht="26.25" customHeight="1" x14ac:dyDescent="0.2">
      <c r="S99" s="6"/>
      <c r="T99" s="6"/>
      <c r="U99" s="6"/>
      <c r="V99" s="6"/>
      <c r="W99" s="6"/>
    </row>
    <row r="100" spans="19:23" ht="26.25" customHeight="1" x14ac:dyDescent="0.2">
      <c r="S100" s="6"/>
      <c r="T100" s="6"/>
      <c r="U100" s="6"/>
      <c r="V100" s="6"/>
      <c r="W100" s="6"/>
    </row>
    <row r="101" spans="19:23" ht="26.25" customHeight="1" x14ac:dyDescent="0.2">
      <c r="S101" s="6"/>
      <c r="T101" s="6"/>
      <c r="U101" s="6"/>
      <c r="V101" s="6"/>
      <c r="W101" s="6"/>
    </row>
    <row r="102" spans="19:23" ht="26.25" customHeight="1" x14ac:dyDescent="0.2">
      <c r="S102" s="6"/>
      <c r="T102" s="6"/>
      <c r="U102" s="6"/>
      <c r="V102" s="6"/>
      <c r="W102" s="6"/>
    </row>
    <row r="103" spans="19:23" ht="26.25" customHeight="1" x14ac:dyDescent="0.2">
      <c r="S103" s="6"/>
      <c r="T103" s="6"/>
      <c r="U103" s="6"/>
      <c r="V103" s="6"/>
      <c r="W103" s="6"/>
    </row>
    <row r="104" spans="19:23" ht="26.25" customHeight="1" x14ac:dyDescent="0.2">
      <c r="S104" s="6"/>
      <c r="T104" s="6"/>
      <c r="U104" s="6"/>
      <c r="V104" s="6"/>
      <c r="W104" s="6"/>
    </row>
    <row r="105" spans="19:23" ht="18.600000000000001" customHeight="1" x14ac:dyDescent="0.2">
      <c r="S105" s="6"/>
      <c r="T105" s="6"/>
      <c r="U105" s="6"/>
      <c r="V105" s="6"/>
      <c r="W105" s="6"/>
    </row>
    <row r="106" spans="19:23" ht="18.600000000000001" customHeight="1" x14ac:dyDescent="0.2">
      <c r="S106" s="6"/>
      <c r="T106" s="6"/>
      <c r="U106" s="6"/>
      <c r="V106" s="6"/>
      <c r="W106" s="6"/>
    </row>
    <row r="107" spans="19:23" ht="18.600000000000001" customHeight="1" x14ac:dyDescent="0.2">
      <c r="S107" s="6"/>
      <c r="T107" s="6"/>
      <c r="U107" s="6"/>
      <c r="V107" s="6"/>
      <c r="W107" s="6"/>
    </row>
    <row r="108" spans="19:23" ht="18.600000000000001" customHeight="1" x14ac:dyDescent="0.2">
      <c r="S108" s="6"/>
      <c r="T108" s="6"/>
      <c r="U108" s="6"/>
      <c r="V108" s="6"/>
      <c r="W108" s="6"/>
    </row>
    <row r="109" spans="19:23" ht="18.600000000000001" customHeight="1" x14ac:dyDescent="0.2">
      <c r="S109" s="6"/>
      <c r="T109" s="6"/>
      <c r="U109" s="6"/>
      <c r="V109" s="6"/>
      <c r="W109" s="6"/>
    </row>
    <row r="110" spans="19:23" ht="18.600000000000001" customHeight="1" x14ac:dyDescent="0.2">
      <c r="S110" s="6"/>
      <c r="T110" s="6"/>
      <c r="U110" s="6"/>
      <c r="V110" s="6"/>
      <c r="W110" s="6"/>
    </row>
    <row r="111" spans="19:23" ht="18.600000000000001" customHeight="1" x14ac:dyDescent="0.2">
      <c r="S111" s="6"/>
      <c r="T111" s="6"/>
      <c r="U111" s="6"/>
      <c r="V111" s="6"/>
      <c r="W111" s="6"/>
    </row>
    <row r="112" spans="19:23" ht="18.600000000000001" customHeight="1" x14ac:dyDescent="0.2">
      <c r="S112" s="6"/>
      <c r="T112" s="6"/>
      <c r="U112" s="6"/>
      <c r="V112" s="6"/>
      <c r="W112" s="6"/>
    </row>
  </sheetData>
  <autoFilter ref="D1:D63" xr:uid="{1DDD4DDB-B337-4557-B36F-9AA4B0FED20E}"/>
  <sortState xmlns:xlrd2="http://schemas.microsoft.com/office/spreadsheetml/2017/richdata2" ref="A3:Q41">
    <sortCondition descending="1" ref="O3:O41"/>
  </sortState>
  <mergeCells count="1">
    <mergeCell ref="B1:G1"/>
  </mergeCells>
  <phoneticPr fontId="20" type="noConversion"/>
  <conditionalFormatting sqref="A3:B57">
    <cfRule type="containsText" dxfId="31" priority="1" stopIfTrue="1" operator="containsText" text="SI">
      <formula>NOT(ISERROR(SEARCH("SI",A3)))</formula>
    </cfRule>
    <cfRule type="containsText" dxfId="3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Roman,Regular"&amp;12&amp;K000000RA M</oddHeader>
    <oddFooter>&amp;L&amp;"Helvetica,Regular"&amp;12&amp;K000000&amp;P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Z112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S1" sqref="S1:W104857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8.7109375" style="1" bestFit="1" customWidth="1"/>
    <col min="4" max="4" width="13.28515625" style="231" customWidth="1"/>
    <col min="5" max="5" width="72.28515625" style="1" bestFit="1" customWidth="1"/>
    <col min="6" max="6" width="22.85546875" style="1" customWidth="1"/>
    <col min="7" max="7" width="22.42578125" style="1" customWidth="1"/>
    <col min="8" max="8" width="22.140625" style="1" customWidth="1"/>
    <col min="9" max="12" width="23.140625" style="1" customWidth="1"/>
    <col min="13" max="13" width="23.42578125" style="1" customWidth="1"/>
    <col min="14" max="14" width="31.28515625" style="1" bestFit="1" customWidth="1"/>
    <col min="15" max="15" width="1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75.85546875" style="1" bestFit="1" customWidth="1"/>
    <col min="21" max="21" width="16" style="1" customWidth="1"/>
    <col min="22" max="22" width="11.42578125" style="1" customWidth="1"/>
    <col min="23" max="23" width="31.28515625" style="1" customWidth="1"/>
    <col min="24" max="25" width="11.42578125" style="1" customWidth="1"/>
    <col min="26" max="26" width="36" style="1" customWidth="1"/>
    <col min="27" max="27" width="11.42578125" style="1" customWidth="1"/>
    <col min="28" max="28" width="67" style="1" customWidth="1"/>
    <col min="29" max="260" width="11.42578125" style="1" customWidth="1"/>
  </cols>
  <sheetData>
    <row r="1" spans="1:28" ht="28.5" customHeight="1" thickBot="1" x14ac:dyDescent="0.45">
      <c r="A1"/>
      <c r="B1" s="251" t="s">
        <v>78</v>
      </c>
      <c r="C1" s="252"/>
      <c r="D1" s="252"/>
      <c r="E1" s="252"/>
      <c r="F1" s="252"/>
      <c r="G1" s="253"/>
      <c r="H1" s="55"/>
      <c r="I1" s="56"/>
      <c r="J1" s="56"/>
      <c r="K1" s="56"/>
      <c r="L1" s="56"/>
      <c r="M1" s="56"/>
      <c r="N1" s="104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77.25" thickBot="1" x14ac:dyDescent="0.4">
      <c r="A2" s="146" t="s">
        <v>113</v>
      </c>
      <c r="B2" s="8" t="s">
        <v>69</v>
      </c>
      <c r="C2" s="146" t="s">
        <v>1</v>
      </c>
      <c r="D2" s="222" t="s">
        <v>70</v>
      </c>
      <c r="E2" s="146" t="s">
        <v>3</v>
      </c>
      <c r="F2" s="9" t="s">
        <v>134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/>
      <c r="M2" s="9"/>
      <c r="N2" s="9"/>
      <c r="O2" s="11" t="s">
        <v>4</v>
      </c>
      <c r="P2" s="12" t="s">
        <v>5</v>
      </c>
      <c r="Q2" s="12" t="s">
        <v>6</v>
      </c>
      <c r="R2" s="69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138">
        <v>118675</v>
      </c>
      <c r="B3" s="138" t="s">
        <v>108</v>
      </c>
      <c r="C3" s="157" t="s">
        <v>213</v>
      </c>
      <c r="D3" s="221">
        <v>2403</v>
      </c>
      <c r="E3" s="157" t="s">
        <v>167</v>
      </c>
      <c r="F3" s="23">
        <v>45</v>
      </c>
      <c r="G3" s="148"/>
      <c r="H3" s="151"/>
      <c r="I3" s="151"/>
      <c r="J3" s="151"/>
      <c r="K3" s="23"/>
      <c r="L3" s="151"/>
      <c r="M3" s="151"/>
      <c r="N3" s="24"/>
      <c r="O3" s="242">
        <f>IF(P3=8,SUM(F3:M3)-SMALL(F3:M3,1),IF(P3=8,SUM(F3:M3),SUM(F3:M3)))+N3</f>
        <v>45</v>
      </c>
      <c r="P3" s="26">
        <f>COUNTA(F3:M3)</f>
        <v>1</v>
      </c>
      <c r="Q3" s="134">
        <f>SUM(F3:M3)+N3</f>
        <v>45</v>
      </c>
      <c r="R3" s="27"/>
      <c r="S3" s="28">
        <v>10</v>
      </c>
      <c r="T3" s="132" t="s">
        <v>140</v>
      </c>
      <c r="U3" s="30">
        <f>SUMIF($D$3:$D$76,S3,$Q$3:$Q$76)</f>
        <v>35</v>
      </c>
      <c r="V3" s="31"/>
      <c r="W3" s="32">
        <f>SUMIF($D$3:$D$76,S3,$O$3:$O$76)</f>
        <v>35</v>
      </c>
      <c r="X3" s="19"/>
      <c r="Y3" s="33"/>
      <c r="Z3" s="33"/>
      <c r="AA3" s="33"/>
      <c r="AB3" s="33"/>
    </row>
    <row r="4" spans="1:28" ht="29.1" customHeight="1" thickBot="1" x14ac:dyDescent="0.4">
      <c r="A4" s="138">
        <v>84674</v>
      </c>
      <c r="B4" s="138" t="s">
        <v>108</v>
      </c>
      <c r="C4" s="157" t="s">
        <v>214</v>
      </c>
      <c r="D4" s="221">
        <v>10</v>
      </c>
      <c r="E4" s="157" t="s">
        <v>140</v>
      </c>
      <c r="F4" s="23">
        <v>35</v>
      </c>
      <c r="G4" s="148"/>
      <c r="H4" s="151"/>
      <c r="I4" s="151"/>
      <c r="J4" s="151"/>
      <c r="K4" s="23"/>
      <c r="L4" s="151"/>
      <c r="M4" s="151"/>
      <c r="N4" s="24"/>
      <c r="O4" s="242">
        <f>IF(P4=8,SUM(F4:M4)-SMALL(F4:M4,1),IF(P4=8,SUM(F4:M4),SUM(F4:M4)))+N4</f>
        <v>35</v>
      </c>
      <c r="P4" s="26">
        <f>COUNTA(F4:M4)</f>
        <v>1</v>
      </c>
      <c r="Q4" s="134">
        <f>SUM(F4:M4)+N4</f>
        <v>35</v>
      </c>
      <c r="R4" s="27"/>
      <c r="S4" s="28">
        <v>48</v>
      </c>
      <c r="T4" s="132" t="s">
        <v>141</v>
      </c>
      <c r="U4" s="30">
        <f t="shared" ref="U4:U67" si="0">SUMIF($D$3:$D$76,S4,$Q$3:$Q$76)</f>
        <v>0</v>
      </c>
      <c r="V4" s="31"/>
      <c r="W4" s="32">
        <f t="shared" ref="W4:W67" si="1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38">
        <v>117206</v>
      </c>
      <c r="B5" s="138" t="s">
        <v>108</v>
      </c>
      <c r="C5" s="157" t="s">
        <v>215</v>
      </c>
      <c r="D5" s="221">
        <v>1757</v>
      </c>
      <c r="E5" s="157" t="s">
        <v>150</v>
      </c>
      <c r="F5" s="23">
        <v>25</v>
      </c>
      <c r="G5" s="148"/>
      <c r="H5" s="151"/>
      <c r="I5" s="151"/>
      <c r="J5" s="151"/>
      <c r="K5" s="23"/>
      <c r="L5" s="151"/>
      <c r="M5" s="151"/>
      <c r="N5" s="179"/>
      <c r="O5" s="242">
        <f>IF(P5=8,SUM(F5:M5)-SMALL(F5:M5,1),IF(P5=8,SUM(F5:M5),SUM(F5:M5)))+N5</f>
        <v>25</v>
      </c>
      <c r="P5" s="26">
        <f>COUNTA(F5:M5)</f>
        <v>1</v>
      </c>
      <c r="Q5" s="134">
        <f>SUM(F5:M5)+N5</f>
        <v>25</v>
      </c>
      <c r="R5" s="27"/>
      <c r="S5" s="28">
        <v>1132</v>
      </c>
      <c r="T5" s="132" t="s">
        <v>142</v>
      </c>
      <c r="U5" s="30">
        <f t="shared" si="0"/>
        <v>0</v>
      </c>
      <c r="V5" s="31"/>
      <c r="W5" s="32">
        <f t="shared" si="1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38"/>
      <c r="B6" s="138" t="str">
        <f t="shared" ref="B6:B9" si="2">IF(P6&lt;2,"NO","SI")</f>
        <v>NO</v>
      </c>
      <c r="C6" s="157"/>
      <c r="D6" s="221"/>
      <c r="E6" s="157"/>
      <c r="F6" s="148"/>
      <c r="G6" s="148"/>
      <c r="H6" s="151"/>
      <c r="I6" s="151"/>
      <c r="J6" s="151"/>
      <c r="K6" s="23"/>
      <c r="L6" s="151"/>
      <c r="M6" s="151"/>
      <c r="N6" s="24"/>
      <c r="O6" s="242">
        <f>IF(P6=8,SUM(F6:M6)-SMALL(F6:M6,1),IF(P6=8,SUM(F6:M6),SUM(F6:M6)))+N6</f>
        <v>0</v>
      </c>
      <c r="P6" s="26">
        <f>COUNTA(F6:M6)</f>
        <v>0</v>
      </c>
      <c r="Q6" s="134">
        <f>SUM(F6:M6)+N6</f>
        <v>0</v>
      </c>
      <c r="R6" s="27"/>
      <c r="S6" s="28">
        <v>1140</v>
      </c>
      <c r="T6" s="132" t="s">
        <v>143</v>
      </c>
      <c r="U6" s="30">
        <f t="shared" si="0"/>
        <v>0</v>
      </c>
      <c r="V6" s="31"/>
      <c r="W6" s="32">
        <f t="shared" si="1"/>
        <v>0</v>
      </c>
      <c r="X6" s="19"/>
      <c r="Y6" s="33"/>
      <c r="Z6" s="33"/>
      <c r="AA6" s="33"/>
      <c r="AB6" s="33"/>
    </row>
    <row r="7" spans="1:28" ht="29.1" customHeight="1" thickBot="1" x14ac:dyDescent="0.4">
      <c r="A7" s="138"/>
      <c r="B7" s="138" t="str">
        <f t="shared" si="2"/>
        <v>NO</v>
      </c>
      <c r="C7" s="157"/>
      <c r="D7" s="221"/>
      <c r="E7" s="157"/>
      <c r="F7" s="139"/>
      <c r="G7" s="148"/>
      <c r="H7" s="151"/>
      <c r="I7" s="151"/>
      <c r="J7" s="151"/>
      <c r="K7" s="23"/>
      <c r="L7" s="151"/>
      <c r="M7" s="151"/>
      <c r="N7" s="24"/>
      <c r="O7" s="242">
        <f>IF(P7=8,SUM(F7:M7)-SMALL(F7:M7,1),IF(P7=8,SUM(F7:M7),SUM(F7:M7)))+N7</f>
        <v>0</v>
      </c>
      <c r="P7" s="26">
        <f>COUNTA(F7:M7)</f>
        <v>0</v>
      </c>
      <c r="Q7" s="134">
        <f>SUM(F7:M7)+N7</f>
        <v>0</v>
      </c>
      <c r="R7" s="27"/>
      <c r="S7" s="28">
        <v>1172</v>
      </c>
      <c r="T7" s="132" t="s">
        <v>144</v>
      </c>
      <c r="U7" s="30">
        <f t="shared" si="0"/>
        <v>0</v>
      </c>
      <c r="V7" s="31"/>
      <c r="W7" s="32">
        <f t="shared" si="1"/>
        <v>0</v>
      </c>
      <c r="X7" s="19"/>
      <c r="Y7" s="33"/>
      <c r="Z7" s="33"/>
      <c r="AA7" s="33"/>
      <c r="AB7" s="33"/>
    </row>
    <row r="8" spans="1:28" ht="29.1" customHeight="1" thickBot="1" x14ac:dyDescent="0.4">
      <c r="A8" s="138"/>
      <c r="B8" s="138" t="str">
        <f t="shared" si="2"/>
        <v>NO</v>
      </c>
      <c r="C8" s="157"/>
      <c r="D8" s="221"/>
      <c r="E8" s="157"/>
      <c r="F8" s="139"/>
      <c r="G8" s="148"/>
      <c r="H8" s="151"/>
      <c r="I8" s="151"/>
      <c r="J8" s="151"/>
      <c r="K8" s="23"/>
      <c r="L8" s="151"/>
      <c r="M8" s="151"/>
      <c r="N8" s="24"/>
      <c r="O8" s="242">
        <f>IF(P8=8,SUM(F8:M8)-SMALL(F8:M8,1),IF(P8=8,SUM(F8:M8),SUM(F8:M8)))+N8</f>
        <v>0</v>
      </c>
      <c r="P8" s="26">
        <f>COUNTA(F8:M8)</f>
        <v>0</v>
      </c>
      <c r="Q8" s="134">
        <f>SUM(F8:M8)+N8</f>
        <v>0</v>
      </c>
      <c r="R8" s="27"/>
      <c r="S8" s="28">
        <v>1174</v>
      </c>
      <c r="T8" s="132" t="s">
        <v>145</v>
      </c>
      <c r="U8" s="30">
        <f t="shared" si="0"/>
        <v>0</v>
      </c>
      <c r="V8" s="31"/>
      <c r="W8" s="32">
        <f t="shared" si="1"/>
        <v>0</v>
      </c>
      <c r="X8" s="19"/>
      <c r="Y8" s="33"/>
      <c r="Z8" s="33"/>
      <c r="AA8" s="33"/>
      <c r="AB8" s="33"/>
    </row>
    <row r="9" spans="1:28" ht="29.1" customHeight="1" thickBot="1" x14ac:dyDescent="0.4">
      <c r="A9" s="138"/>
      <c r="B9" s="138" t="str">
        <f t="shared" si="2"/>
        <v>NO</v>
      </c>
      <c r="C9" s="157"/>
      <c r="D9" s="221"/>
      <c r="E9" s="157"/>
      <c r="F9" s="139"/>
      <c r="G9" s="148"/>
      <c r="H9" s="151"/>
      <c r="I9" s="151"/>
      <c r="J9" s="151"/>
      <c r="K9" s="23"/>
      <c r="L9" s="151"/>
      <c r="M9" s="151"/>
      <c r="N9" s="24"/>
      <c r="O9" s="242">
        <f>IF(P9=8,SUM(F9:M9)-SMALL(F9:M9,1),IF(P9=8,SUM(F9:M9),SUM(F9:M9)))+N9</f>
        <v>0</v>
      </c>
      <c r="P9" s="26">
        <f>COUNTA(F9:M9)</f>
        <v>0</v>
      </c>
      <c r="Q9" s="134">
        <f>SUM(F9:M9)+N9</f>
        <v>0</v>
      </c>
      <c r="R9" s="27"/>
      <c r="S9" s="28">
        <v>1180</v>
      </c>
      <c r="T9" s="132" t="s">
        <v>146</v>
      </c>
      <c r="U9" s="30">
        <f t="shared" si="0"/>
        <v>0</v>
      </c>
      <c r="V9" s="31"/>
      <c r="W9" s="32">
        <f t="shared" si="1"/>
        <v>0</v>
      </c>
      <c r="X9" s="19"/>
      <c r="Y9" s="33"/>
      <c r="Z9" s="33"/>
      <c r="AA9" s="33"/>
      <c r="AB9" s="33"/>
    </row>
    <row r="10" spans="1:28" ht="29.1" customHeight="1" thickBot="1" x14ac:dyDescent="0.4">
      <c r="A10" s="138"/>
      <c r="B10" s="138" t="str">
        <f t="shared" ref="B10:B35" si="3">IF(P10&lt;2,"NO","SI")</f>
        <v>NO</v>
      </c>
      <c r="C10" s="157"/>
      <c r="D10" s="221"/>
      <c r="E10" s="157"/>
      <c r="F10" s="23"/>
      <c r="G10" s="148"/>
      <c r="H10" s="151"/>
      <c r="I10" s="151"/>
      <c r="J10" s="151"/>
      <c r="K10" s="23"/>
      <c r="L10" s="151"/>
      <c r="M10" s="151"/>
      <c r="N10" s="24"/>
      <c r="O10" s="242">
        <f>IF(P10=8,SUM(F10:M10)-SMALL(F10:M10,1),IF(P10=8,SUM(F10:M10),SUM(F10:M10)))+N10</f>
        <v>0</v>
      </c>
      <c r="P10" s="26">
        <f>COUNTA(F10:M10)</f>
        <v>0</v>
      </c>
      <c r="Q10" s="134">
        <f>SUM(F10:M10)+N10</f>
        <v>0</v>
      </c>
      <c r="R10" s="27"/>
      <c r="S10" s="28">
        <v>1298</v>
      </c>
      <c r="T10" s="132" t="s">
        <v>147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38"/>
      <c r="B11" s="138" t="str">
        <f t="shared" si="3"/>
        <v>NO</v>
      </c>
      <c r="C11" s="157"/>
      <c r="D11" s="221"/>
      <c r="E11" s="157"/>
      <c r="F11" s="23"/>
      <c r="G11" s="148"/>
      <c r="H11" s="151"/>
      <c r="I11" s="151"/>
      <c r="J11" s="151"/>
      <c r="K11" s="23"/>
      <c r="L11" s="151"/>
      <c r="M11" s="151"/>
      <c r="N11" s="24"/>
      <c r="O11" s="242">
        <f>IF(P11=8,SUM(F11:M11)-SMALL(F11:M11,1),IF(P11=8,SUM(F11:M11),SUM(F11:M11)))+N11</f>
        <v>0</v>
      </c>
      <c r="P11" s="26">
        <f>COUNTA(F11:M11)</f>
        <v>0</v>
      </c>
      <c r="Q11" s="134">
        <f>SUM(F11:M11)+N11</f>
        <v>0</v>
      </c>
      <c r="R11" s="27"/>
      <c r="S11" s="28">
        <v>1317</v>
      </c>
      <c r="T11" s="132" t="s">
        <v>148</v>
      </c>
      <c r="U11" s="30">
        <f t="shared" si="0"/>
        <v>0</v>
      </c>
      <c r="V11" s="31"/>
      <c r="W11" s="32">
        <f t="shared" si="1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38"/>
      <c r="B12" s="138" t="str">
        <f t="shared" si="3"/>
        <v>NO</v>
      </c>
      <c r="C12" s="157"/>
      <c r="D12" s="221"/>
      <c r="E12" s="157"/>
      <c r="F12" s="23"/>
      <c r="G12" s="148"/>
      <c r="H12" s="151"/>
      <c r="I12" s="151"/>
      <c r="J12" s="151"/>
      <c r="K12" s="23"/>
      <c r="L12" s="151"/>
      <c r="M12" s="151"/>
      <c r="N12" s="179"/>
      <c r="O12" s="242">
        <f>IF(P12=8,SUM(F12:M12)-SMALL(F12:M12,1),IF(P12=8,SUM(F12:M12),SUM(F12:M12)))+N12</f>
        <v>0</v>
      </c>
      <c r="P12" s="26">
        <f>COUNTA(F12:M12)</f>
        <v>0</v>
      </c>
      <c r="Q12" s="134">
        <f>SUM(F12:M12)+N12</f>
        <v>0</v>
      </c>
      <c r="R12" s="27"/>
      <c r="S12" s="28">
        <v>1347</v>
      </c>
      <c r="T12" s="132" t="s">
        <v>45</v>
      </c>
      <c r="U12" s="30">
        <f t="shared" si="0"/>
        <v>0</v>
      </c>
      <c r="V12" s="31"/>
      <c r="W12" s="32">
        <f t="shared" si="1"/>
        <v>0</v>
      </c>
      <c r="X12" s="19"/>
      <c r="Y12" s="33"/>
      <c r="Z12" s="33"/>
      <c r="AA12" s="33"/>
      <c r="AB12" s="33"/>
    </row>
    <row r="13" spans="1:28" ht="29.1" customHeight="1" thickBot="1" x14ac:dyDescent="0.4">
      <c r="A13" s="138"/>
      <c r="B13" s="138" t="str">
        <f t="shared" si="3"/>
        <v>NO</v>
      </c>
      <c r="C13" s="157"/>
      <c r="D13" s="221"/>
      <c r="E13" s="157"/>
      <c r="F13" s="23"/>
      <c r="G13" s="148"/>
      <c r="H13" s="151"/>
      <c r="I13" s="151"/>
      <c r="J13" s="151"/>
      <c r="K13" s="23"/>
      <c r="L13" s="151"/>
      <c r="M13" s="151"/>
      <c r="N13" s="24"/>
      <c r="O13" s="242">
        <f>IF(P13=8,SUM(F13:M13)-SMALL(F13:M13,1),IF(P13=8,SUM(F13:M13),SUM(F13:M13)))+N13</f>
        <v>0</v>
      </c>
      <c r="P13" s="26">
        <f>COUNTA(F13:M13)</f>
        <v>0</v>
      </c>
      <c r="Q13" s="134">
        <f>SUM(F13:M13)+N13</f>
        <v>0</v>
      </c>
      <c r="R13" s="27"/>
      <c r="S13" s="28">
        <v>1451</v>
      </c>
      <c r="T13" s="132" t="s">
        <v>149</v>
      </c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38"/>
      <c r="B14" s="138" t="str">
        <f t="shared" si="3"/>
        <v>NO</v>
      </c>
      <c r="C14" s="157"/>
      <c r="D14" s="221"/>
      <c r="E14" s="157"/>
      <c r="F14" s="23"/>
      <c r="G14" s="148"/>
      <c r="H14" s="151"/>
      <c r="I14" s="151"/>
      <c r="J14" s="151"/>
      <c r="K14" s="23"/>
      <c r="L14" s="151"/>
      <c r="M14" s="151"/>
      <c r="N14" s="24"/>
      <c r="O14" s="242">
        <f>IF(P14=8,SUM(F14:M14)-SMALL(F14:M14,1),IF(P14=8,SUM(F14:M14),SUM(F14:M14)))+N14</f>
        <v>0</v>
      </c>
      <c r="P14" s="26">
        <f>COUNTA(F14:M14)</f>
        <v>0</v>
      </c>
      <c r="Q14" s="134">
        <f>SUM(F14:M14)+N14</f>
        <v>0</v>
      </c>
      <c r="R14" s="27"/>
      <c r="S14" s="28">
        <v>1757</v>
      </c>
      <c r="T14" s="132" t="s">
        <v>150</v>
      </c>
      <c r="U14" s="30">
        <f t="shared" si="0"/>
        <v>25</v>
      </c>
      <c r="V14" s="31"/>
      <c r="W14" s="32">
        <f t="shared" si="1"/>
        <v>25</v>
      </c>
      <c r="X14" s="19"/>
      <c r="Y14" s="33"/>
      <c r="Z14" s="33"/>
      <c r="AA14" s="33"/>
      <c r="AB14" s="33"/>
    </row>
    <row r="15" spans="1:28" ht="29.1" customHeight="1" thickBot="1" x14ac:dyDescent="0.4">
      <c r="A15" s="138"/>
      <c r="B15" s="138" t="str">
        <f t="shared" si="3"/>
        <v>NO</v>
      </c>
      <c r="C15" s="157"/>
      <c r="D15" s="221"/>
      <c r="E15" s="157"/>
      <c r="F15" s="23"/>
      <c r="G15" s="148"/>
      <c r="H15" s="151"/>
      <c r="I15" s="151"/>
      <c r="J15" s="151"/>
      <c r="K15" s="23"/>
      <c r="L15" s="151"/>
      <c r="M15" s="151"/>
      <c r="N15" s="24"/>
      <c r="O15" s="242">
        <f>IF(P15=8,SUM(F15:M15)-SMALL(F15:M15,1),IF(P15=8,SUM(F15:M15),SUM(F15:M15)))+N15</f>
        <v>0</v>
      </c>
      <c r="P15" s="26">
        <f>COUNTA(F15:M15)</f>
        <v>0</v>
      </c>
      <c r="Q15" s="134">
        <f>SUM(F15:M15)+N15</f>
        <v>0</v>
      </c>
      <c r="R15" s="27"/>
      <c r="S15" s="28">
        <v>1773</v>
      </c>
      <c r="T15" s="132" t="s">
        <v>71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38"/>
      <c r="B16" s="138" t="str">
        <f t="shared" si="3"/>
        <v>NO</v>
      </c>
      <c r="C16" s="157"/>
      <c r="D16" s="221"/>
      <c r="E16" s="157"/>
      <c r="F16" s="23"/>
      <c r="G16" s="148"/>
      <c r="H16" s="151"/>
      <c r="I16" s="151"/>
      <c r="J16" s="151"/>
      <c r="K16" s="23"/>
      <c r="L16" s="151"/>
      <c r="M16" s="151"/>
      <c r="N16" s="24"/>
      <c r="O16" s="242">
        <f>IF(P16=8,SUM(F16:M16)-SMALL(F16:M16,1),IF(P16=8,SUM(F16:M16),SUM(F16:M16)))+N16</f>
        <v>0</v>
      </c>
      <c r="P16" s="26">
        <f>COUNTA(F16:M16)</f>
        <v>0</v>
      </c>
      <c r="Q16" s="134">
        <f>SUM(F16:M16)+N16</f>
        <v>0</v>
      </c>
      <c r="R16" s="27"/>
      <c r="S16" s="28">
        <v>1843</v>
      </c>
      <c r="T16" s="132" t="s">
        <v>151</v>
      </c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38"/>
      <c r="B17" s="138" t="str">
        <f t="shared" si="3"/>
        <v>NO</v>
      </c>
      <c r="C17" s="157"/>
      <c r="D17" s="221"/>
      <c r="E17" s="157"/>
      <c r="F17" s="23"/>
      <c r="G17" s="148"/>
      <c r="H17" s="151"/>
      <c r="I17" s="151"/>
      <c r="J17" s="151"/>
      <c r="K17" s="23"/>
      <c r="L17" s="151"/>
      <c r="M17" s="151"/>
      <c r="N17" s="24"/>
      <c r="O17" s="242">
        <f>IF(P17=8,SUM(F17:M17)-SMALL(F17:M17,1),IF(P17=8,SUM(F17:M17),SUM(F17:M17)))+N17</f>
        <v>0</v>
      </c>
      <c r="P17" s="26">
        <f>COUNTA(F17:M17)</f>
        <v>0</v>
      </c>
      <c r="Q17" s="134">
        <f>SUM(F17:M17)+N17</f>
        <v>0</v>
      </c>
      <c r="R17" s="27"/>
      <c r="S17" s="28">
        <v>1988</v>
      </c>
      <c r="T17" s="132" t="s">
        <v>152</v>
      </c>
      <c r="U17" s="30">
        <f t="shared" si="0"/>
        <v>0</v>
      </c>
      <c r="V17" s="31"/>
      <c r="W17" s="32">
        <f t="shared" si="1"/>
        <v>0</v>
      </c>
      <c r="X17" s="19"/>
      <c r="Y17" s="33"/>
      <c r="Z17" s="33"/>
      <c r="AA17" s="33"/>
      <c r="AB17" s="33"/>
    </row>
    <row r="18" spans="1:28" ht="29.1" customHeight="1" thickBot="1" x14ac:dyDescent="0.4">
      <c r="A18" s="138"/>
      <c r="B18" s="138" t="str">
        <f t="shared" si="3"/>
        <v>NO</v>
      </c>
      <c r="C18" s="157"/>
      <c r="D18" s="221"/>
      <c r="E18" s="157"/>
      <c r="F18" s="23"/>
      <c r="G18" s="148"/>
      <c r="H18" s="151"/>
      <c r="I18" s="151"/>
      <c r="J18" s="151"/>
      <c r="K18" s="23"/>
      <c r="L18" s="151"/>
      <c r="M18" s="151"/>
      <c r="N18" s="24"/>
      <c r="O18" s="242">
        <f>IF(P18=8,SUM(F18:M18)-SMALL(F18:M18,1),IF(P18=8,SUM(F18:M18),SUM(F18:M18)))+N18</f>
        <v>0</v>
      </c>
      <c r="P18" s="26">
        <f>COUNTA(F18:M18)</f>
        <v>0</v>
      </c>
      <c r="Q18" s="134">
        <f>SUM(F18:M18)+N18</f>
        <v>0</v>
      </c>
      <c r="R18" s="27"/>
      <c r="S18" s="28">
        <v>2005</v>
      </c>
      <c r="T18" s="132" t="s">
        <v>153</v>
      </c>
      <c r="U18" s="30">
        <f t="shared" si="0"/>
        <v>0</v>
      </c>
      <c r="V18" s="31"/>
      <c r="W18" s="32">
        <f t="shared" si="1"/>
        <v>0</v>
      </c>
      <c r="X18" s="19"/>
      <c r="Y18" s="33"/>
      <c r="Z18" s="33"/>
      <c r="AA18" s="33"/>
      <c r="AB18" s="33"/>
    </row>
    <row r="19" spans="1:28" ht="29.1" customHeight="1" thickBot="1" x14ac:dyDescent="0.4">
      <c r="A19" s="138"/>
      <c r="B19" s="138" t="str">
        <f t="shared" si="3"/>
        <v>NO</v>
      </c>
      <c r="C19" s="157"/>
      <c r="D19" s="221"/>
      <c r="E19" s="157"/>
      <c r="F19" s="23"/>
      <c r="G19" s="148"/>
      <c r="H19" s="151"/>
      <c r="I19" s="151"/>
      <c r="J19" s="151"/>
      <c r="K19" s="23"/>
      <c r="L19" s="151"/>
      <c r="M19" s="151"/>
      <c r="N19" s="24"/>
      <c r="O19" s="242">
        <f>IF(P19=8,SUM(F19:M19)-SMALL(F19:M19,1),IF(P19=8,SUM(F19:M19),SUM(F19:M19)))+N19</f>
        <v>0</v>
      </c>
      <c r="P19" s="26">
        <f>COUNTA(F19:M19)</f>
        <v>0</v>
      </c>
      <c r="Q19" s="134">
        <f>SUM(F19:M19)+N19</f>
        <v>0</v>
      </c>
      <c r="R19" s="27"/>
      <c r="S19" s="28">
        <v>2015</v>
      </c>
      <c r="T19" s="132" t="s">
        <v>154</v>
      </c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38"/>
      <c r="B20" s="138" t="str">
        <f t="shared" si="3"/>
        <v>NO</v>
      </c>
      <c r="C20" s="157"/>
      <c r="D20" s="221"/>
      <c r="E20" s="157"/>
      <c r="F20" s="23"/>
      <c r="G20" s="148"/>
      <c r="H20" s="151"/>
      <c r="I20" s="151"/>
      <c r="J20" s="151"/>
      <c r="K20" s="23"/>
      <c r="L20" s="151"/>
      <c r="M20" s="151"/>
      <c r="N20" s="24"/>
      <c r="O20" s="242">
        <f>IF(P20=8,SUM(F20:M20)-SMALL(F20:M20,1),IF(P20=8,SUM(F20:M20),SUM(F20:M20)))+N20</f>
        <v>0</v>
      </c>
      <c r="P20" s="26">
        <f>COUNTA(F20:M20)</f>
        <v>0</v>
      </c>
      <c r="Q20" s="134">
        <f>SUM(F20:M20)+N20</f>
        <v>0</v>
      </c>
      <c r="R20" s="27"/>
      <c r="S20" s="28">
        <v>2041</v>
      </c>
      <c r="T20" s="132" t="s">
        <v>155</v>
      </c>
      <c r="U20" s="30">
        <f t="shared" si="0"/>
        <v>0</v>
      </c>
      <c r="V20" s="31"/>
      <c r="W20" s="32">
        <f t="shared" si="1"/>
        <v>0</v>
      </c>
      <c r="X20" s="19"/>
      <c r="Y20" s="33"/>
      <c r="Z20" s="33"/>
      <c r="AA20" s="33"/>
      <c r="AB20" s="33"/>
    </row>
    <row r="21" spans="1:28" ht="29.1" customHeight="1" thickBot="1" x14ac:dyDescent="0.4">
      <c r="A21" s="138"/>
      <c r="B21" s="138" t="str">
        <f t="shared" si="3"/>
        <v>NO</v>
      </c>
      <c r="C21" s="157"/>
      <c r="D21" s="221"/>
      <c r="E21" s="157"/>
      <c r="F21" s="23"/>
      <c r="G21" s="148"/>
      <c r="H21" s="151"/>
      <c r="I21" s="151"/>
      <c r="J21" s="151"/>
      <c r="K21" s="23"/>
      <c r="L21" s="151"/>
      <c r="M21" s="151"/>
      <c r="N21" s="24"/>
      <c r="O21" s="242">
        <f>IF(P21=8,SUM(F21:M21)-SMALL(F21:M21,1),IF(P21=8,SUM(F21:M21),SUM(F21:M21)))+N21</f>
        <v>0</v>
      </c>
      <c r="P21" s="26">
        <f>COUNTA(F21:M21)</f>
        <v>0</v>
      </c>
      <c r="Q21" s="134">
        <f>SUM(F21:M21)+N21</f>
        <v>0</v>
      </c>
      <c r="R21" s="27"/>
      <c r="S21" s="28">
        <v>2055</v>
      </c>
      <c r="T21" s="132" t="s">
        <v>156</v>
      </c>
      <c r="U21" s="30">
        <f t="shared" si="0"/>
        <v>0</v>
      </c>
      <c r="V21" s="31"/>
      <c r="W21" s="32">
        <f t="shared" si="1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38"/>
      <c r="B22" s="138" t="str">
        <f t="shared" si="3"/>
        <v>NO</v>
      </c>
      <c r="C22" s="157"/>
      <c r="D22" s="221"/>
      <c r="E22" s="157"/>
      <c r="F22" s="23"/>
      <c r="G22" s="148"/>
      <c r="H22" s="151"/>
      <c r="I22" s="151"/>
      <c r="J22" s="151"/>
      <c r="K22" s="23"/>
      <c r="L22" s="151"/>
      <c r="M22" s="23"/>
      <c r="N22" s="24"/>
      <c r="O22" s="242">
        <f>IF(P22=8,SUM(F22:M22)-SMALL(F22:M22,1),IF(P22=8,SUM(F22:M22),SUM(F22:M22)))+N22</f>
        <v>0</v>
      </c>
      <c r="P22" s="26">
        <f>COUNTA(F22:M22)</f>
        <v>0</v>
      </c>
      <c r="Q22" s="134">
        <f>SUM(F22:M22)+N22</f>
        <v>0</v>
      </c>
      <c r="R22" s="27"/>
      <c r="S22" s="28">
        <v>2057</v>
      </c>
      <c r="T22" s="132" t="s">
        <v>157</v>
      </c>
      <c r="U22" s="30">
        <f t="shared" si="0"/>
        <v>0</v>
      </c>
      <c r="V22" s="31"/>
      <c r="W22" s="32">
        <f t="shared" si="1"/>
        <v>0</v>
      </c>
      <c r="X22" s="19"/>
      <c r="Y22" s="6"/>
      <c r="Z22" s="6"/>
      <c r="AA22" s="6"/>
      <c r="AB22" s="6"/>
    </row>
    <row r="23" spans="1:28" ht="29.1" customHeight="1" thickBot="1" x14ac:dyDescent="0.4">
      <c r="A23" s="138"/>
      <c r="B23" s="138" t="str">
        <f t="shared" si="3"/>
        <v>NO</v>
      </c>
      <c r="C23" s="157"/>
      <c r="D23" s="221"/>
      <c r="E23" s="157"/>
      <c r="F23" s="23"/>
      <c r="G23" s="148"/>
      <c r="H23" s="151"/>
      <c r="I23" s="151"/>
      <c r="J23" s="151"/>
      <c r="K23" s="23"/>
      <c r="L23" s="151"/>
      <c r="M23" s="151"/>
      <c r="N23" s="24"/>
      <c r="O23" s="242">
        <f>IF(P23=8,SUM(F23:M23)-SMALL(F23:M23,1),IF(P23=8,SUM(F23:M23),SUM(F23:M23)))+N23</f>
        <v>0</v>
      </c>
      <c r="P23" s="26">
        <f>COUNTA(F23:M23)</f>
        <v>0</v>
      </c>
      <c r="Q23" s="134">
        <f>SUM(F23:M23)+N23</f>
        <v>0</v>
      </c>
      <c r="R23" s="27"/>
      <c r="S23" s="28">
        <v>2112</v>
      </c>
      <c r="T23" s="132" t="s">
        <v>158</v>
      </c>
      <c r="U23" s="30">
        <f t="shared" si="0"/>
        <v>0</v>
      </c>
      <c r="V23" s="31"/>
      <c r="W23" s="32">
        <f t="shared" si="1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38"/>
      <c r="B24" s="138" t="str">
        <f t="shared" si="3"/>
        <v>NO</v>
      </c>
      <c r="C24" s="157"/>
      <c r="D24" s="221"/>
      <c r="E24" s="157"/>
      <c r="F24" s="23"/>
      <c r="G24" s="148"/>
      <c r="H24" s="151"/>
      <c r="I24" s="151"/>
      <c r="J24" s="151"/>
      <c r="K24" s="23"/>
      <c r="L24" s="151"/>
      <c r="M24" s="151"/>
      <c r="N24" s="179"/>
      <c r="O24" s="242">
        <f>IF(P24=8,SUM(F24:M24)-SMALL(F24:M24,1),IF(P24=8,SUM(F24:M24),SUM(F24:M24)))+N24</f>
        <v>0</v>
      </c>
      <c r="P24" s="26">
        <f>COUNTA(F24:M24)</f>
        <v>0</v>
      </c>
      <c r="Q24" s="134">
        <f>SUM(F24:M24)+N24</f>
        <v>0</v>
      </c>
      <c r="R24" s="27"/>
      <c r="S24" s="28">
        <v>2140</v>
      </c>
      <c r="T24" s="132" t="s">
        <v>159</v>
      </c>
      <c r="U24" s="30">
        <f t="shared" si="0"/>
        <v>0</v>
      </c>
      <c r="V24" s="31"/>
      <c r="W24" s="32">
        <f t="shared" si="1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38"/>
      <c r="B25" s="138" t="str">
        <f t="shared" si="3"/>
        <v>NO</v>
      </c>
      <c r="C25" s="157"/>
      <c r="D25" s="221"/>
      <c r="E25" s="157"/>
      <c r="F25" s="23"/>
      <c r="G25" s="148"/>
      <c r="H25" s="151"/>
      <c r="I25" s="151"/>
      <c r="J25" s="151"/>
      <c r="K25" s="23"/>
      <c r="L25" s="151"/>
      <c r="M25" s="151"/>
      <c r="N25" s="24"/>
      <c r="O25" s="242">
        <f>IF(P25=8,SUM(F25:M25)-SMALL(F25:M25,1),IF(P25=8,SUM(F25:M25),SUM(F25:M25)))+N25</f>
        <v>0</v>
      </c>
      <c r="P25" s="26">
        <f>COUNTA(F25:M25)</f>
        <v>0</v>
      </c>
      <c r="Q25" s="134">
        <f>SUM(F25:M25)+N25</f>
        <v>0</v>
      </c>
      <c r="R25" s="27"/>
      <c r="S25" s="28">
        <v>2142</v>
      </c>
      <c r="T25" s="132" t="s">
        <v>160</v>
      </c>
      <c r="U25" s="30">
        <f t="shared" si="0"/>
        <v>0</v>
      </c>
      <c r="V25" s="31"/>
      <c r="W25" s="32">
        <f t="shared" si="1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38"/>
      <c r="B26" s="138" t="str">
        <f t="shared" si="3"/>
        <v>NO</v>
      </c>
      <c r="C26" s="157"/>
      <c r="D26" s="221"/>
      <c r="E26" s="157"/>
      <c r="F26" s="23"/>
      <c r="G26" s="148"/>
      <c r="H26" s="151"/>
      <c r="I26" s="151"/>
      <c r="J26" s="151"/>
      <c r="K26" s="23"/>
      <c r="L26" s="151"/>
      <c r="M26" s="151"/>
      <c r="N26" s="24"/>
      <c r="O26" s="242">
        <f>IF(P26=8,SUM(F26:M26)-SMALL(F26:M26,1),IF(P26=8,SUM(F26:M26),SUM(F26:M26)))+N26</f>
        <v>0</v>
      </c>
      <c r="P26" s="26">
        <f>COUNTA(F26:M26)</f>
        <v>0</v>
      </c>
      <c r="Q26" s="134">
        <f>SUM(F26:M26)+N26</f>
        <v>0</v>
      </c>
      <c r="R26" s="27"/>
      <c r="S26" s="28">
        <v>2144</v>
      </c>
      <c r="T26" s="132" t="s">
        <v>161</v>
      </c>
      <c r="U26" s="30">
        <f t="shared" si="0"/>
        <v>0</v>
      </c>
      <c r="V26" s="31"/>
      <c r="W26" s="32">
        <f t="shared" si="1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38"/>
      <c r="B27" s="138" t="str">
        <f t="shared" si="3"/>
        <v>NO</v>
      </c>
      <c r="C27" s="157"/>
      <c r="D27" s="221"/>
      <c r="E27" s="157"/>
      <c r="F27" s="23"/>
      <c r="G27" s="148"/>
      <c r="H27" s="151"/>
      <c r="I27" s="151"/>
      <c r="J27" s="151"/>
      <c r="K27" s="23"/>
      <c r="L27" s="151"/>
      <c r="M27" s="151"/>
      <c r="N27" s="24"/>
      <c r="O27" s="242">
        <f>IF(P27=8,SUM(F27:M27)-SMALL(F27:M27,1),IF(P27=8,SUM(F27:M27),SUM(F27:M27)))+N27</f>
        <v>0</v>
      </c>
      <c r="P27" s="26">
        <f>COUNTA(F27:M27)</f>
        <v>0</v>
      </c>
      <c r="Q27" s="134">
        <f>SUM(F27:M27)+N27</f>
        <v>0</v>
      </c>
      <c r="R27" s="27"/>
      <c r="S27" s="28">
        <v>2186</v>
      </c>
      <c r="T27" s="132" t="s">
        <v>162</v>
      </c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38"/>
      <c r="B28" s="138" t="str">
        <f t="shared" si="3"/>
        <v>NO</v>
      </c>
      <c r="C28" s="157"/>
      <c r="D28" s="221"/>
      <c r="E28" s="157"/>
      <c r="F28" s="23"/>
      <c r="G28" s="148"/>
      <c r="H28" s="151"/>
      <c r="I28" s="151"/>
      <c r="J28" s="151"/>
      <c r="K28" s="23"/>
      <c r="L28" s="151"/>
      <c r="M28" s="151"/>
      <c r="N28" s="24"/>
      <c r="O28" s="242">
        <f>IF(P28=8,SUM(F28:M28)-SMALL(F28:M28,1),IF(P28=8,SUM(F28:M28),SUM(F28:M28)))+N28</f>
        <v>0</v>
      </c>
      <c r="P28" s="26">
        <f>COUNTA(F28:M28)</f>
        <v>0</v>
      </c>
      <c r="Q28" s="134">
        <f>SUM(F28:M28)+N28</f>
        <v>0</v>
      </c>
      <c r="R28" s="27"/>
      <c r="S28" s="28">
        <v>2236</v>
      </c>
      <c r="T28" s="132" t="s">
        <v>163</v>
      </c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38"/>
      <c r="B29" s="138" t="str">
        <f t="shared" si="3"/>
        <v>NO</v>
      </c>
      <c r="C29" s="157"/>
      <c r="D29" s="221"/>
      <c r="E29" s="157"/>
      <c r="F29" s="23"/>
      <c r="G29" s="148"/>
      <c r="H29" s="151"/>
      <c r="I29" s="151"/>
      <c r="J29" s="151"/>
      <c r="K29" s="23"/>
      <c r="L29" s="151"/>
      <c r="M29" s="151"/>
      <c r="N29" s="24"/>
      <c r="O29" s="242">
        <f>IF(P29=8,SUM(F29:M29)-SMALL(F29:M29,1),IF(P29=8,SUM(F29:M29),SUM(F29:M29)))+N29</f>
        <v>0</v>
      </c>
      <c r="P29" s="26">
        <f>COUNTA(F29:M29)</f>
        <v>0</v>
      </c>
      <c r="Q29" s="134">
        <f>SUM(F29:M29)+N29</f>
        <v>0</v>
      </c>
      <c r="R29" s="27"/>
      <c r="S29" s="28">
        <v>2272</v>
      </c>
      <c r="T29" s="132" t="s">
        <v>164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38"/>
      <c r="B30" s="138" t="str">
        <f t="shared" si="3"/>
        <v>NO</v>
      </c>
      <c r="C30" s="157"/>
      <c r="D30" s="221"/>
      <c r="E30" s="157"/>
      <c r="F30" s="23"/>
      <c r="G30" s="148"/>
      <c r="H30" s="151"/>
      <c r="I30" s="151"/>
      <c r="J30" s="151"/>
      <c r="K30" s="23"/>
      <c r="L30" s="151"/>
      <c r="M30" s="151"/>
      <c r="N30" s="24"/>
      <c r="O30" s="242">
        <f>IF(P30=8,SUM(F30:M30)-SMALL(F30:M30,1),IF(P30=8,SUM(F30:M30),SUM(F30:M30)))+N30</f>
        <v>0</v>
      </c>
      <c r="P30" s="26">
        <f>COUNTA(F30:M30)</f>
        <v>0</v>
      </c>
      <c r="Q30" s="134">
        <f>SUM(F30:M30)+N30</f>
        <v>0</v>
      </c>
      <c r="R30" s="27"/>
      <c r="S30" s="28">
        <v>2362</v>
      </c>
      <c r="T30" s="132" t="s">
        <v>165</v>
      </c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38"/>
      <c r="B31" s="138" t="str">
        <f t="shared" si="3"/>
        <v>NO</v>
      </c>
      <c r="C31" s="157"/>
      <c r="D31" s="221"/>
      <c r="E31" s="157"/>
      <c r="F31" s="23"/>
      <c r="G31" s="148"/>
      <c r="H31" s="151"/>
      <c r="I31" s="151"/>
      <c r="J31" s="151"/>
      <c r="K31" s="23"/>
      <c r="L31" s="151"/>
      <c r="M31" s="151"/>
      <c r="N31" s="24"/>
      <c r="O31" s="242">
        <f>IF(P31=8,SUM(F31:M31)-SMALL(F31:M31,1),IF(P31=8,SUM(F31:M31),SUM(F31:M31)))+N31</f>
        <v>0</v>
      </c>
      <c r="P31" s="26">
        <f>COUNTA(F31:M31)</f>
        <v>0</v>
      </c>
      <c r="Q31" s="134">
        <f>SUM(F31:M31)+N31</f>
        <v>0</v>
      </c>
      <c r="R31" s="27"/>
      <c r="S31" s="28">
        <v>2397</v>
      </c>
      <c r="T31" s="132" t="s">
        <v>166</v>
      </c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38"/>
      <c r="B32" s="138" t="str">
        <f t="shared" si="3"/>
        <v>NO</v>
      </c>
      <c r="C32" s="157"/>
      <c r="D32" s="221"/>
      <c r="E32" s="157"/>
      <c r="F32" s="23"/>
      <c r="G32" s="148"/>
      <c r="H32" s="151"/>
      <c r="I32" s="151"/>
      <c r="J32" s="151"/>
      <c r="K32" s="23"/>
      <c r="L32" s="151"/>
      <c r="M32" s="151"/>
      <c r="N32" s="24"/>
      <c r="O32" s="242">
        <f>IF(P32=8,SUM(F32:M32)-SMALL(F32:M32,1),IF(P32=8,SUM(F32:M32),SUM(F32:M32)))+N32</f>
        <v>0</v>
      </c>
      <c r="P32" s="26">
        <f>COUNTA(F32:M32)</f>
        <v>0</v>
      </c>
      <c r="Q32" s="134">
        <f>SUM(F32:M32)+N32</f>
        <v>0</v>
      </c>
      <c r="R32" s="27"/>
      <c r="S32" s="28">
        <v>2403</v>
      </c>
      <c r="T32" s="132" t="s">
        <v>167</v>
      </c>
      <c r="U32" s="30">
        <f t="shared" si="0"/>
        <v>45</v>
      </c>
      <c r="V32" s="31"/>
      <c r="W32" s="32">
        <f t="shared" si="1"/>
        <v>45</v>
      </c>
      <c r="X32" s="19"/>
      <c r="Y32" s="6"/>
      <c r="Z32" s="6"/>
      <c r="AA32" s="6"/>
      <c r="AB32" s="6"/>
    </row>
    <row r="33" spans="1:28" ht="29.1" customHeight="1" thickBot="1" x14ac:dyDescent="0.4">
      <c r="A33" s="138"/>
      <c r="B33" s="138" t="str">
        <f t="shared" si="3"/>
        <v>NO</v>
      </c>
      <c r="C33" s="157"/>
      <c r="D33" s="221"/>
      <c r="E33" s="157"/>
      <c r="F33" s="23"/>
      <c r="G33" s="148"/>
      <c r="H33" s="151"/>
      <c r="I33" s="151"/>
      <c r="J33" s="151"/>
      <c r="K33" s="23"/>
      <c r="L33" s="151"/>
      <c r="M33" s="151"/>
      <c r="N33" s="24"/>
      <c r="O33" s="242">
        <f>IF(P33=8,SUM(F33:M33)-SMALL(F33:M33,1),IF(P33=8,SUM(F33:M33),SUM(F33:M33)))+N33</f>
        <v>0</v>
      </c>
      <c r="P33" s="26">
        <f>COUNTA(F33:M33)</f>
        <v>0</v>
      </c>
      <c r="Q33" s="134">
        <f>SUM(F33:M33)+N33</f>
        <v>0</v>
      </c>
      <c r="R33" s="27"/>
      <c r="S33" s="28">
        <v>2415</v>
      </c>
      <c r="T33" s="132" t="s">
        <v>168</v>
      </c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38"/>
      <c r="B34" s="138" t="str">
        <f t="shared" si="3"/>
        <v>NO</v>
      </c>
      <c r="C34" s="157"/>
      <c r="D34" s="221"/>
      <c r="E34" s="157"/>
      <c r="F34" s="23"/>
      <c r="G34" s="151"/>
      <c r="H34" s="151"/>
      <c r="I34" s="151"/>
      <c r="J34" s="151"/>
      <c r="K34" s="23"/>
      <c r="L34" s="151"/>
      <c r="M34" s="151"/>
      <c r="N34" s="24"/>
      <c r="O34" s="242">
        <f>IF(P34=8,SUM(F34:M34)-SMALL(F34:M34,1),IF(P34=8,SUM(F34:M34),SUM(F34:M34)))+N34</f>
        <v>0</v>
      </c>
      <c r="P34" s="26">
        <f>COUNTA(F34:M34)</f>
        <v>0</v>
      </c>
      <c r="Q34" s="134">
        <f>SUM(F34:M34)+N34</f>
        <v>0</v>
      </c>
      <c r="R34" s="27"/>
      <c r="S34" s="28">
        <v>2446</v>
      </c>
      <c r="T34" s="132" t="s">
        <v>169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38"/>
      <c r="B35" s="138" t="str">
        <f t="shared" si="3"/>
        <v>NO</v>
      </c>
      <c r="C35" s="157"/>
      <c r="D35" s="221"/>
      <c r="E35" s="157"/>
      <c r="F35" s="23"/>
      <c r="G35" s="151"/>
      <c r="H35" s="151"/>
      <c r="I35" s="151"/>
      <c r="J35" s="151"/>
      <c r="K35" s="23"/>
      <c r="L35" s="151"/>
      <c r="M35" s="151"/>
      <c r="N35" s="24"/>
      <c r="O35" s="242">
        <f>IF(P35=8,SUM(F35:M35)-SMALL(F35:M35,1),IF(P35=8,SUM(F35:M35),SUM(F35:M35)))+N35</f>
        <v>0</v>
      </c>
      <c r="P35" s="26">
        <f>COUNTA(F35:M35)</f>
        <v>0</v>
      </c>
      <c r="Q35" s="134">
        <f>SUM(F35:M35)+N35</f>
        <v>0</v>
      </c>
      <c r="R35" s="27"/>
      <c r="S35" s="28">
        <v>2455</v>
      </c>
      <c r="T35" s="132" t="s">
        <v>170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38"/>
      <c r="B36" s="138" t="str">
        <f t="shared" ref="B36:B39" si="4">IF(P36&lt;2,"NO","SI")</f>
        <v>NO</v>
      </c>
      <c r="C36" s="157"/>
      <c r="D36" s="221"/>
      <c r="E36" s="157"/>
      <c r="F36" s="23"/>
      <c r="G36" s="151"/>
      <c r="H36" s="23"/>
      <c r="I36" s="23"/>
      <c r="J36" s="23"/>
      <c r="K36" s="23"/>
      <c r="L36" s="23"/>
      <c r="M36" s="23"/>
      <c r="N36" s="24"/>
      <c r="O36" s="242">
        <f>IF(P36=8,SUM(F36:M36)-SMALL(F36:M36,1),IF(P36=8,SUM(F36:M36),SUM(F36:M36)))+N36</f>
        <v>0</v>
      </c>
      <c r="P36" s="26">
        <f>COUNTA(F36:M36)</f>
        <v>0</v>
      </c>
      <c r="Q36" s="134">
        <v>0</v>
      </c>
      <c r="R36" s="27"/>
      <c r="S36" s="28">
        <v>2513</v>
      </c>
      <c r="T36" s="132" t="s">
        <v>114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38"/>
      <c r="B37" s="138" t="str">
        <f t="shared" si="4"/>
        <v>NO</v>
      </c>
      <c r="C37" s="157"/>
      <c r="D37" s="221"/>
      <c r="E37" s="157"/>
      <c r="F37" s="23"/>
      <c r="G37" s="151"/>
      <c r="H37" s="151"/>
      <c r="I37" s="151"/>
      <c r="J37" s="151"/>
      <c r="K37" s="23"/>
      <c r="L37" s="151"/>
      <c r="M37" s="151"/>
      <c r="N37" s="24"/>
      <c r="O37" s="242">
        <f>IF(P37=8,SUM(F37:M37)-SMALL(F37:M37,1),IF(P37=8,SUM(F37:M37),SUM(F37:M37)))+N37</f>
        <v>0</v>
      </c>
      <c r="P37" s="26">
        <f>COUNTA(F37:M37)</f>
        <v>0</v>
      </c>
      <c r="Q37" s="134">
        <v>0</v>
      </c>
      <c r="R37" s="27"/>
      <c r="S37" s="28">
        <v>2521</v>
      </c>
      <c r="T37" s="132" t="s">
        <v>111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38"/>
      <c r="B38" s="138" t="str">
        <f t="shared" si="4"/>
        <v>NO</v>
      </c>
      <c r="C38" s="157"/>
      <c r="D38" s="221"/>
      <c r="E38" s="157"/>
      <c r="F38" s="23"/>
      <c r="G38" s="23"/>
      <c r="H38" s="23"/>
      <c r="I38" s="23"/>
      <c r="J38" s="23"/>
      <c r="K38" s="23"/>
      <c r="L38" s="23"/>
      <c r="M38" s="23"/>
      <c r="N38" s="24"/>
      <c r="O38" s="25">
        <f>IF(P38=9,SUM(F38:M38)-SMALL(F38:M38,1)-SMALL(F38:M38,2),IF(P38=8,SUM(F38:M38)-SMALL(F38:M38,1),SUM(F38:M38)))</f>
        <v>0</v>
      </c>
      <c r="P38" s="26">
        <f>COUNTA(F38:M38)</f>
        <v>0</v>
      </c>
      <c r="Q38" s="134">
        <f>SUM(F38:M38)</f>
        <v>0</v>
      </c>
      <c r="R38" s="27"/>
      <c r="S38" s="28">
        <v>2526</v>
      </c>
      <c r="T38" s="132" t="s">
        <v>171</v>
      </c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38"/>
      <c r="B39" s="138" t="str">
        <f t="shared" si="4"/>
        <v>NO</v>
      </c>
      <c r="C39" s="157"/>
      <c r="D39" s="221"/>
      <c r="E39" s="157"/>
      <c r="F39" s="23"/>
      <c r="G39" s="23"/>
      <c r="H39" s="23"/>
      <c r="I39" s="23"/>
      <c r="J39" s="23"/>
      <c r="K39" s="23"/>
      <c r="L39" s="23"/>
      <c r="M39" s="23"/>
      <c r="N39" s="24"/>
      <c r="O39" s="25">
        <f>IF(P39=9,SUM(F39:M39)-SMALL(F39:M39,1)-SMALL(F39:M39,2),IF(P39=8,SUM(F39:M39)-SMALL(F39:M39,1),SUM(F39:M39)))</f>
        <v>0</v>
      </c>
      <c r="P39" s="26">
        <f>COUNTA(F39:M39)</f>
        <v>0</v>
      </c>
      <c r="Q39" s="134">
        <f>SUM(F39:M39)</f>
        <v>0</v>
      </c>
      <c r="R39" s="27"/>
      <c r="S39" s="28">
        <v>2609</v>
      </c>
      <c r="T39" s="132" t="s">
        <v>172</v>
      </c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38"/>
      <c r="B40" s="138" t="str">
        <f t="shared" ref="B40:B48" si="5">IF(P40&lt;2,"NO","SI")</f>
        <v>NO</v>
      </c>
      <c r="C40" s="147"/>
      <c r="D40" s="223"/>
      <c r="E40" s="147"/>
      <c r="F40" s="23"/>
      <c r="G40" s="23"/>
      <c r="H40" s="23"/>
      <c r="I40" s="23"/>
      <c r="J40" s="23"/>
      <c r="K40" s="23"/>
      <c r="L40" s="23"/>
      <c r="M40" s="23"/>
      <c r="N40" s="24"/>
      <c r="O40" s="25">
        <f>IF(P40=9,SUM(F40:M40)-SMALL(F40:M40,1)-SMALL(F40:M40,2),IF(P40=8,SUM(F40:M40)-SMALL(F40:M40,1),SUM(F40:M40)))</f>
        <v>0</v>
      </c>
      <c r="P40" s="26">
        <f>COUNTA(F40:M40)</f>
        <v>0</v>
      </c>
      <c r="Q40" s="134">
        <f>SUM(F40:M40)</f>
        <v>0</v>
      </c>
      <c r="R40" s="27"/>
      <c r="S40" s="28">
        <v>2612</v>
      </c>
      <c r="T40" s="132" t="s">
        <v>173</v>
      </c>
      <c r="U40" s="30">
        <f t="shared" si="0"/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38"/>
      <c r="B41" s="138" t="str">
        <f t="shared" si="5"/>
        <v>NO</v>
      </c>
      <c r="C41" s="147"/>
      <c r="D41" s="223"/>
      <c r="E41" s="147"/>
      <c r="F41" s="23"/>
      <c r="G41" s="23"/>
      <c r="H41" s="23"/>
      <c r="I41" s="23"/>
      <c r="J41" s="23"/>
      <c r="K41" s="23"/>
      <c r="L41" s="23"/>
      <c r="M41" s="23"/>
      <c r="N41" s="24"/>
      <c r="O41" s="25">
        <f>IF(P41=9,SUM(F41:M41)-SMALL(F41:M41,1)-SMALL(F41:M41,2),IF(P41=8,SUM(F41:M41)-SMALL(F41:M41,1),SUM(F41:M41)))</f>
        <v>0</v>
      </c>
      <c r="P41" s="26">
        <f>COUNTA(F41:M41)</f>
        <v>0</v>
      </c>
      <c r="Q41" s="134">
        <f>SUM(F41:M41)</f>
        <v>0</v>
      </c>
      <c r="R41" s="27"/>
      <c r="S41" s="28">
        <v>2638</v>
      </c>
      <c r="T41" s="132" t="s">
        <v>174</v>
      </c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38"/>
      <c r="B42" s="138" t="str">
        <f t="shared" si="5"/>
        <v>NO</v>
      </c>
      <c r="C42" s="147"/>
      <c r="D42" s="223"/>
      <c r="E42" s="147"/>
      <c r="F42" s="23"/>
      <c r="G42" s="23"/>
      <c r="H42" s="23"/>
      <c r="I42" s="23"/>
      <c r="J42" s="23"/>
      <c r="K42" s="23"/>
      <c r="L42" s="23"/>
      <c r="M42" s="23"/>
      <c r="N42" s="24"/>
      <c r="O42" s="25">
        <f>IF(P42=9,SUM(F42:M42)-SMALL(F42:M42,1)-SMALL(F42:M42,2),IF(P42=8,SUM(F42:M42)-SMALL(F42:M42,1),SUM(F42:M42)))</f>
        <v>0</v>
      </c>
      <c r="P42" s="26">
        <f>COUNTA(F42:M42)</f>
        <v>0</v>
      </c>
      <c r="Q42" s="134">
        <f>SUM(F42:M42)</f>
        <v>0</v>
      </c>
      <c r="R42" s="27"/>
      <c r="S42" s="28">
        <v>1665</v>
      </c>
      <c r="T42" s="132" t="s">
        <v>604</v>
      </c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38"/>
      <c r="B43" s="138" t="str">
        <f t="shared" si="5"/>
        <v>NO</v>
      </c>
      <c r="C43" s="147"/>
      <c r="D43" s="223"/>
      <c r="E43" s="147"/>
      <c r="F43" s="23"/>
      <c r="G43" s="23"/>
      <c r="H43" s="23"/>
      <c r="I43" s="23"/>
      <c r="J43" s="23"/>
      <c r="K43" s="23"/>
      <c r="L43" s="23"/>
      <c r="M43" s="23"/>
      <c r="N43" s="24"/>
      <c r="O43" s="25">
        <f>IF(P43=9,SUM(F43:M43)-SMALL(F43:M43,1)-SMALL(F43:M43,2),IF(P43=8,SUM(F43:M43)-SMALL(F43:M43,1),SUM(F43:M43)))</f>
        <v>0</v>
      </c>
      <c r="P43" s="26">
        <f>COUNTA(F43:M43)</f>
        <v>0</v>
      </c>
      <c r="Q43" s="134">
        <f>SUM(F43:M43)</f>
        <v>0</v>
      </c>
      <c r="R43" s="27"/>
      <c r="S43" s="28">
        <v>1771</v>
      </c>
      <c r="T43" s="29" t="s">
        <v>456</v>
      </c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38"/>
      <c r="B44" s="138" t="str">
        <f t="shared" si="5"/>
        <v>NO</v>
      </c>
      <c r="C44" s="147"/>
      <c r="D44" s="223"/>
      <c r="E44" s="147"/>
      <c r="F44" s="23"/>
      <c r="G44" s="151"/>
      <c r="H44" s="23"/>
      <c r="I44" s="23"/>
      <c r="J44" s="23"/>
      <c r="K44" s="23"/>
      <c r="L44" s="23"/>
      <c r="M44" s="23"/>
      <c r="N44" s="24"/>
      <c r="O44" s="25">
        <f>IF(P44=9,SUM(F44:M44)-SMALL(F44:M44,1)-SMALL(F44:M44,2),IF(P44=8,SUM(F44:M44)-SMALL(F44:M44,1),SUM(F44:M44)))</f>
        <v>0</v>
      </c>
      <c r="P44" s="26">
        <f>COUNTA(F44:M44)</f>
        <v>0</v>
      </c>
      <c r="Q44" s="134">
        <f>SUM(F44:M44)</f>
        <v>0</v>
      </c>
      <c r="R44" s="27"/>
      <c r="S44" s="28">
        <v>1862</v>
      </c>
      <c r="T44" s="132" t="s">
        <v>324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38"/>
      <c r="B45" s="138" t="str">
        <f t="shared" si="5"/>
        <v>NO</v>
      </c>
      <c r="C45" s="147"/>
      <c r="D45" s="223"/>
      <c r="E45" s="147"/>
      <c r="F45" s="23"/>
      <c r="G45" s="23"/>
      <c r="H45" s="23"/>
      <c r="I45" s="23"/>
      <c r="J45" s="23"/>
      <c r="K45" s="23"/>
      <c r="L45" s="23"/>
      <c r="M45" s="23"/>
      <c r="N45" s="24"/>
      <c r="O45" s="25">
        <f>IF(P45=9,SUM(F45:M45)-SMALL(F45:M45,1)-SMALL(F45:M45,2),IF(P45=8,SUM(F45:M45)-SMALL(F45:M45,1),SUM(F45:M45)))</f>
        <v>0</v>
      </c>
      <c r="P45" s="26">
        <f>COUNTA(F45:M45)</f>
        <v>0</v>
      </c>
      <c r="Q45" s="134">
        <f>SUM(F45:M45)</f>
        <v>0</v>
      </c>
      <c r="R45" s="27"/>
      <c r="S45" s="28">
        <v>1868</v>
      </c>
      <c r="T45" s="29" t="s">
        <v>310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38"/>
      <c r="B46" s="138" t="str">
        <f t="shared" si="5"/>
        <v>NO</v>
      </c>
      <c r="C46" s="147"/>
      <c r="D46" s="223"/>
      <c r="E46" s="147"/>
      <c r="F46" s="23"/>
      <c r="G46" s="23"/>
      <c r="H46" s="23"/>
      <c r="I46" s="23"/>
      <c r="J46" s="23"/>
      <c r="K46" s="23"/>
      <c r="L46" s="23"/>
      <c r="M46" s="23"/>
      <c r="N46" s="24"/>
      <c r="O46" s="25">
        <f>IF(P46=9,SUM(F46:M46)-SMALL(F46:M46,1)-SMALL(F46:M46,2),IF(P46=8,SUM(F46:M46)-SMALL(F46:M46,1),SUM(F46:M46)))</f>
        <v>0</v>
      </c>
      <c r="P46" s="26">
        <f>COUNTA(F46:M46)</f>
        <v>0</v>
      </c>
      <c r="Q46" s="134">
        <f>SUM(F46:M46)</f>
        <v>0</v>
      </c>
      <c r="R46" s="35"/>
      <c r="S46" s="28">
        <v>1937</v>
      </c>
      <c r="T46" s="29" t="s">
        <v>363</v>
      </c>
      <c r="U46" s="30">
        <f t="shared" si="0"/>
        <v>0</v>
      </c>
      <c r="V46" s="36"/>
      <c r="W46" s="32">
        <f t="shared" si="1"/>
        <v>0</v>
      </c>
      <c r="X46" s="38"/>
      <c r="Y46" s="6"/>
      <c r="Z46" s="6"/>
      <c r="AA46" s="6"/>
      <c r="AB46" s="6"/>
    </row>
    <row r="47" spans="1:28" ht="29.1" customHeight="1" thickBot="1" x14ac:dyDescent="0.4">
      <c r="A47" s="138"/>
      <c r="B47" s="138" t="str">
        <f t="shared" si="5"/>
        <v>NO</v>
      </c>
      <c r="C47" s="147"/>
      <c r="D47" s="223"/>
      <c r="E47" s="147"/>
      <c r="F47" s="23"/>
      <c r="G47" s="23"/>
      <c r="H47" s="23"/>
      <c r="I47" s="23"/>
      <c r="J47" s="23"/>
      <c r="K47" s="23"/>
      <c r="L47" s="23"/>
      <c r="M47" s="23"/>
      <c r="N47" s="24"/>
      <c r="O47" s="25">
        <f>IF(P47=9,SUM(F47:M47)-SMALL(F47:M47,1)-SMALL(F47:M47,2),IF(P47=8,SUM(F47:M47)-SMALL(F47:M47,1),SUM(F47:M47)))</f>
        <v>0</v>
      </c>
      <c r="P47" s="26">
        <f>COUNTA(F47:M47)</f>
        <v>0</v>
      </c>
      <c r="Q47" s="134">
        <f>SUM(F47:M47)</f>
        <v>0</v>
      </c>
      <c r="R47" s="35"/>
      <c r="S47" s="28">
        <v>1970</v>
      </c>
      <c r="T47" s="29" t="s">
        <v>327</v>
      </c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38"/>
      <c r="B48" s="138" t="str">
        <f t="shared" si="5"/>
        <v>NO</v>
      </c>
      <c r="C48" s="147"/>
      <c r="D48" s="223"/>
      <c r="E48" s="147"/>
      <c r="F48" s="23"/>
      <c r="G48" s="23"/>
      <c r="H48" s="23"/>
      <c r="I48" s="23"/>
      <c r="J48" s="23"/>
      <c r="K48" s="23"/>
      <c r="L48" s="23"/>
      <c r="M48" s="23"/>
      <c r="N48" s="24"/>
      <c r="O48" s="25">
        <f>IF(P48=9,SUM(F48:M48)-SMALL(F48:M48,1)-SMALL(F48:M48,2),IF(P48=8,SUM(F48:M48)-SMALL(F48:M48,1),SUM(F48:M48)))</f>
        <v>0</v>
      </c>
      <c r="P48" s="26">
        <f>COUNTA(F48:M48)</f>
        <v>0</v>
      </c>
      <c r="Q48" s="134">
        <f>SUM(F48:M48)</f>
        <v>0</v>
      </c>
      <c r="R48" s="35"/>
      <c r="S48" s="28">
        <v>2029</v>
      </c>
      <c r="T48" s="29" t="s">
        <v>349</v>
      </c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38"/>
      <c r="B49" s="138" t="str">
        <f t="shared" ref="B49:B58" si="6">IF(P49&lt;2,"NO","SI")</f>
        <v>NO</v>
      </c>
      <c r="C49" s="20"/>
      <c r="D49" s="224"/>
      <c r="E49" s="20"/>
      <c r="F49" s="23"/>
      <c r="G49" s="23"/>
      <c r="H49" s="23"/>
      <c r="I49" s="23"/>
      <c r="J49" s="23"/>
      <c r="K49" s="23"/>
      <c r="L49" s="23"/>
      <c r="M49" s="23"/>
      <c r="N49" s="24"/>
      <c r="O49" s="25">
        <f>IF(P49=9,SUM(F49:M49)-SMALL(F49:M49,1)-SMALL(F49:M49,2),IF(P49=8,SUM(F49:M49)-SMALL(F49:M49,1),SUM(F49:M49)))</f>
        <v>0</v>
      </c>
      <c r="P49" s="26">
        <f>COUNTA(F49:M49)</f>
        <v>0</v>
      </c>
      <c r="Q49" s="134">
        <f>SUM(F49:M49)</f>
        <v>0</v>
      </c>
      <c r="R49" s="35"/>
      <c r="S49" s="28">
        <v>2042</v>
      </c>
      <c r="T49" s="29" t="s">
        <v>434</v>
      </c>
      <c r="U49" s="30">
        <f t="shared" si="0"/>
        <v>0</v>
      </c>
      <c r="V49" s="39"/>
      <c r="W49" s="32">
        <f t="shared" si="1"/>
        <v>0</v>
      </c>
      <c r="X49" s="38"/>
      <c r="Y49" s="6"/>
      <c r="Z49" s="6"/>
      <c r="AA49" s="6"/>
      <c r="AB49" s="6"/>
    </row>
    <row r="50" spans="1:28" ht="29.1" customHeight="1" thickBot="1" x14ac:dyDescent="0.4">
      <c r="A50" s="138"/>
      <c r="B50" s="138" t="str">
        <f t="shared" si="6"/>
        <v>NO</v>
      </c>
      <c r="C50" s="20"/>
      <c r="D50" s="224"/>
      <c r="E50" s="22"/>
      <c r="F50" s="23"/>
      <c r="G50" s="23"/>
      <c r="H50" s="23"/>
      <c r="I50" s="23"/>
      <c r="J50" s="23"/>
      <c r="K50" s="23"/>
      <c r="L50" s="23"/>
      <c r="M50" s="23"/>
      <c r="N50" s="24"/>
      <c r="O50" s="25">
        <f>IF(P50=9,SUM(F50:M50)-SMALL(F50:M50,1)-SMALL(F50:M50,2),IF(P50=8,SUM(F50:M50)-SMALL(F50:M50,1),SUM(F50:M50)))</f>
        <v>0</v>
      </c>
      <c r="P50" s="26">
        <f>COUNTA(F50:M50)</f>
        <v>0</v>
      </c>
      <c r="Q50" s="134">
        <f>SUM(F50:M50)</f>
        <v>0</v>
      </c>
      <c r="R50" s="35"/>
      <c r="S50" s="28">
        <v>2046</v>
      </c>
      <c r="T50" s="29" t="s">
        <v>467</v>
      </c>
      <c r="U50" s="30">
        <f t="shared" si="0"/>
        <v>0</v>
      </c>
      <c r="V50" s="6"/>
      <c r="W50" s="32">
        <f t="shared" si="1"/>
        <v>0</v>
      </c>
      <c r="X50" s="38"/>
      <c r="Y50" s="6"/>
      <c r="Z50" s="6"/>
      <c r="AA50" s="6"/>
      <c r="AB50" s="6"/>
    </row>
    <row r="51" spans="1:28" ht="29.1" customHeight="1" thickBot="1" x14ac:dyDescent="0.4">
      <c r="A51" s="138"/>
      <c r="B51" s="138" t="str">
        <f t="shared" si="6"/>
        <v>NO</v>
      </c>
      <c r="C51" s="20"/>
      <c r="D51" s="224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5">
        <f>IF(P51=9,SUM(F51:M51)-SMALL(F51:M51,1)-SMALL(F51:M51,2),IF(P51=8,SUM(F51:M51)-SMALL(F51:M51,1),SUM(F51:M51)))</f>
        <v>0</v>
      </c>
      <c r="P51" s="26">
        <f>COUNTA(F51:M51)</f>
        <v>0</v>
      </c>
      <c r="Q51" s="134">
        <f>SUM(F51:M51)</f>
        <v>0</v>
      </c>
      <c r="R51" s="35"/>
      <c r="S51" s="28">
        <v>2178</v>
      </c>
      <c r="T51" s="29" t="s">
        <v>605</v>
      </c>
      <c r="U51" s="30">
        <f t="shared" si="0"/>
        <v>0</v>
      </c>
      <c r="V51" s="6"/>
      <c r="W51" s="32">
        <f t="shared" si="1"/>
        <v>0</v>
      </c>
      <c r="X51" s="38"/>
      <c r="Y51" s="6"/>
      <c r="Z51" s="6"/>
      <c r="AA51" s="6"/>
      <c r="AB51" s="6"/>
    </row>
    <row r="52" spans="1:28" ht="29.1" customHeight="1" thickBot="1" x14ac:dyDescent="0.4">
      <c r="A52" s="138"/>
      <c r="B52" s="138" t="str">
        <f t="shared" si="6"/>
        <v>NO</v>
      </c>
      <c r="C52" s="20"/>
      <c r="D52" s="224"/>
      <c r="E52" s="20"/>
      <c r="F52" s="23"/>
      <c r="G52" s="23"/>
      <c r="H52" s="23"/>
      <c r="I52" s="23"/>
      <c r="J52" s="23"/>
      <c r="K52" s="23"/>
      <c r="L52" s="23"/>
      <c r="M52" s="23"/>
      <c r="N52" s="24"/>
      <c r="O52" s="25">
        <f>IF(P52=9,SUM(F52:M52)-SMALL(F52:M52,1)-SMALL(F52:M52,2),IF(P52=8,SUM(F52:M52)-SMALL(F52:M52,1),SUM(F52:M52)))</f>
        <v>0</v>
      </c>
      <c r="P52" s="26">
        <f>COUNTA(F52:M52)</f>
        <v>0</v>
      </c>
      <c r="Q52" s="134">
        <f>SUM(F52:M52)</f>
        <v>0</v>
      </c>
      <c r="R52" s="35"/>
      <c r="S52" s="28">
        <v>2205</v>
      </c>
      <c r="T52" s="29" t="s">
        <v>574</v>
      </c>
      <c r="U52" s="30">
        <f t="shared" si="0"/>
        <v>0</v>
      </c>
      <c r="V52" s="6"/>
      <c r="W52" s="32">
        <f t="shared" si="1"/>
        <v>0</v>
      </c>
      <c r="X52" s="38"/>
      <c r="Y52" s="6"/>
      <c r="Z52" s="6"/>
      <c r="AA52" s="6"/>
      <c r="AB52" s="6"/>
    </row>
    <row r="53" spans="1:28" ht="29.1" customHeight="1" thickBot="1" x14ac:dyDescent="0.4">
      <c r="A53" s="138"/>
      <c r="B53" s="138" t="str">
        <f t="shared" si="6"/>
        <v>NO</v>
      </c>
      <c r="C53" s="58"/>
      <c r="D53" s="224"/>
      <c r="E53" s="20"/>
      <c r="F53" s="23"/>
      <c r="G53" s="23"/>
      <c r="H53" s="23"/>
      <c r="I53" s="23"/>
      <c r="J53" s="23"/>
      <c r="K53" s="23"/>
      <c r="L53" s="23"/>
      <c r="M53" s="23"/>
      <c r="N53" s="24"/>
      <c r="O53" s="25">
        <f>IF(P53=9,SUM(F53:M53)-SMALL(F53:M53,1)-SMALL(F53:M53,2),IF(P53=8,SUM(F53:M53)-SMALL(F53:M53,1),SUM(F53:M53)))</f>
        <v>0</v>
      </c>
      <c r="P53" s="26">
        <f>COUNTA(F53:M53)</f>
        <v>0</v>
      </c>
      <c r="Q53" s="134">
        <f>SUM(F53:M53)</f>
        <v>0</v>
      </c>
      <c r="R53" s="35"/>
      <c r="S53" s="28">
        <v>2251</v>
      </c>
      <c r="T53" s="29" t="s">
        <v>304</v>
      </c>
      <c r="U53" s="30">
        <f t="shared" si="0"/>
        <v>0</v>
      </c>
      <c r="V53" s="6"/>
      <c r="W53" s="32">
        <f t="shared" si="1"/>
        <v>0</v>
      </c>
      <c r="X53" s="38"/>
      <c r="Y53" s="6"/>
      <c r="Z53" s="6"/>
      <c r="AA53" s="6"/>
      <c r="AB53" s="6"/>
    </row>
    <row r="54" spans="1:28" ht="29.1" customHeight="1" thickBot="1" x14ac:dyDescent="0.4">
      <c r="A54" s="138"/>
      <c r="B54" s="138" t="str">
        <f t="shared" si="6"/>
        <v>NO</v>
      </c>
      <c r="C54" s="58"/>
      <c r="D54" s="224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5">
        <f>IF(P54=9,SUM(F54:M54)-SMALL(F54:M54,1)-SMALL(F54:M54,2),IF(P54=8,SUM(F54:M54)-SMALL(F54:M54,1),SUM(F54:M54)))</f>
        <v>0</v>
      </c>
      <c r="P54" s="26">
        <f>COUNTA(F54:M54)</f>
        <v>0</v>
      </c>
      <c r="Q54" s="134">
        <f>SUM(F54:M54)</f>
        <v>0</v>
      </c>
      <c r="R54" s="19"/>
      <c r="S54" s="28">
        <v>2253</v>
      </c>
      <c r="T54" s="29" t="s">
        <v>606</v>
      </c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138"/>
      <c r="B55" s="138" t="str">
        <f t="shared" si="6"/>
        <v>NO</v>
      </c>
      <c r="C55" s="58"/>
      <c r="D55" s="224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5">
        <f>IF(P55=9,SUM(F55:M55)-SMALL(F55:M55,1)-SMALL(F55:M55,2),IF(P55=8,SUM(F55:M55)-SMALL(F55:M55,1),SUM(F55:M55)))</f>
        <v>0</v>
      </c>
      <c r="P55" s="26">
        <f>COUNTA(F55:M55)</f>
        <v>0</v>
      </c>
      <c r="Q55" s="134">
        <f>SUM(F55:M55)</f>
        <v>0</v>
      </c>
      <c r="R55" s="19"/>
      <c r="S55" s="28">
        <v>2277</v>
      </c>
      <c r="T55" s="29" t="s">
        <v>320</v>
      </c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38"/>
      <c r="B56" s="138" t="str">
        <f t="shared" si="6"/>
        <v>NO</v>
      </c>
      <c r="C56" s="125"/>
      <c r="D56" s="224"/>
      <c r="E56" s="20"/>
      <c r="F56" s="23"/>
      <c r="G56" s="23"/>
      <c r="H56" s="23"/>
      <c r="I56" s="23"/>
      <c r="J56" s="23"/>
      <c r="K56" s="23"/>
      <c r="L56" s="23"/>
      <c r="M56" s="23"/>
      <c r="N56" s="24"/>
      <c r="O56" s="25">
        <f>IF(P56=9,SUM(F56:M56)-SMALL(F56:M56,1)-SMALL(F56:M56,2),IF(P56=8,SUM(F56:M56)-SMALL(F56:M56,1),SUM(F56:M56)))</f>
        <v>0</v>
      </c>
      <c r="P56" s="26">
        <f>COUNTA(F56:M56)</f>
        <v>0</v>
      </c>
      <c r="Q56" s="134">
        <f>SUM(F56:M56)</f>
        <v>0</v>
      </c>
      <c r="R56" s="19"/>
      <c r="S56" s="28">
        <v>2310</v>
      </c>
      <c r="T56" s="29" t="s">
        <v>453</v>
      </c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9.1" customHeight="1" thickBot="1" x14ac:dyDescent="0.4">
      <c r="A57" s="138"/>
      <c r="B57" s="138" t="str">
        <f t="shared" si="6"/>
        <v>NO</v>
      </c>
      <c r="C57" s="125"/>
      <c r="D57" s="224"/>
      <c r="E57" s="20"/>
      <c r="F57" s="23"/>
      <c r="G57" s="23"/>
      <c r="H57" s="23"/>
      <c r="I57" s="23"/>
      <c r="J57" s="23"/>
      <c r="K57" s="23"/>
      <c r="L57" s="23"/>
      <c r="M57" s="23"/>
      <c r="N57" s="243"/>
      <c r="O57" s="25">
        <f>IF(P57=9,SUM(F57:M57)-SMALL(F57:M57,1)-SMALL(F57:M57,2),IF(P57=8,SUM(F57:M57)-SMALL(F57:M57,1),SUM(F57:M57)))</f>
        <v>0</v>
      </c>
      <c r="P57" s="26">
        <f>COUNTA(F57:M57)</f>
        <v>0</v>
      </c>
      <c r="Q57" s="134">
        <f>SUM(F57:M57)</f>
        <v>0</v>
      </c>
      <c r="R57" s="19"/>
      <c r="S57" s="28">
        <v>2316</v>
      </c>
      <c r="T57" s="29" t="s">
        <v>293</v>
      </c>
      <c r="U57" s="30">
        <f t="shared" si="0"/>
        <v>0</v>
      </c>
      <c r="V57" s="6"/>
      <c r="W57" s="32">
        <f t="shared" si="1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138"/>
      <c r="B58" s="138" t="str">
        <f t="shared" si="6"/>
        <v>NO</v>
      </c>
      <c r="C58" s="58"/>
      <c r="D58" s="224"/>
      <c r="E58" s="58"/>
      <c r="F58" s="23"/>
      <c r="G58" s="23"/>
      <c r="H58" s="23"/>
      <c r="I58" s="23"/>
      <c r="J58" s="23"/>
      <c r="K58" s="23"/>
      <c r="L58" s="23"/>
      <c r="M58" s="23"/>
      <c r="N58" s="243"/>
      <c r="O58" s="25">
        <f>IF(P58=9,SUM(F58:M58)-SMALL(F58:M58,1)-SMALL(F58:M58,2),IF(P58=8,SUM(F58:M58)-SMALL(F58:M58,1),SUM(F58:M58)))</f>
        <v>0</v>
      </c>
      <c r="P58" s="26">
        <f>COUNTA(F58:M58)</f>
        <v>0</v>
      </c>
      <c r="Q58" s="134">
        <f>SUM(F58:M58)</f>
        <v>0</v>
      </c>
      <c r="R58" s="19"/>
      <c r="S58" s="28">
        <v>2334</v>
      </c>
      <c r="T58" s="29" t="s">
        <v>427</v>
      </c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40"/>
      <c r="B59" s="40">
        <f>COUNTIF(B3:B58,"SI")</f>
        <v>3</v>
      </c>
      <c r="C59" s="40">
        <f>COUNTA(C3:C58)</f>
        <v>3</v>
      </c>
      <c r="D59" s="225"/>
      <c r="E59" s="40"/>
      <c r="F59" s="42">
        <f t="shared" ref="F59:M59" si="7">COUNTA(F3:F58)</f>
        <v>3</v>
      </c>
      <c r="G59" s="42">
        <f t="shared" si="7"/>
        <v>0</v>
      </c>
      <c r="H59" s="42">
        <f t="shared" si="7"/>
        <v>0</v>
      </c>
      <c r="I59" s="42">
        <f t="shared" si="7"/>
        <v>0</v>
      </c>
      <c r="J59" s="42">
        <f t="shared" si="7"/>
        <v>0</v>
      </c>
      <c r="K59" s="42">
        <f t="shared" si="7"/>
        <v>0</v>
      </c>
      <c r="L59" s="42">
        <f t="shared" si="7"/>
        <v>0</v>
      </c>
      <c r="M59" s="42">
        <f t="shared" si="7"/>
        <v>0</v>
      </c>
      <c r="N59" s="244"/>
      <c r="O59" s="60">
        <f>SUM(O3:O58)</f>
        <v>105</v>
      </c>
      <c r="P59" s="44"/>
      <c r="Q59" s="61">
        <f>SUM(Q3:Q58)</f>
        <v>105</v>
      </c>
      <c r="R59" s="19"/>
      <c r="S59" s="28">
        <v>2438</v>
      </c>
      <c r="T59" s="132" t="s">
        <v>500</v>
      </c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62"/>
      <c r="B60" s="62"/>
      <c r="C60" s="62"/>
      <c r="D60" s="226"/>
      <c r="E60" s="62"/>
      <c r="F60" s="63"/>
      <c r="G60" s="63"/>
      <c r="H60" s="62"/>
      <c r="I60" s="62"/>
      <c r="J60" s="62"/>
      <c r="K60" s="62"/>
      <c r="L60" s="62"/>
      <c r="M60" s="62"/>
      <c r="N60" s="64"/>
      <c r="O60" s="64"/>
      <c r="P60" s="6"/>
      <c r="Q60" s="65"/>
      <c r="R60" s="19"/>
      <c r="S60" s="28">
        <v>2453</v>
      </c>
      <c r="T60" s="29" t="s">
        <v>415</v>
      </c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9.1" customHeight="1" thickBot="1" x14ac:dyDescent="0.4">
      <c r="A61" s="6"/>
      <c r="B61" s="6"/>
      <c r="C61" s="6"/>
      <c r="D61" s="227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19"/>
      <c r="S61" s="28">
        <v>2461</v>
      </c>
      <c r="T61" s="29" t="s">
        <v>577</v>
      </c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164"/>
      <c r="B62" s="6"/>
      <c r="C62" s="46"/>
      <c r="D62" s="228"/>
      <c r="E62" s="47"/>
      <c r="F62" s="47"/>
      <c r="G62" s="48"/>
      <c r="H62" s="6"/>
      <c r="I62" s="6"/>
      <c r="J62" s="6"/>
      <c r="K62" s="6"/>
      <c r="L62" s="6"/>
      <c r="M62" s="6"/>
      <c r="N62" s="6"/>
      <c r="O62" s="6"/>
      <c r="P62" s="6"/>
      <c r="Q62" s="6"/>
      <c r="R62" s="19"/>
      <c r="S62" s="28">
        <v>2465</v>
      </c>
      <c r="T62" s="29" t="s">
        <v>344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9.1" customHeight="1" thickBot="1" x14ac:dyDescent="0.4">
      <c r="A63" s="168"/>
      <c r="B63" s="6"/>
      <c r="C63" s="49"/>
      <c r="D63" s="229"/>
      <c r="E63" s="50"/>
      <c r="F63" s="50"/>
      <c r="G63" s="50"/>
      <c r="H63" s="47"/>
      <c r="I63" s="47"/>
      <c r="J63" s="47"/>
      <c r="K63" s="47"/>
      <c r="L63" s="47"/>
      <c r="M63" s="47"/>
      <c r="N63" s="47"/>
      <c r="O63" s="48"/>
      <c r="P63" s="6"/>
      <c r="Q63" s="6"/>
      <c r="R63" s="19"/>
      <c r="S63" s="28">
        <v>2478</v>
      </c>
      <c r="T63" s="132" t="s">
        <v>322</v>
      </c>
      <c r="U63" s="30">
        <f t="shared" si="0"/>
        <v>0</v>
      </c>
      <c r="V63" s="31"/>
      <c r="W63" s="32">
        <f t="shared" si="1"/>
        <v>0</v>
      </c>
      <c r="X63" s="6"/>
      <c r="Y63" s="6"/>
      <c r="Z63" s="6"/>
      <c r="AA63" s="6"/>
      <c r="AB63" s="6"/>
    </row>
    <row r="64" spans="1:28" ht="29.1" customHeight="1" thickBot="1" x14ac:dyDescent="0.4">
      <c r="A64" s="165"/>
      <c r="B64" s="6"/>
      <c r="C64" s="52"/>
      <c r="D64" s="230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  <c r="P64" s="6"/>
      <c r="Q64" s="6"/>
      <c r="R64" s="19"/>
      <c r="S64" s="28">
        <v>2480</v>
      </c>
      <c r="T64" s="29" t="s">
        <v>516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8:28" ht="29.1" customHeight="1" thickBot="1" x14ac:dyDescent="0.4">
      <c r="R65" s="19"/>
      <c r="S65" s="28">
        <v>2487</v>
      </c>
      <c r="T65" s="29" t="s">
        <v>459</v>
      </c>
      <c r="U65" s="30">
        <f t="shared" si="0"/>
        <v>0</v>
      </c>
      <c r="V65" s="36"/>
      <c r="W65" s="32">
        <f t="shared" si="1"/>
        <v>0</v>
      </c>
      <c r="X65" s="6"/>
      <c r="Y65" s="6"/>
      <c r="Z65" s="6"/>
      <c r="AA65" s="6"/>
      <c r="AB65" s="6"/>
    </row>
    <row r="66" spans="18:28" ht="29.1" customHeight="1" thickBot="1" x14ac:dyDescent="0.4">
      <c r="R66" s="19"/>
      <c r="S66" s="28">
        <v>2488</v>
      </c>
      <c r="T66" s="29" t="s">
        <v>352</v>
      </c>
      <c r="U66" s="30">
        <f t="shared" si="0"/>
        <v>0</v>
      </c>
      <c r="V66" s="37"/>
      <c r="W66" s="32">
        <f t="shared" si="1"/>
        <v>0</v>
      </c>
      <c r="X66" s="6"/>
      <c r="Y66" s="6"/>
      <c r="Z66" s="6"/>
      <c r="AA66" s="6"/>
      <c r="AB66" s="6"/>
    </row>
    <row r="67" spans="18:28" ht="29.1" customHeight="1" thickBot="1" x14ac:dyDescent="0.4">
      <c r="R67" s="19"/>
      <c r="S67" s="28">
        <v>2496</v>
      </c>
      <c r="T67" s="29" t="s">
        <v>423</v>
      </c>
      <c r="U67" s="30">
        <f t="shared" si="0"/>
        <v>0</v>
      </c>
      <c r="V67" s="6"/>
      <c r="W67" s="32">
        <f t="shared" si="1"/>
        <v>0</v>
      </c>
      <c r="X67" s="6"/>
      <c r="Y67" s="6"/>
      <c r="Z67" s="6"/>
      <c r="AA67" s="6"/>
      <c r="AB67" s="6"/>
    </row>
    <row r="68" spans="18:28" ht="29.1" customHeight="1" thickBot="1" x14ac:dyDescent="0.4">
      <c r="R68" s="19"/>
      <c r="S68" s="28">
        <v>2549</v>
      </c>
      <c r="T68" s="29" t="s">
        <v>447</v>
      </c>
      <c r="U68" s="30">
        <f t="shared" ref="U68:U83" si="8">SUMIF($D$3:$D$76,S68,$Q$3:$Q$76)</f>
        <v>0</v>
      </c>
      <c r="V68" s="6"/>
      <c r="W68" s="32">
        <f t="shared" ref="W68:W76" si="9">SUMIF($D$3:$D$76,S68,$O$3:$O$76)</f>
        <v>0</v>
      </c>
      <c r="X68" s="6"/>
      <c r="Y68" s="6"/>
      <c r="Z68" s="6"/>
      <c r="AA68" s="6"/>
      <c r="AB68" s="6"/>
    </row>
    <row r="69" spans="18:28" ht="29.1" customHeight="1" thickBot="1" x14ac:dyDescent="0.4">
      <c r="R69" s="19"/>
      <c r="S69" s="28">
        <v>2584</v>
      </c>
      <c r="T69" s="29" t="s">
        <v>404</v>
      </c>
      <c r="U69" s="30">
        <f t="shared" si="8"/>
        <v>0</v>
      </c>
      <c r="V69" s="6"/>
      <c r="W69" s="32">
        <f t="shared" si="9"/>
        <v>0</v>
      </c>
      <c r="X69" s="6"/>
      <c r="Y69" s="6"/>
      <c r="Z69" s="6"/>
      <c r="AA69" s="6"/>
      <c r="AB69" s="6"/>
    </row>
    <row r="70" spans="18:28" ht="29.1" customHeight="1" thickBot="1" x14ac:dyDescent="0.4">
      <c r="R70" s="19"/>
      <c r="S70" s="28">
        <v>2599</v>
      </c>
      <c r="T70" s="29" t="s">
        <v>366</v>
      </c>
      <c r="U70" s="30">
        <f t="shared" si="8"/>
        <v>0</v>
      </c>
      <c r="V70" s="6"/>
      <c r="W70" s="32">
        <f t="shared" si="9"/>
        <v>0</v>
      </c>
      <c r="X70" s="6"/>
      <c r="Y70" s="6"/>
      <c r="Z70" s="6"/>
      <c r="AA70" s="6"/>
      <c r="AB70" s="6"/>
    </row>
    <row r="71" spans="18:28" ht="29.1" customHeight="1" thickBot="1" x14ac:dyDescent="0.4">
      <c r="R71" s="19"/>
      <c r="S71" s="28">
        <v>2601</v>
      </c>
      <c r="T71" s="29" t="s">
        <v>607</v>
      </c>
      <c r="U71" s="30">
        <f t="shared" si="8"/>
        <v>0</v>
      </c>
      <c r="V71" s="6"/>
      <c r="W71" s="32">
        <f t="shared" si="9"/>
        <v>0</v>
      </c>
      <c r="X71" s="6"/>
      <c r="Y71" s="6"/>
      <c r="Z71" s="6"/>
      <c r="AA71" s="6"/>
      <c r="AB71" s="6"/>
    </row>
    <row r="72" spans="18:28" ht="29.1" customHeight="1" thickBot="1" x14ac:dyDescent="0.4">
      <c r="R72" s="19"/>
      <c r="S72" s="28">
        <v>2614</v>
      </c>
      <c r="T72" s="29" t="s">
        <v>405</v>
      </c>
      <c r="U72" s="30">
        <f t="shared" si="8"/>
        <v>0</v>
      </c>
      <c r="V72" s="6"/>
      <c r="W72" s="32">
        <f t="shared" si="9"/>
        <v>0</v>
      </c>
      <c r="X72" s="6"/>
      <c r="Y72" s="6"/>
      <c r="Z72" s="6"/>
      <c r="AA72" s="6"/>
      <c r="AB72" s="6"/>
    </row>
    <row r="73" spans="18:28" ht="29.1" customHeight="1" thickBot="1" x14ac:dyDescent="0.4">
      <c r="R73" s="19"/>
      <c r="S73" s="28">
        <v>2654</v>
      </c>
      <c r="T73" s="29" t="s">
        <v>401</v>
      </c>
      <c r="U73" s="30">
        <f t="shared" si="8"/>
        <v>0</v>
      </c>
      <c r="V73" s="6"/>
      <c r="W73" s="32">
        <f t="shared" si="9"/>
        <v>0</v>
      </c>
      <c r="X73" s="6"/>
      <c r="Y73" s="6"/>
      <c r="Z73" s="6"/>
      <c r="AA73" s="6"/>
      <c r="AB73" s="6"/>
    </row>
    <row r="74" spans="18:28" ht="29.1" customHeight="1" thickBot="1" x14ac:dyDescent="0.4">
      <c r="R74" s="19"/>
      <c r="S74" s="28">
        <v>2656</v>
      </c>
      <c r="T74" s="29" t="s">
        <v>507</v>
      </c>
      <c r="U74" s="30">
        <f t="shared" si="8"/>
        <v>0</v>
      </c>
      <c r="V74" s="6"/>
      <c r="W74" s="32">
        <f t="shared" si="9"/>
        <v>0</v>
      </c>
      <c r="X74" s="6"/>
      <c r="Y74" s="6"/>
      <c r="Z74" s="6"/>
      <c r="AA74" s="6"/>
      <c r="AB74" s="6"/>
    </row>
    <row r="75" spans="18:28" ht="29.1" customHeight="1" thickBot="1" x14ac:dyDescent="0.4">
      <c r="R75" s="19"/>
      <c r="S75" s="28">
        <v>2658</v>
      </c>
      <c r="T75" s="29" t="s">
        <v>608</v>
      </c>
      <c r="U75" s="30">
        <f t="shared" si="8"/>
        <v>0</v>
      </c>
      <c r="V75" s="6"/>
      <c r="W75" s="32">
        <f t="shared" si="9"/>
        <v>0</v>
      </c>
      <c r="X75" s="6"/>
      <c r="Y75" s="6"/>
      <c r="Z75" s="6"/>
      <c r="AA75" s="6"/>
      <c r="AB75" s="6"/>
    </row>
    <row r="76" spans="18:28" ht="29.1" customHeight="1" thickBot="1" x14ac:dyDescent="0.4">
      <c r="R76" s="19"/>
      <c r="S76" s="28">
        <v>1115</v>
      </c>
      <c r="T76" s="29" t="s">
        <v>329</v>
      </c>
      <c r="U76" s="30">
        <f t="shared" si="8"/>
        <v>0</v>
      </c>
      <c r="V76" s="6"/>
      <c r="W76" s="32">
        <f t="shared" si="9"/>
        <v>0</v>
      </c>
      <c r="X76" s="6"/>
      <c r="Y76" s="6"/>
      <c r="Z76" s="6"/>
      <c r="AA76" s="6"/>
      <c r="AB76" s="6"/>
    </row>
    <row r="77" spans="18:28" ht="29.1" customHeight="1" thickBot="1" x14ac:dyDescent="0.4">
      <c r="R77" s="19"/>
      <c r="S77" s="28"/>
      <c r="T77" s="29"/>
      <c r="U77" s="30">
        <f t="shared" si="8"/>
        <v>0</v>
      </c>
      <c r="V77" s="6"/>
      <c r="W77" s="32">
        <f>SUMIF($D$3:$D$76,S77,$N$3:$N$76)</f>
        <v>0</v>
      </c>
      <c r="X77" s="6"/>
      <c r="Y77" s="6"/>
      <c r="Z77" s="6"/>
      <c r="AA77" s="6"/>
      <c r="AB77" s="6"/>
    </row>
    <row r="78" spans="18:28" ht="29.1" customHeight="1" thickBot="1" x14ac:dyDescent="0.4">
      <c r="R78" s="19"/>
      <c r="S78" s="28"/>
      <c r="T78" s="29"/>
      <c r="U78" s="30">
        <f t="shared" si="8"/>
        <v>0</v>
      </c>
      <c r="V78" s="6"/>
      <c r="W78" s="32">
        <f>SUMIF($D$3:$D$76,S78,$N$3:$N$76)</f>
        <v>0</v>
      </c>
      <c r="X78" s="6"/>
      <c r="Y78" s="6"/>
      <c r="Z78" s="6"/>
      <c r="AA78" s="6"/>
      <c r="AB78" s="6"/>
    </row>
    <row r="79" spans="18:28" ht="29.1" customHeight="1" thickBot="1" x14ac:dyDescent="0.4">
      <c r="R79" s="19"/>
      <c r="S79" s="28"/>
      <c r="T79" s="29"/>
      <c r="U79" s="30">
        <f t="shared" si="8"/>
        <v>0</v>
      </c>
      <c r="V79" s="6"/>
      <c r="W79" s="32">
        <f>SUMIF($D$3:$D$76,S79,$N$3:$N$76)</f>
        <v>0</v>
      </c>
      <c r="X79" s="6"/>
      <c r="Y79" s="6"/>
      <c r="Z79" s="6"/>
      <c r="AA79" s="6"/>
      <c r="AB79" s="6"/>
    </row>
    <row r="80" spans="18:28" ht="29.1" customHeight="1" thickBot="1" x14ac:dyDescent="0.4">
      <c r="R80" s="19"/>
      <c r="S80" s="28"/>
      <c r="T80" s="29"/>
      <c r="U80" s="30">
        <f t="shared" si="8"/>
        <v>0</v>
      </c>
      <c r="V80" s="6"/>
      <c r="W80" s="32">
        <f>SUMIF($D$3:$D$76,S80,$N$3:$N$76)</f>
        <v>0</v>
      </c>
      <c r="X80" s="6"/>
      <c r="Y80" s="6"/>
      <c r="Z80" s="6"/>
      <c r="AA80" s="6"/>
      <c r="AB80" s="6"/>
    </row>
    <row r="81" spans="18:28" ht="29.1" customHeight="1" thickBot="1" x14ac:dyDescent="0.4">
      <c r="R81" s="19"/>
      <c r="S81" s="28"/>
      <c r="T81" s="29"/>
      <c r="U81" s="30">
        <f t="shared" si="8"/>
        <v>0</v>
      </c>
      <c r="V81" s="6"/>
      <c r="W81" s="32">
        <f>SUMIF($D$3:$D$76,S81,$N$3:$N$76)</f>
        <v>0</v>
      </c>
      <c r="X81" s="6"/>
      <c r="Y81" s="6"/>
      <c r="Z81" s="6"/>
      <c r="AA81" s="6"/>
      <c r="AB81" s="6"/>
    </row>
    <row r="82" spans="18:28" ht="28.5" customHeight="1" thickBot="1" x14ac:dyDescent="0.4">
      <c r="R82" s="19"/>
      <c r="S82" s="28"/>
      <c r="T82" s="29"/>
      <c r="U82" s="30">
        <f t="shared" si="8"/>
        <v>0</v>
      </c>
      <c r="V82" s="6"/>
      <c r="W82" s="32">
        <f>SUMIF($D$3:$D$76,S82,$N$3:$N$76)</f>
        <v>0</v>
      </c>
      <c r="X82" s="6"/>
      <c r="Y82" s="6"/>
      <c r="Z82" s="6"/>
      <c r="AA82" s="6"/>
      <c r="AB82" s="6"/>
    </row>
    <row r="83" spans="18:28" ht="27.95" customHeight="1" thickBot="1" x14ac:dyDescent="0.4">
      <c r="R83" s="6"/>
      <c r="S83" s="28"/>
      <c r="T83" s="29"/>
      <c r="U83" s="30">
        <f t="shared" si="8"/>
        <v>0</v>
      </c>
      <c r="V83" s="6"/>
      <c r="W83" s="32">
        <f>SUMIF($D$3:$D$76,S83,$N$3:$N$76)</f>
        <v>0</v>
      </c>
      <c r="X83" s="6"/>
      <c r="Y83" s="6"/>
      <c r="Z83" s="6"/>
      <c r="AA83" s="6"/>
      <c r="AB83" s="6"/>
    </row>
    <row r="84" spans="18:28" ht="30" customHeight="1" thickBot="1" x14ac:dyDescent="0.4">
      <c r="R84" s="6"/>
      <c r="S84" s="28"/>
      <c r="T84" s="29"/>
      <c r="U84" s="30">
        <f>SUM(U3:U83)</f>
        <v>105</v>
      </c>
      <c r="V84" s="6"/>
      <c r="W84" s="32">
        <f>SUM(W3:W83)</f>
        <v>105</v>
      </c>
      <c r="X84" s="6"/>
      <c r="Y84" s="6"/>
      <c r="Z84" s="6"/>
      <c r="AA84" s="6"/>
      <c r="AB84" s="6"/>
    </row>
    <row r="85" spans="18:28" ht="15.6" customHeight="1" x14ac:dyDescent="0.2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8:28" ht="15.6" customHeight="1" x14ac:dyDescent="0.2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8:28" ht="15.6" customHeight="1" x14ac:dyDescent="0.2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8:28" ht="18.600000000000001" customHeight="1" x14ac:dyDescent="0.2">
      <c r="S88" s="6"/>
      <c r="T88" s="6"/>
      <c r="U88" s="6"/>
      <c r="V88" s="6"/>
      <c r="W88" s="6"/>
    </row>
    <row r="89" spans="18:28" ht="18.600000000000001" customHeight="1" x14ac:dyDescent="0.2">
      <c r="S89" s="6"/>
      <c r="T89" s="6"/>
      <c r="U89" s="6"/>
      <c r="V89" s="6"/>
      <c r="W89" s="6"/>
    </row>
    <row r="90" spans="18:28" ht="18.600000000000001" customHeight="1" x14ac:dyDescent="0.2">
      <c r="S90" s="6"/>
      <c r="T90" s="6"/>
      <c r="U90" s="6"/>
      <c r="V90" s="6"/>
      <c r="W90" s="6"/>
    </row>
    <row r="91" spans="18:28" ht="18.600000000000001" customHeight="1" x14ac:dyDescent="0.2">
      <c r="S91" s="6"/>
      <c r="T91" s="6"/>
      <c r="U91" s="6"/>
      <c r="V91" s="6"/>
      <c r="W91" s="6"/>
    </row>
    <row r="92" spans="18:28" ht="18.600000000000001" customHeight="1" x14ac:dyDescent="0.2">
      <c r="S92" s="6"/>
      <c r="T92" s="6"/>
      <c r="U92" s="6"/>
      <c r="V92" s="6"/>
      <c r="W92" s="6"/>
    </row>
    <row r="93" spans="18:28" ht="18.600000000000001" customHeight="1" x14ac:dyDescent="0.2">
      <c r="S93" s="6"/>
      <c r="T93" s="6"/>
      <c r="U93" s="6"/>
      <c r="V93" s="6"/>
      <c r="W93" s="6"/>
    </row>
    <row r="94" spans="18:28" ht="18.600000000000001" customHeight="1" x14ac:dyDescent="0.2">
      <c r="S94" s="6"/>
      <c r="T94" s="6"/>
      <c r="U94" s="6"/>
      <c r="V94" s="6"/>
      <c r="W94" s="6"/>
    </row>
    <row r="95" spans="18:28" ht="18.600000000000001" customHeight="1" x14ac:dyDescent="0.2">
      <c r="S95" s="6"/>
      <c r="T95" s="6"/>
      <c r="U95" s="6"/>
      <c r="V95" s="6"/>
      <c r="W95" s="6"/>
    </row>
    <row r="96" spans="18:28" ht="18.600000000000001" customHeight="1" x14ac:dyDescent="0.2">
      <c r="S96" s="6"/>
      <c r="T96" s="6"/>
      <c r="U96" s="6"/>
      <c r="V96" s="6"/>
      <c r="W96" s="6"/>
    </row>
    <row r="97" spans="19:23" ht="18.600000000000001" customHeight="1" x14ac:dyDescent="0.2">
      <c r="S97" s="6"/>
      <c r="T97" s="6"/>
      <c r="U97" s="6"/>
      <c r="V97" s="6"/>
      <c r="W97" s="6"/>
    </row>
    <row r="98" spans="19:23" ht="18.600000000000001" customHeight="1" x14ac:dyDescent="0.2">
      <c r="S98" s="6"/>
      <c r="T98" s="6"/>
      <c r="U98" s="6"/>
      <c r="V98" s="6"/>
      <c r="W98" s="6"/>
    </row>
    <row r="99" spans="19:23" ht="18.600000000000001" customHeight="1" x14ac:dyDescent="0.2">
      <c r="S99" s="6"/>
      <c r="T99" s="6"/>
      <c r="U99" s="6"/>
      <c r="V99" s="6"/>
      <c r="W99" s="6"/>
    </row>
    <row r="100" spans="19:23" ht="18.600000000000001" customHeight="1" x14ac:dyDescent="0.2">
      <c r="S100" s="6"/>
      <c r="T100" s="6"/>
      <c r="U100" s="6"/>
      <c r="V100" s="6"/>
      <c r="W100" s="6"/>
    </row>
    <row r="101" spans="19:23" ht="18.600000000000001" customHeight="1" x14ac:dyDescent="0.2">
      <c r="S101" s="6"/>
      <c r="T101" s="6"/>
      <c r="U101" s="6"/>
      <c r="V101" s="6"/>
      <c r="W101" s="6"/>
    </row>
    <row r="102" spans="19:23" ht="18.600000000000001" customHeight="1" x14ac:dyDescent="0.2">
      <c r="S102" s="6"/>
      <c r="T102" s="6"/>
      <c r="U102" s="6"/>
      <c r="V102" s="6"/>
      <c r="W102" s="6"/>
    </row>
    <row r="103" spans="19:23" ht="18.600000000000001" customHeight="1" x14ac:dyDescent="0.2">
      <c r="S103" s="6"/>
      <c r="T103" s="6"/>
      <c r="U103" s="6"/>
      <c r="V103" s="6"/>
      <c r="W103" s="6"/>
    </row>
    <row r="104" spans="19:23" ht="18.600000000000001" customHeight="1" x14ac:dyDescent="0.2">
      <c r="S104" s="6"/>
      <c r="T104" s="6"/>
      <c r="U104" s="6"/>
      <c r="V104" s="6"/>
      <c r="W104" s="6"/>
    </row>
    <row r="105" spans="19:23" ht="18.600000000000001" customHeight="1" x14ac:dyDescent="0.2">
      <c r="S105" s="6"/>
      <c r="T105" s="6"/>
      <c r="U105" s="6"/>
      <c r="V105" s="6"/>
      <c r="W105" s="6"/>
    </row>
    <row r="106" spans="19:23" ht="18.600000000000001" customHeight="1" x14ac:dyDescent="0.2">
      <c r="S106" s="6"/>
      <c r="T106" s="6"/>
      <c r="U106" s="6"/>
      <c r="V106" s="6"/>
      <c r="W106" s="6"/>
    </row>
    <row r="107" spans="19:23" ht="18.600000000000001" customHeight="1" x14ac:dyDescent="0.2">
      <c r="S107" s="6"/>
      <c r="T107" s="6"/>
      <c r="U107" s="6"/>
      <c r="V107" s="6"/>
      <c r="W107" s="6"/>
    </row>
    <row r="108" spans="19:23" ht="18.600000000000001" customHeight="1" x14ac:dyDescent="0.2">
      <c r="S108" s="6"/>
      <c r="T108" s="6"/>
      <c r="U108" s="6"/>
      <c r="V108" s="6"/>
      <c r="W108" s="6"/>
    </row>
    <row r="109" spans="19:23" ht="18.600000000000001" customHeight="1" x14ac:dyDescent="0.2">
      <c r="S109" s="6"/>
      <c r="T109" s="6"/>
      <c r="U109" s="6"/>
      <c r="V109" s="6"/>
      <c r="W109" s="6"/>
    </row>
    <row r="110" spans="19:23" ht="18.600000000000001" customHeight="1" x14ac:dyDescent="0.2">
      <c r="S110" s="6"/>
      <c r="T110" s="6"/>
      <c r="U110" s="6"/>
      <c r="V110" s="6"/>
      <c r="W110" s="6"/>
    </row>
    <row r="111" spans="19:23" ht="18.600000000000001" customHeight="1" x14ac:dyDescent="0.2">
      <c r="S111" s="6"/>
      <c r="T111" s="6"/>
      <c r="U111" s="6"/>
      <c r="V111" s="6"/>
      <c r="W111" s="6"/>
    </row>
    <row r="112" spans="19:23" ht="18.600000000000001" customHeight="1" x14ac:dyDescent="0.2">
      <c r="S112" s="6"/>
      <c r="T112" s="6"/>
      <c r="U112" s="6"/>
      <c r="V112" s="6"/>
      <c r="W112" s="6"/>
    </row>
  </sheetData>
  <sortState xmlns:xlrd2="http://schemas.microsoft.com/office/spreadsheetml/2017/richdata2" ref="A3:Q37">
    <sortCondition descending="1" ref="O3:O37"/>
  </sortState>
  <mergeCells count="1">
    <mergeCell ref="B1:G1"/>
  </mergeCells>
  <conditionalFormatting sqref="A3:B58">
    <cfRule type="containsText" dxfId="29" priority="1" stopIfTrue="1" operator="containsText" text="SI">
      <formula>NOT(ISERROR(SEARCH("SI",A3)))</formula>
    </cfRule>
    <cfRule type="containsText" dxfId="28" priority="2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Roman,Regular"&amp;12&amp;K000000RA F</oddHeader>
    <oddFooter>&amp;L&amp;"Helvetica,Regular"&amp;12&amp;K000000&amp;P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Z112"/>
  <sheetViews>
    <sheetView showGridLines="0" zoomScale="40" zoomScaleNormal="40" workbookViewId="0">
      <pane xSplit="5" ySplit="2" topLeftCell="F27" activePane="bottomRight" state="frozen"/>
      <selection pane="topRight" activeCell="E1" sqref="E1"/>
      <selection pane="bottomLeft" activeCell="A3" sqref="A3"/>
      <selection pane="bottomRight" activeCell="S1" sqref="S1:W104857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5.7109375" style="1" customWidth="1"/>
    <col min="4" max="4" width="12.7109375" style="1" customWidth="1"/>
    <col min="5" max="5" width="72.28515625" style="1" bestFit="1" customWidth="1"/>
    <col min="6" max="6" width="22.85546875" style="1" customWidth="1"/>
    <col min="7" max="7" width="23" style="1" customWidth="1"/>
    <col min="8" max="11" width="22.42578125" style="1" customWidth="1"/>
    <col min="12" max="12" width="23" style="1" customWidth="1"/>
    <col min="13" max="13" width="23.140625" style="1" customWidth="1"/>
    <col min="14" max="14" width="31.28515625" style="1" bestFit="1" customWidth="1"/>
    <col min="15" max="15" width="21.42578125" style="1" customWidth="1"/>
    <col min="16" max="16" width="15.140625" style="1" bestFit="1" customWidth="1"/>
    <col min="17" max="17" width="32.7109375" style="1" bestFit="1" customWidth="1"/>
    <col min="18" max="18" width="3.5703125" style="1" customWidth="1"/>
    <col min="19" max="19" width="11.42578125" style="1" customWidth="1"/>
    <col min="20" max="20" width="75.85546875" style="1" bestFit="1" customWidth="1"/>
    <col min="21" max="21" width="16" style="1" customWidth="1"/>
    <col min="22" max="22" width="11.42578125" style="1" customWidth="1"/>
    <col min="23" max="23" width="31.28515625" style="1" customWidth="1"/>
    <col min="24" max="25" width="11.42578125" style="1" customWidth="1"/>
    <col min="26" max="26" width="36.28515625" style="1" customWidth="1"/>
    <col min="27" max="27" width="11.42578125" style="1" customWidth="1"/>
    <col min="28" max="28" width="67.140625" style="1" customWidth="1"/>
    <col min="29" max="260" width="11.42578125" style="1" customWidth="1"/>
  </cols>
  <sheetData>
    <row r="1" spans="1:28" ht="28.5" customHeight="1" thickBot="1" x14ac:dyDescent="0.45">
      <c r="A1"/>
      <c r="B1" s="251" t="s">
        <v>79</v>
      </c>
      <c r="C1" s="252"/>
      <c r="D1" s="252"/>
      <c r="E1" s="252"/>
      <c r="F1" s="252"/>
      <c r="G1" s="253"/>
      <c r="H1" s="55"/>
      <c r="I1" s="135"/>
      <c r="J1" s="135"/>
      <c r="K1" s="135"/>
      <c r="L1" s="56"/>
      <c r="M1" s="56"/>
      <c r="N1" s="104"/>
      <c r="O1" s="5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77.25" thickBot="1" x14ac:dyDescent="0.4">
      <c r="A2" s="146" t="s">
        <v>112</v>
      </c>
      <c r="B2" s="8" t="s">
        <v>69</v>
      </c>
      <c r="C2" s="146" t="s">
        <v>1</v>
      </c>
      <c r="D2" s="146" t="s">
        <v>70</v>
      </c>
      <c r="E2" s="146" t="s">
        <v>3</v>
      </c>
      <c r="F2" s="9" t="s">
        <v>134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/>
      <c r="M2" s="9"/>
      <c r="N2" s="9"/>
      <c r="O2" s="11" t="s">
        <v>4</v>
      </c>
      <c r="P2" s="12" t="s">
        <v>5</v>
      </c>
      <c r="Q2" s="12" t="s">
        <v>6</v>
      </c>
      <c r="R2" s="69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166">
        <v>78341</v>
      </c>
      <c r="B3" s="138" t="s">
        <v>108</v>
      </c>
      <c r="C3" s="157" t="s">
        <v>216</v>
      </c>
      <c r="D3" s="157">
        <v>2057</v>
      </c>
      <c r="E3" s="157" t="s">
        <v>157</v>
      </c>
      <c r="F3" s="139">
        <v>100</v>
      </c>
      <c r="G3" s="148"/>
      <c r="H3" s="151"/>
      <c r="I3" s="151"/>
      <c r="J3" s="151"/>
      <c r="K3" s="23"/>
      <c r="L3" s="23"/>
      <c r="M3" s="23"/>
      <c r="N3" s="24"/>
      <c r="O3" s="25">
        <f>IF(P3=7,SUM(F3:M3)-SMALL(F3:M3,1),IF(P3=8,SUM(F3:M3),SUM(F3:M3)))+N3</f>
        <v>100</v>
      </c>
      <c r="P3" s="26">
        <f>COUNTA(F3:M3)</f>
        <v>1</v>
      </c>
      <c r="Q3" s="134">
        <f>SUM(F3:M3)+N3</f>
        <v>100</v>
      </c>
      <c r="R3" s="27"/>
      <c r="S3" s="28">
        <v>10</v>
      </c>
      <c r="T3" s="132" t="s">
        <v>140</v>
      </c>
      <c r="U3" s="30">
        <f>SUMIF($D$3:$D$76,S3,$Q$3:$Q$76)</f>
        <v>155</v>
      </c>
      <c r="V3" s="31"/>
      <c r="W3" s="32">
        <f>SUMIF($D$3:$D$76,S3,$O$3:$O$76)</f>
        <v>155</v>
      </c>
      <c r="X3" s="19"/>
      <c r="Y3" s="33"/>
      <c r="Z3" s="33"/>
      <c r="AA3" s="33"/>
      <c r="AB3" s="33"/>
    </row>
    <row r="4" spans="1:28" ht="29.1" customHeight="1" thickBot="1" x14ac:dyDescent="0.4">
      <c r="A4" s="166">
        <v>66798</v>
      </c>
      <c r="B4" s="138" t="s">
        <v>108</v>
      </c>
      <c r="C4" s="157" t="s">
        <v>407</v>
      </c>
      <c r="D4" s="157">
        <v>2612</v>
      </c>
      <c r="E4" s="157" t="s">
        <v>370</v>
      </c>
      <c r="F4" s="139"/>
      <c r="G4" s="148">
        <f>VLOOKUP(A4,[1]custom!$A$5:$K$33,11,FALSE)</f>
        <v>100</v>
      </c>
      <c r="H4" s="151"/>
      <c r="I4" s="151"/>
      <c r="J4" s="151"/>
      <c r="K4" s="23"/>
      <c r="L4" s="23"/>
      <c r="M4" s="23"/>
      <c r="N4" s="24"/>
      <c r="O4" s="25">
        <f>IF(P4=7,SUM(F4:M4)-SMALL(F4:M4,1),IF(P4=8,SUM(F4:M4),SUM(F4:M4)))+N4</f>
        <v>100</v>
      </c>
      <c r="P4" s="26">
        <f>COUNTA(F4:M4)</f>
        <v>1</v>
      </c>
      <c r="Q4" s="134">
        <f>SUM(F4:M4)+N4</f>
        <v>100</v>
      </c>
      <c r="R4" s="27"/>
      <c r="S4" s="28">
        <v>48</v>
      </c>
      <c r="T4" s="132" t="s">
        <v>141</v>
      </c>
      <c r="U4" s="30">
        <f t="shared" ref="U4:U67" si="0">SUMIF($D$3:$D$76,S4,$Q$3:$Q$76)</f>
        <v>0</v>
      </c>
      <c r="V4" s="31"/>
      <c r="W4" s="32">
        <f t="shared" ref="W4:W67" si="1">SUMIF($D$3:$D$76,S4,$O$3:$O$76)</f>
        <v>0</v>
      </c>
      <c r="X4" s="19"/>
      <c r="Y4" s="33"/>
      <c r="Z4" s="33"/>
      <c r="AA4" s="33"/>
      <c r="AB4" s="33"/>
    </row>
    <row r="5" spans="1:28" ht="29.1" customHeight="1" thickBot="1" x14ac:dyDescent="0.4">
      <c r="A5" s="166">
        <v>103151</v>
      </c>
      <c r="B5" s="138" t="s">
        <v>108</v>
      </c>
      <c r="C5" s="157" t="s">
        <v>217</v>
      </c>
      <c r="D5" s="157">
        <v>2140</v>
      </c>
      <c r="E5" s="157" t="s">
        <v>159</v>
      </c>
      <c r="F5" s="139">
        <v>90</v>
      </c>
      <c r="G5" s="148"/>
      <c r="H5" s="151"/>
      <c r="I5" s="151"/>
      <c r="J5" s="151"/>
      <c r="K5" s="23"/>
      <c r="L5" s="23"/>
      <c r="M5" s="23"/>
      <c r="N5" s="24"/>
      <c r="O5" s="25">
        <f>IF(P5=7,SUM(F5:M5)-SMALL(F5:M5,1),IF(P5=8,SUM(F5:M5),SUM(F5:M5)))+N5</f>
        <v>90</v>
      </c>
      <c r="P5" s="26">
        <f>COUNTA(F5:M5)</f>
        <v>1</v>
      </c>
      <c r="Q5" s="134">
        <f>SUM(F5:M5)+N5</f>
        <v>90</v>
      </c>
      <c r="R5" s="27"/>
      <c r="S5" s="28">
        <v>1132</v>
      </c>
      <c r="T5" s="132" t="s">
        <v>142</v>
      </c>
      <c r="U5" s="30">
        <f t="shared" si="0"/>
        <v>5</v>
      </c>
      <c r="V5" s="31"/>
      <c r="W5" s="32">
        <f t="shared" si="1"/>
        <v>5</v>
      </c>
      <c r="X5" s="19"/>
      <c r="Y5" s="33"/>
      <c r="Z5" s="33"/>
      <c r="AA5" s="33"/>
      <c r="AB5" s="33"/>
    </row>
    <row r="6" spans="1:28" ht="29.1" customHeight="1" thickBot="1" x14ac:dyDescent="0.4">
      <c r="A6" s="166">
        <v>93645</v>
      </c>
      <c r="B6" s="138" t="s">
        <v>108</v>
      </c>
      <c r="C6" s="157" t="s">
        <v>408</v>
      </c>
      <c r="D6" s="157">
        <v>10</v>
      </c>
      <c r="E6" s="157" t="s">
        <v>391</v>
      </c>
      <c r="F6" s="139"/>
      <c r="G6" s="148">
        <f>VLOOKUP(A6,[1]custom!$A$5:$K$33,11,FALSE)</f>
        <v>90</v>
      </c>
      <c r="H6" s="151"/>
      <c r="I6" s="151"/>
      <c r="J6" s="151"/>
      <c r="K6" s="23"/>
      <c r="L6" s="23"/>
      <c r="M6" s="23"/>
      <c r="N6" s="179"/>
      <c r="O6" s="25">
        <f>IF(P6=7,SUM(F6:M6)-SMALL(F6:M6,1),IF(P6=8,SUM(F6:M6),SUM(F6:M6)))+N6</f>
        <v>90</v>
      </c>
      <c r="P6" s="26">
        <f>COUNTA(F6:M6)</f>
        <v>1</v>
      </c>
      <c r="Q6" s="134">
        <f>SUM(F6:M6)+N6</f>
        <v>90</v>
      </c>
      <c r="R6" s="27"/>
      <c r="S6" s="28">
        <v>1140</v>
      </c>
      <c r="T6" s="132" t="s">
        <v>143</v>
      </c>
      <c r="U6" s="30">
        <f t="shared" si="0"/>
        <v>15</v>
      </c>
      <c r="V6" s="31"/>
      <c r="W6" s="32">
        <f t="shared" si="1"/>
        <v>15</v>
      </c>
      <c r="X6" s="19"/>
      <c r="Y6" s="33"/>
      <c r="Z6" s="33"/>
      <c r="AA6" s="33"/>
      <c r="AB6" s="33"/>
    </row>
    <row r="7" spans="1:28" ht="29.1" customHeight="1" thickBot="1" x14ac:dyDescent="0.4">
      <c r="A7" s="166">
        <v>107547</v>
      </c>
      <c r="B7" s="138" t="s">
        <v>108</v>
      </c>
      <c r="C7" s="157" t="s">
        <v>218</v>
      </c>
      <c r="D7" s="157">
        <v>2415</v>
      </c>
      <c r="E7" s="157" t="s">
        <v>168</v>
      </c>
      <c r="F7" s="139">
        <v>80</v>
      </c>
      <c r="G7" s="148"/>
      <c r="H7" s="151"/>
      <c r="I7" s="151"/>
      <c r="J7" s="151"/>
      <c r="K7" s="23"/>
      <c r="L7" s="23"/>
      <c r="M7" s="23"/>
      <c r="N7" s="179"/>
      <c r="O7" s="25">
        <f>IF(P7=7,SUM(F7:M7)-SMALL(F7:M7,1),IF(P7=8,SUM(F7:M7),SUM(F7:M7)))+N7</f>
        <v>80</v>
      </c>
      <c r="P7" s="26">
        <f>COUNTA(F7:M7)</f>
        <v>1</v>
      </c>
      <c r="Q7" s="134">
        <f>SUM(F7:M7)+N7</f>
        <v>80</v>
      </c>
      <c r="R7" s="27"/>
      <c r="S7" s="28">
        <v>1172</v>
      </c>
      <c r="T7" s="132" t="s">
        <v>144</v>
      </c>
      <c r="U7" s="30">
        <f t="shared" si="0"/>
        <v>16</v>
      </c>
      <c r="V7" s="31"/>
      <c r="W7" s="32">
        <f t="shared" si="1"/>
        <v>16</v>
      </c>
      <c r="X7" s="19"/>
      <c r="Y7" s="33"/>
      <c r="Z7" s="33"/>
      <c r="AA7" s="33"/>
      <c r="AB7" s="33"/>
    </row>
    <row r="8" spans="1:28" ht="29.1" customHeight="1" thickBot="1" x14ac:dyDescent="0.4">
      <c r="A8" s="166">
        <v>88085</v>
      </c>
      <c r="B8" s="138" t="s">
        <v>108</v>
      </c>
      <c r="C8" s="157" t="s">
        <v>409</v>
      </c>
      <c r="D8" s="157">
        <v>2362</v>
      </c>
      <c r="E8" s="157" t="s">
        <v>410</v>
      </c>
      <c r="F8" s="139"/>
      <c r="G8" s="148">
        <f>VLOOKUP(A8,[1]custom!$A$5:$K$33,11,FALSE)</f>
        <v>80</v>
      </c>
      <c r="H8" s="151"/>
      <c r="I8" s="151"/>
      <c r="J8" s="151"/>
      <c r="K8" s="23"/>
      <c r="L8" s="23"/>
      <c r="M8" s="23"/>
      <c r="N8" s="24"/>
      <c r="O8" s="25">
        <f>IF(P8=7,SUM(F8:M8)-SMALL(F8:M8,1),IF(P8=8,SUM(F8:M8),SUM(F8:M8)))+N8</f>
        <v>80</v>
      </c>
      <c r="P8" s="26">
        <f>COUNTA(F8:M8)</f>
        <v>1</v>
      </c>
      <c r="Q8" s="134">
        <f>SUM(F8:M8)+N8</f>
        <v>80</v>
      </c>
      <c r="R8" s="27"/>
      <c r="S8" s="28">
        <v>1174</v>
      </c>
      <c r="T8" s="132" t="s">
        <v>145</v>
      </c>
      <c r="U8" s="30">
        <f t="shared" si="0"/>
        <v>10</v>
      </c>
      <c r="V8" s="31"/>
      <c r="W8" s="32">
        <f t="shared" si="1"/>
        <v>10</v>
      </c>
      <c r="X8" s="19"/>
      <c r="Y8" s="33"/>
      <c r="Z8" s="33"/>
      <c r="AA8" s="33"/>
      <c r="AB8" s="33"/>
    </row>
    <row r="9" spans="1:28" ht="29.1" customHeight="1" thickBot="1" x14ac:dyDescent="0.4">
      <c r="A9" s="166">
        <v>83485</v>
      </c>
      <c r="B9" s="138" t="s">
        <v>108</v>
      </c>
      <c r="C9" s="157" t="s">
        <v>219</v>
      </c>
      <c r="D9" s="157">
        <v>1757</v>
      </c>
      <c r="E9" s="157" t="s">
        <v>150</v>
      </c>
      <c r="F9" s="139">
        <v>60</v>
      </c>
      <c r="G9" s="148"/>
      <c r="H9" s="151"/>
      <c r="I9" s="151"/>
      <c r="J9" s="151"/>
      <c r="K9" s="23"/>
      <c r="L9" s="23"/>
      <c r="M9" s="23"/>
      <c r="N9" s="24"/>
      <c r="O9" s="25">
        <f>IF(P9=7,SUM(F9:M9)-SMALL(F9:M9,1),IF(P9=8,SUM(F9:M9),SUM(F9:M9)))+N9</f>
        <v>60</v>
      </c>
      <c r="P9" s="26">
        <f>COUNTA(F9:M9)</f>
        <v>1</v>
      </c>
      <c r="Q9" s="134">
        <f>SUM(F9:M9)+N9</f>
        <v>60</v>
      </c>
      <c r="R9" s="27"/>
      <c r="S9" s="28">
        <v>1180</v>
      </c>
      <c r="T9" s="132" t="s">
        <v>146</v>
      </c>
      <c r="U9" s="30">
        <f t="shared" si="0"/>
        <v>5</v>
      </c>
      <c r="V9" s="31"/>
      <c r="W9" s="32">
        <f t="shared" si="1"/>
        <v>5</v>
      </c>
      <c r="X9" s="19"/>
      <c r="Y9" s="33"/>
      <c r="Z9" s="33"/>
      <c r="AA9" s="33"/>
      <c r="AB9" s="33"/>
    </row>
    <row r="10" spans="1:28" ht="29.1" customHeight="1" thickBot="1" x14ac:dyDescent="0.4">
      <c r="A10" s="166">
        <v>129863</v>
      </c>
      <c r="B10" s="138" t="s">
        <v>108</v>
      </c>
      <c r="C10" s="157" t="s">
        <v>411</v>
      </c>
      <c r="D10" s="157">
        <v>2415</v>
      </c>
      <c r="E10" s="157" t="s">
        <v>168</v>
      </c>
      <c r="F10" s="139"/>
      <c r="G10" s="148">
        <f>VLOOKUP(A10,[1]custom!$A$5:$K$33,11,FALSE)</f>
        <v>60</v>
      </c>
      <c r="H10" s="151"/>
      <c r="I10" s="151"/>
      <c r="J10" s="151"/>
      <c r="K10" s="23"/>
      <c r="L10" s="23"/>
      <c r="M10" s="23"/>
      <c r="N10" s="24"/>
      <c r="O10" s="25">
        <f>IF(P10=7,SUM(F10:M10)-SMALL(F10:M10,1),IF(P10=8,SUM(F10:M10),SUM(F10:M10)))+N10</f>
        <v>60</v>
      </c>
      <c r="P10" s="26">
        <f>COUNTA(F10:M10)</f>
        <v>1</v>
      </c>
      <c r="Q10" s="134">
        <f>SUM(F10:M10)+N10</f>
        <v>60</v>
      </c>
      <c r="R10" s="27"/>
      <c r="S10" s="28">
        <v>1298</v>
      </c>
      <c r="T10" s="132" t="s">
        <v>147</v>
      </c>
      <c r="U10" s="30">
        <f t="shared" si="0"/>
        <v>0</v>
      </c>
      <c r="V10" s="31"/>
      <c r="W10" s="32">
        <f t="shared" si="1"/>
        <v>0</v>
      </c>
      <c r="X10" s="19"/>
      <c r="Y10" s="33"/>
      <c r="Z10" s="33"/>
      <c r="AA10" s="33"/>
      <c r="AB10" s="33"/>
    </row>
    <row r="11" spans="1:28" ht="29.1" customHeight="1" thickBot="1" x14ac:dyDescent="0.4">
      <c r="A11" s="166">
        <v>140768</v>
      </c>
      <c r="B11" s="138" t="s">
        <v>108</v>
      </c>
      <c r="C11" s="157" t="s">
        <v>220</v>
      </c>
      <c r="D11" s="157">
        <v>2526</v>
      </c>
      <c r="E11" s="157" t="s">
        <v>171</v>
      </c>
      <c r="F11" s="139">
        <v>50</v>
      </c>
      <c r="G11" s="148">
        <f>VLOOKUP(A11,[1]custom!$A$5:$K$33,11,FALSE)</f>
        <v>5</v>
      </c>
      <c r="H11" s="151"/>
      <c r="I11" s="151"/>
      <c r="J11" s="151"/>
      <c r="K11" s="23"/>
      <c r="L11" s="23"/>
      <c r="M11" s="23"/>
      <c r="N11" s="24"/>
      <c r="O11" s="25">
        <f>IF(P11=7,SUM(F11:M11)-SMALL(F11:M11,1),IF(P11=8,SUM(F11:M11),SUM(F11:M11)))+N11</f>
        <v>55</v>
      </c>
      <c r="P11" s="26">
        <f>COUNTA(F11:M11)</f>
        <v>2</v>
      </c>
      <c r="Q11" s="134">
        <f>SUM(F11:M11)+N11</f>
        <v>55</v>
      </c>
      <c r="R11" s="27"/>
      <c r="S11" s="28">
        <v>1317</v>
      </c>
      <c r="T11" s="132" t="s">
        <v>148</v>
      </c>
      <c r="U11" s="30">
        <f t="shared" si="0"/>
        <v>0</v>
      </c>
      <c r="V11" s="31"/>
      <c r="W11" s="32">
        <f t="shared" si="1"/>
        <v>0</v>
      </c>
      <c r="X11" s="19"/>
      <c r="Y11" s="33"/>
      <c r="Z11" s="33"/>
      <c r="AA11" s="33"/>
      <c r="AB11" s="33"/>
    </row>
    <row r="12" spans="1:28" ht="29.1" customHeight="1" thickBot="1" x14ac:dyDescent="0.4">
      <c r="A12" s="166">
        <v>117413</v>
      </c>
      <c r="B12" s="138" t="s">
        <v>108</v>
      </c>
      <c r="C12" s="157" t="s">
        <v>412</v>
      </c>
      <c r="D12" s="157">
        <v>2526</v>
      </c>
      <c r="E12" s="157" t="s">
        <v>413</v>
      </c>
      <c r="F12" s="139"/>
      <c r="G12" s="148">
        <f>VLOOKUP(A12,[1]custom!$A$5:$K$33,11,FALSE)</f>
        <v>50</v>
      </c>
      <c r="H12" s="151"/>
      <c r="I12" s="151"/>
      <c r="J12" s="151"/>
      <c r="K12" s="23"/>
      <c r="L12" s="23"/>
      <c r="M12" s="23"/>
      <c r="N12" s="24"/>
      <c r="O12" s="25">
        <f>IF(P12=7,SUM(F12:M12)-SMALL(F12:M12,1),IF(P12=8,SUM(F12:M12),SUM(F12:M12)))+N12</f>
        <v>50</v>
      </c>
      <c r="P12" s="26">
        <f>COUNTA(F12:M12)</f>
        <v>1</v>
      </c>
      <c r="Q12" s="134">
        <f>SUM(F12:M12)+N12</f>
        <v>50</v>
      </c>
      <c r="R12" s="27"/>
      <c r="S12" s="28">
        <v>1347</v>
      </c>
      <c r="T12" s="132" t="s">
        <v>45</v>
      </c>
      <c r="U12" s="30">
        <f t="shared" si="0"/>
        <v>5</v>
      </c>
      <c r="V12" s="31"/>
      <c r="W12" s="32">
        <f t="shared" si="1"/>
        <v>5</v>
      </c>
      <c r="X12" s="19"/>
      <c r="Y12" s="33"/>
      <c r="Z12" s="33"/>
      <c r="AA12" s="33"/>
      <c r="AB12" s="33"/>
    </row>
    <row r="13" spans="1:28" ht="29.1" customHeight="1" thickBot="1" x14ac:dyDescent="0.4">
      <c r="A13" s="166">
        <v>114946</v>
      </c>
      <c r="B13" s="138" t="s">
        <v>108</v>
      </c>
      <c r="C13" s="157" t="s">
        <v>221</v>
      </c>
      <c r="D13" s="157">
        <v>10</v>
      </c>
      <c r="E13" s="157" t="s">
        <v>140</v>
      </c>
      <c r="F13" s="139">
        <v>40</v>
      </c>
      <c r="G13" s="148"/>
      <c r="H13" s="151"/>
      <c r="I13" s="151"/>
      <c r="J13" s="151"/>
      <c r="K13" s="23"/>
      <c r="L13" s="23"/>
      <c r="M13" s="23"/>
      <c r="N13" s="24"/>
      <c r="O13" s="25">
        <f>IF(P13=7,SUM(F13:M13)-SMALL(F13:M13,1),IF(P13=8,SUM(F13:M13),SUM(F13:M13)))+N13</f>
        <v>40</v>
      </c>
      <c r="P13" s="26">
        <f>COUNTA(F13:M13)</f>
        <v>1</v>
      </c>
      <c r="Q13" s="134">
        <f>SUM(F13:M13)+N13</f>
        <v>40</v>
      </c>
      <c r="R13" s="27"/>
      <c r="S13" s="28">
        <v>1451</v>
      </c>
      <c r="T13" s="132" t="s">
        <v>149</v>
      </c>
      <c r="U13" s="30">
        <f t="shared" si="0"/>
        <v>0</v>
      </c>
      <c r="V13" s="31"/>
      <c r="W13" s="32">
        <f t="shared" si="1"/>
        <v>0</v>
      </c>
      <c r="X13" s="19"/>
      <c r="Y13" s="33"/>
      <c r="Z13" s="33"/>
      <c r="AA13" s="33"/>
      <c r="AB13" s="33"/>
    </row>
    <row r="14" spans="1:28" ht="29.1" customHeight="1" thickBot="1" x14ac:dyDescent="0.4">
      <c r="A14" s="166">
        <v>76353</v>
      </c>
      <c r="B14" s="138" t="s">
        <v>108</v>
      </c>
      <c r="C14" s="157" t="s">
        <v>414</v>
      </c>
      <c r="D14" s="157">
        <v>2453</v>
      </c>
      <c r="E14" s="157" t="s">
        <v>415</v>
      </c>
      <c r="F14" s="139"/>
      <c r="G14" s="148">
        <f>VLOOKUP(A14,[1]custom!$A$5:$K$33,11,FALSE)</f>
        <v>40</v>
      </c>
      <c r="H14" s="151"/>
      <c r="I14" s="151"/>
      <c r="J14" s="151"/>
      <c r="K14" s="23"/>
      <c r="L14" s="23"/>
      <c r="M14" s="23"/>
      <c r="N14" s="24"/>
      <c r="O14" s="25">
        <f>IF(P14=7,SUM(F14:M14)-SMALL(F14:M14,1),IF(P14=8,SUM(F14:M14),SUM(F14:M14)))+N14</f>
        <v>40</v>
      </c>
      <c r="P14" s="26">
        <f>COUNTA(F14:M14)</f>
        <v>1</v>
      </c>
      <c r="Q14" s="134">
        <f>SUM(F14:M14)+N14</f>
        <v>40</v>
      </c>
      <c r="R14" s="27"/>
      <c r="S14" s="28">
        <v>1757</v>
      </c>
      <c r="T14" s="132" t="s">
        <v>150</v>
      </c>
      <c r="U14" s="30">
        <f t="shared" si="0"/>
        <v>60</v>
      </c>
      <c r="V14" s="31"/>
      <c r="W14" s="32">
        <f t="shared" si="1"/>
        <v>60</v>
      </c>
      <c r="X14" s="19"/>
      <c r="Y14" s="33"/>
      <c r="Z14" s="33"/>
      <c r="AA14" s="33"/>
      <c r="AB14" s="33"/>
    </row>
    <row r="15" spans="1:28" ht="29.1" customHeight="1" thickBot="1" x14ac:dyDescent="0.4">
      <c r="A15" s="166">
        <v>112110</v>
      </c>
      <c r="B15" s="138" t="s">
        <v>108</v>
      </c>
      <c r="C15" s="157" t="s">
        <v>222</v>
      </c>
      <c r="D15" s="157">
        <v>2140</v>
      </c>
      <c r="E15" s="157" t="s">
        <v>159</v>
      </c>
      <c r="F15" s="148">
        <v>30</v>
      </c>
      <c r="G15" s="148"/>
      <c r="H15" s="151"/>
      <c r="I15" s="151"/>
      <c r="J15" s="151"/>
      <c r="K15" s="23"/>
      <c r="L15" s="23"/>
      <c r="M15" s="151"/>
      <c r="N15" s="24"/>
      <c r="O15" s="25">
        <f>IF(P15=7,SUM(F15:M15)-SMALL(F15:M15,1),IF(P15=8,SUM(F15:M15),SUM(F15:M15)))+N15</f>
        <v>30</v>
      </c>
      <c r="P15" s="26">
        <f>COUNTA(F15:M15)</f>
        <v>1</v>
      </c>
      <c r="Q15" s="134">
        <f>SUM(F15:M15)+N15</f>
        <v>30</v>
      </c>
      <c r="R15" s="27"/>
      <c r="S15" s="28">
        <v>1773</v>
      </c>
      <c r="T15" s="132" t="s">
        <v>71</v>
      </c>
      <c r="U15" s="30">
        <f t="shared" si="0"/>
        <v>0</v>
      </c>
      <c r="V15" s="31"/>
      <c r="W15" s="32">
        <f t="shared" si="1"/>
        <v>0</v>
      </c>
      <c r="X15" s="19"/>
      <c r="Y15" s="33"/>
      <c r="Z15" s="33"/>
      <c r="AA15" s="33"/>
      <c r="AB15" s="33"/>
    </row>
    <row r="16" spans="1:28" ht="29.1" customHeight="1" thickBot="1" x14ac:dyDescent="0.4">
      <c r="A16" s="166">
        <v>136007</v>
      </c>
      <c r="B16" s="138" t="s">
        <v>108</v>
      </c>
      <c r="C16" s="157" t="s">
        <v>416</v>
      </c>
      <c r="D16" s="157">
        <v>2478</v>
      </c>
      <c r="E16" s="157" t="s">
        <v>322</v>
      </c>
      <c r="F16" s="139"/>
      <c r="G16" s="148">
        <f>VLOOKUP(A16,[1]custom!$A$5:$K$33,11,FALSE)</f>
        <v>30</v>
      </c>
      <c r="H16" s="151"/>
      <c r="I16" s="151"/>
      <c r="J16" s="151"/>
      <c r="K16" s="23"/>
      <c r="L16" s="23"/>
      <c r="M16" s="23"/>
      <c r="N16" s="24"/>
      <c r="O16" s="25">
        <f>IF(P16=7,SUM(F16:M16)-SMALL(F16:M16,1),IF(P16=8,SUM(F16:M16),SUM(F16:M16)))+N16</f>
        <v>30</v>
      </c>
      <c r="P16" s="26">
        <f>COUNTA(F16:M16)</f>
        <v>1</v>
      </c>
      <c r="Q16" s="134">
        <f>SUM(F16:M16)+N16</f>
        <v>30</v>
      </c>
      <c r="R16" s="27"/>
      <c r="S16" s="28">
        <v>1843</v>
      </c>
      <c r="T16" s="132" t="s">
        <v>151</v>
      </c>
      <c r="U16" s="30">
        <f t="shared" si="0"/>
        <v>0</v>
      </c>
      <c r="V16" s="31"/>
      <c r="W16" s="32">
        <f t="shared" si="1"/>
        <v>0</v>
      </c>
      <c r="X16" s="19"/>
      <c r="Y16" s="33"/>
      <c r="Z16" s="33"/>
      <c r="AA16" s="33"/>
      <c r="AB16" s="33"/>
    </row>
    <row r="17" spans="1:28" ht="29.1" customHeight="1" thickBot="1" x14ac:dyDescent="0.4">
      <c r="A17" s="166">
        <v>141038</v>
      </c>
      <c r="B17" s="138" t="s">
        <v>108</v>
      </c>
      <c r="C17" s="157" t="s">
        <v>223</v>
      </c>
      <c r="D17" s="157">
        <v>2609</v>
      </c>
      <c r="E17" s="157" t="s">
        <v>172</v>
      </c>
      <c r="F17" s="148">
        <v>20</v>
      </c>
      <c r="G17" s="148"/>
      <c r="H17" s="151"/>
      <c r="I17" s="151"/>
      <c r="J17" s="151"/>
      <c r="K17" s="23"/>
      <c r="L17" s="23"/>
      <c r="M17" s="23"/>
      <c r="N17" s="24"/>
      <c r="O17" s="25">
        <f>IF(P17=7,SUM(F17:M17)-SMALL(F17:M17,1),IF(P17=8,SUM(F17:M17),SUM(F17:M17)))+N17</f>
        <v>20</v>
      </c>
      <c r="P17" s="26">
        <f>COUNTA(F17:M17)</f>
        <v>1</v>
      </c>
      <c r="Q17" s="134">
        <f>SUM(F17:M17)+N17</f>
        <v>20</v>
      </c>
      <c r="R17" s="27"/>
      <c r="S17" s="28">
        <v>1988</v>
      </c>
      <c r="T17" s="132" t="s">
        <v>152</v>
      </c>
      <c r="U17" s="30">
        <f t="shared" si="0"/>
        <v>20</v>
      </c>
      <c r="V17" s="31"/>
      <c r="W17" s="32">
        <f t="shared" si="1"/>
        <v>20</v>
      </c>
      <c r="X17" s="19"/>
      <c r="Y17" s="33"/>
      <c r="Z17" s="33"/>
      <c r="AA17" s="33"/>
      <c r="AB17" s="33"/>
    </row>
    <row r="18" spans="1:28" ht="29.1" customHeight="1" thickBot="1" x14ac:dyDescent="0.4">
      <c r="A18" s="166">
        <v>129944</v>
      </c>
      <c r="B18" s="138" t="s">
        <v>108</v>
      </c>
      <c r="C18" s="157" t="s">
        <v>417</v>
      </c>
      <c r="D18" s="157">
        <v>1988</v>
      </c>
      <c r="E18" s="157" t="s">
        <v>152</v>
      </c>
      <c r="F18" s="139"/>
      <c r="G18" s="148">
        <f>VLOOKUP(A18,[1]custom!$A$5:$K$33,11,FALSE)</f>
        <v>20</v>
      </c>
      <c r="H18" s="151"/>
      <c r="I18" s="151"/>
      <c r="J18" s="151"/>
      <c r="K18" s="23"/>
      <c r="L18" s="23"/>
      <c r="M18" s="23"/>
      <c r="N18" s="24"/>
      <c r="O18" s="25">
        <f>IF(P18=7,SUM(F18:M18)-SMALL(F18:M18,1),IF(P18=8,SUM(F18:M18),SUM(F18:M18)))+N18</f>
        <v>20</v>
      </c>
      <c r="P18" s="26">
        <f>COUNTA(F18:M18)</f>
        <v>1</v>
      </c>
      <c r="Q18" s="134">
        <f>SUM(F18:M18)+N18</f>
        <v>20</v>
      </c>
      <c r="R18" s="27"/>
      <c r="S18" s="28">
        <v>2005</v>
      </c>
      <c r="T18" s="132" t="s">
        <v>153</v>
      </c>
      <c r="U18" s="30">
        <f t="shared" si="0"/>
        <v>0</v>
      </c>
      <c r="V18" s="31"/>
      <c r="W18" s="32">
        <f t="shared" si="1"/>
        <v>0</v>
      </c>
      <c r="X18" s="19"/>
      <c r="Y18" s="33"/>
      <c r="Z18" s="33"/>
      <c r="AA18" s="33"/>
      <c r="AB18" s="33"/>
    </row>
    <row r="19" spans="1:28" ht="29.1" customHeight="1" thickBot="1" x14ac:dyDescent="0.4">
      <c r="A19" s="166">
        <v>107094</v>
      </c>
      <c r="B19" s="138" t="s">
        <v>108</v>
      </c>
      <c r="C19" s="157" t="s">
        <v>224</v>
      </c>
      <c r="D19" s="157">
        <v>1140</v>
      </c>
      <c r="E19" s="157" t="s">
        <v>143</v>
      </c>
      <c r="F19" s="139">
        <v>15</v>
      </c>
      <c r="G19" s="148"/>
      <c r="H19" s="151"/>
      <c r="I19" s="151"/>
      <c r="J19" s="151"/>
      <c r="K19" s="23"/>
      <c r="L19" s="23"/>
      <c r="M19" s="23"/>
      <c r="N19" s="24"/>
      <c r="O19" s="25">
        <f>IF(P19=7,SUM(F19:M19)-SMALL(F19:M19,1),IF(P19=8,SUM(F19:M19),SUM(F19:M19)))+N19</f>
        <v>15</v>
      </c>
      <c r="P19" s="26">
        <f>COUNTA(F19:M19)</f>
        <v>1</v>
      </c>
      <c r="Q19" s="134">
        <f>SUM(F19:M19)+N19</f>
        <v>15</v>
      </c>
      <c r="R19" s="27"/>
      <c r="S19" s="28">
        <v>2015</v>
      </c>
      <c r="T19" s="132" t="s">
        <v>154</v>
      </c>
      <c r="U19" s="30">
        <f t="shared" si="0"/>
        <v>0</v>
      </c>
      <c r="V19" s="31"/>
      <c r="W19" s="32">
        <f t="shared" si="1"/>
        <v>0</v>
      </c>
      <c r="X19" s="19"/>
      <c r="Y19" s="33"/>
      <c r="Z19" s="33"/>
      <c r="AA19" s="33"/>
      <c r="AB19" s="33"/>
    </row>
    <row r="20" spans="1:28" ht="29.1" customHeight="1" thickBot="1" x14ac:dyDescent="0.4">
      <c r="A20" s="166">
        <v>130988</v>
      </c>
      <c r="B20" s="138" t="s">
        <v>108</v>
      </c>
      <c r="C20" s="157" t="s">
        <v>418</v>
      </c>
      <c r="D20" s="157">
        <v>2478</v>
      </c>
      <c r="E20" s="157" t="s">
        <v>322</v>
      </c>
      <c r="F20" s="139"/>
      <c r="G20" s="148">
        <f>VLOOKUP(A20,[1]custom!$A$5:$K$33,11,FALSE)</f>
        <v>15</v>
      </c>
      <c r="H20" s="151"/>
      <c r="I20" s="151"/>
      <c r="J20" s="151"/>
      <c r="K20" s="23"/>
      <c r="L20" s="23"/>
      <c r="M20" s="23"/>
      <c r="N20" s="24"/>
      <c r="O20" s="25">
        <f>IF(P20=7,SUM(F20:M20)-SMALL(F20:M20,1),IF(P20=8,SUM(F20:M20),SUM(F20:M20)))+N20</f>
        <v>15</v>
      </c>
      <c r="P20" s="26">
        <f>COUNTA(F20:M20)</f>
        <v>1</v>
      </c>
      <c r="Q20" s="134">
        <f>SUM(F20:M20)+N20</f>
        <v>15</v>
      </c>
      <c r="R20" s="27"/>
      <c r="S20" s="28">
        <v>2041</v>
      </c>
      <c r="T20" s="132" t="s">
        <v>155</v>
      </c>
      <c r="U20" s="30">
        <f t="shared" si="0"/>
        <v>0</v>
      </c>
      <c r="V20" s="31"/>
      <c r="W20" s="32">
        <f t="shared" si="1"/>
        <v>0</v>
      </c>
      <c r="X20" s="19"/>
      <c r="Y20" s="33"/>
      <c r="Z20" s="33"/>
      <c r="AA20" s="33"/>
      <c r="AB20" s="33"/>
    </row>
    <row r="21" spans="1:28" ht="29.1" customHeight="1" thickBot="1" x14ac:dyDescent="0.4">
      <c r="A21" s="166">
        <v>126892</v>
      </c>
      <c r="B21" s="138" t="s">
        <v>108</v>
      </c>
      <c r="C21" s="157" t="s">
        <v>225</v>
      </c>
      <c r="D21" s="157">
        <v>2236</v>
      </c>
      <c r="E21" s="157" t="s">
        <v>163</v>
      </c>
      <c r="F21" s="139">
        <v>12</v>
      </c>
      <c r="G21" s="148"/>
      <c r="H21" s="151"/>
      <c r="I21" s="151"/>
      <c r="J21" s="151"/>
      <c r="K21" s="23"/>
      <c r="L21" s="23"/>
      <c r="M21" s="23"/>
      <c r="N21" s="179"/>
      <c r="O21" s="25">
        <f>IF(P21=7,SUM(F21:M21)-SMALL(F21:M21,1),IF(P21=8,SUM(F21:M21),SUM(F21:M21)))+N21</f>
        <v>12</v>
      </c>
      <c r="P21" s="26">
        <f>COUNTA(F21:M21)</f>
        <v>1</v>
      </c>
      <c r="Q21" s="134">
        <f>SUM(F21:M21)+N21</f>
        <v>12</v>
      </c>
      <c r="R21" s="27"/>
      <c r="S21" s="28">
        <v>2055</v>
      </c>
      <c r="T21" s="132" t="s">
        <v>156</v>
      </c>
      <c r="U21" s="30">
        <f t="shared" si="0"/>
        <v>0</v>
      </c>
      <c r="V21" s="31"/>
      <c r="W21" s="32">
        <f t="shared" si="1"/>
        <v>0</v>
      </c>
      <c r="X21" s="19"/>
      <c r="Y21" s="33"/>
      <c r="Z21" s="33"/>
      <c r="AA21" s="33"/>
      <c r="AB21" s="33"/>
    </row>
    <row r="22" spans="1:28" ht="29.1" customHeight="1" thickBot="1" x14ac:dyDescent="0.4">
      <c r="A22" s="166">
        <v>138869</v>
      </c>
      <c r="B22" s="138" t="s">
        <v>108</v>
      </c>
      <c r="C22" s="157" t="s">
        <v>419</v>
      </c>
      <c r="D22" s="157">
        <v>2403</v>
      </c>
      <c r="E22" s="157" t="s">
        <v>336</v>
      </c>
      <c r="F22" s="139"/>
      <c r="G22" s="148">
        <f>VLOOKUP(A22,[1]custom!$A$5:$K$33,11,FALSE)</f>
        <v>12</v>
      </c>
      <c r="H22" s="151"/>
      <c r="I22" s="151"/>
      <c r="J22" s="151"/>
      <c r="K22" s="23"/>
      <c r="L22" s="23"/>
      <c r="M22" s="23"/>
      <c r="N22" s="24"/>
      <c r="O22" s="25">
        <f>IF(P22=7,SUM(F22:M22)-SMALL(F22:M22,1),IF(P22=8,SUM(F22:M22),SUM(F22:M22)))+N22</f>
        <v>12</v>
      </c>
      <c r="P22" s="26">
        <f>COUNTA(F22:M22)</f>
        <v>1</v>
      </c>
      <c r="Q22" s="134">
        <f>SUM(F22:M22)+N22</f>
        <v>12</v>
      </c>
      <c r="R22" s="27"/>
      <c r="S22" s="28">
        <v>2057</v>
      </c>
      <c r="T22" s="132" t="s">
        <v>157</v>
      </c>
      <c r="U22" s="30">
        <f t="shared" si="0"/>
        <v>100</v>
      </c>
      <c r="V22" s="31"/>
      <c r="W22" s="32">
        <f t="shared" si="1"/>
        <v>100</v>
      </c>
      <c r="X22" s="19"/>
      <c r="Y22" s="33"/>
      <c r="Z22" s="33"/>
      <c r="AA22" s="33"/>
      <c r="AB22" s="33"/>
    </row>
    <row r="23" spans="1:28" ht="29.1" customHeight="1" thickBot="1" x14ac:dyDescent="0.4">
      <c r="A23" s="166">
        <v>135948</v>
      </c>
      <c r="B23" s="138" t="s">
        <v>108</v>
      </c>
      <c r="C23" s="157" t="s">
        <v>226</v>
      </c>
      <c r="D23" s="157">
        <v>2609</v>
      </c>
      <c r="E23" s="157" t="s">
        <v>172</v>
      </c>
      <c r="F23" s="139">
        <v>9</v>
      </c>
      <c r="G23" s="148"/>
      <c r="H23" s="151"/>
      <c r="I23" s="151"/>
      <c r="J23" s="151"/>
      <c r="K23" s="23"/>
      <c r="L23" s="23"/>
      <c r="M23" s="23"/>
      <c r="N23" s="24"/>
      <c r="O23" s="25">
        <f>IF(P23=7,SUM(F23:M23)-SMALL(F23:M23,1),IF(P23=8,SUM(F23:M23),SUM(F23:M23)))+N23</f>
        <v>9</v>
      </c>
      <c r="P23" s="26">
        <f>COUNTA(F23:M23)</f>
        <v>1</v>
      </c>
      <c r="Q23" s="134">
        <f>SUM(F23:M23)+N23</f>
        <v>9</v>
      </c>
      <c r="R23" s="27"/>
      <c r="S23" s="28">
        <v>2112</v>
      </c>
      <c r="T23" s="132" t="s">
        <v>158</v>
      </c>
      <c r="U23" s="30">
        <f t="shared" si="0"/>
        <v>8</v>
      </c>
      <c r="V23" s="31"/>
      <c r="W23" s="32">
        <f t="shared" si="1"/>
        <v>8</v>
      </c>
      <c r="X23" s="19"/>
      <c r="Y23" s="33"/>
      <c r="Z23" s="33"/>
      <c r="AA23" s="33"/>
      <c r="AB23" s="33"/>
    </row>
    <row r="24" spans="1:28" ht="29.1" customHeight="1" thickBot="1" x14ac:dyDescent="0.4">
      <c r="A24" s="166">
        <v>85275</v>
      </c>
      <c r="B24" s="138" t="s">
        <v>108</v>
      </c>
      <c r="C24" s="157" t="s">
        <v>420</v>
      </c>
      <c r="D24" s="157">
        <v>2186</v>
      </c>
      <c r="E24" s="157" t="s">
        <v>360</v>
      </c>
      <c r="F24" s="139"/>
      <c r="G24" s="148">
        <f>VLOOKUP(A24,[1]custom!$A$5:$K$33,11,FALSE)</f>
        <v>9</v>
      </c>
      <c r="H24" s="151"/>
      <c r="I24" s="151"/>
      <c r="J24" s="151"/>
      <c r="K24" s="23"/>
      <c r="L24" s="23"/>
      <c r="M24" s="23"/>
      <c r="N24" s="24"/>
      <c r="O24" s="25">
        <f>IF(P24=7,SUM(F24:M24)-SMALL(F24:M24,1),IF(P24=8,SUM(F24:M24),SUM(F24:M24)))+N24</f>
        <v>9</v>
      </c>
      <c r="P24" s="26">
        <f>COUNTA(F24:M24)</f>
        <v>1</v>
      </c>
      <c r="Q24" s="134">
        <f>SUM(F24:M24)+N24</f>
        <v>9</v>
      </c>
      <c r="R24" s="27"/>
      <c r="S24" s="28">
        <v>2140</v>
      </c>
      <c r="T24" s="132" t="s">
        <v>159</v>
      </c>
      <c r="U24" s="30">
        <f t="shared" si="0"/>
        <v>125</v>
      </c>
      <c r="V24" s="31"/>
      <c r="W24" s="32">
        <f t="shared" si="1"/>
        <v>125</v>
      </c>
      <c r="X24" s="19"/>
      <c r="Y24" s="33"/>
      <c r="Z24" s="33"/>
      <c r="AA24" s="33"/>
      <c r="AB24" s="33"/>
    </row>
    <row r="25" spans="1:28" ht="29.1" customHeight="1" thickBot="1" x14ac:dyDescent="0.4">
      <c r="A25" s="166">
        <v>113179</v>
      </c>
      <c r="B25" s="138" t="s">
        <v>108</v>
      </c>
      <c r="C25" s="157" t="s">
        <v>227</v>
      </c>
      <c r="D25" s="157">
        <v>2112</v>
      </c>
      <c r="E25" s="157" t="s">
        <v>158</v>
      </c>
      <c r="F25" s="139">
        <v>8</v>
      </c>
      <c r="G25" s="148"/>
      <c r="H25" s="151"/>
      <c r="I25" s="151"/>
      <c r="J25" s="151"/>
      <c r="K25" s="23"/>
      <c r="L25" s="23"/>
      <c r="M25" s="23"/>
      <c r="N25" s="24"/>
      <c r="O25" s="25">
        <f>IF(P25=7,SUM(F25:M25)-SMALL(F25:M25,1),IF(P25=8,SUM(F25:M25),SUM(F25:M25)))+N25</f>
        <v>8</v>
      </c>
      <c r="P25" s="26">
        <f>COUNTA(F25:M25)</f>
        <v>1</v>
      </c>
      <c r="Q25" s="134">
        <f>SUM(F25:M25)+N25</f>
        <v>8</v>
      </c>
      <c r="R25" s="27"/>
      <c r="S25" s="28">
        <v>2142</v>
      </c>
      <c r="T25" s="132" t="s">
        <v>160</v>
      </c>
      <c r="U25" s="30">
        <f t="shared" si="0"/>
        <v>0</v>
      </c>
      <c r="V25" s="31"/>
      <c r="W25" s="32">
        <f t="shared" si="1"/>
        <v>0</v>
      </c>
      <c r="X25" s="19"/>
      <c r="Y25" s="33"/>
      <c r="Z25" s="33"/>
      <c r="AA25" s="33"/>
      <c r="AB25" s="33"/>
    </row>
    <row r="26" spans="1:28" ht="29.1" customHeight="1" thickBot="1" x14ac:dyDescent="0.4">
      <c r="A26" s="166">
        <v>112675</v>
      </c>
      <c r="B26" s="138" t="s">
        <v>108</v>
      </c>
      <c r="C26" s="157" t="s">
        <v>421</v>
      </c>
      <c r="D26" s="157">
        <v>10</v>
      </c>
      <c r="E26" s="157" t="s">
        <v>391</v>
      </c>
      <c r="F26" s="139"/>
      <c r="G26" s="148">
        <f>VLOOKUP(A26,[1]custom!$A$5:$K$33,11,FALSE)</f>
        <v>8</v>
      </c>
      <c r="H26" s="151"/>
      <c r="I26" s="151"/>
      <c r="J26" s="151"/>
      <c r="K26" s="23"/>
      <c r="L26" s="23"/>
      <c r="M26" s="23"/>
      <c r="N26" s="24"/>
      <c r="O26" s="25">
        <f>IF(P26=7,SUM(F26:M26)-SMALL(F26:M26,1),IF(P26=8,SUM(F26:M26),SUM(F26:M26)))+N26</f>
        <v>8</v>
      </c>
      <c r="P26" s="26">
        <f>COUNTA(F26:M26)</f>
        <v>1</v>
      </c>
      <c r="Q26" s="134">
        <f>SUM(F26:M26)+N26</f>
        <v>8</v>
      </c>
      <c r="R26" s="27"/>
      <c r="S26" s="28">
        <v>2144</v>
      </c>
      <c r="T26" s="132" t="s">
        <v>161</v>
      </c>
      <c r="U26" s="30">
        <f t="shared" si="0"/>
        <v>0</v>
      </c>
      <c r="V26" s="31"/>
      <c r="W26" s="32">
        <f t="shared" si="1"/>
        <v>0</v>
      </c>
      <c r="X26" s="19"/>
      <c r="Y26" s="33"/>
      <c r="Z26" s="33"/>
      <c r="AA26" s="33"/>
      <c r="AB26" s="33"/>
    </row>
    <row r="27" spans="1:28" ht="29.1" customHeight="1" thickBot="1" x14ac:dyDescent="0.4">
      <c r="A27" s="166">
        <v>110458</v>
      </c>
      <c r="B27" s="138" t="s">
        <v>108</v>
      </c>
      <c r="C27" s="157" t="s">
        <v>228</v>
      </c>
      <c r="D27" s="157">
        <v>10</v>
      </c>
      <c r="E27" s="157" t="s">
        <v>140</v>
      </c>
      <c r="F27" s="148">
        <v>7</v>
      </c>
      <c r="G27" s="148"/>
      <c r="H27" s="151"/>
      <c r="I27" s="151"/>
      <c r="J27" s="151"/>
      <c r="K27" s="23"/>
      <c r="L27" s="23"/>
      <c r="M27" s="23"/>
      <c r="N27" s="24"/>
      <c r="O27" s="25">
        <f>IF(P27=7,SUM(F27:M27)-SMALL(F27:M27,1),IF(P27=8,SUM(F27:M27),SUM(F27:M27)))+N27</f>
        <v>7</v>
      </c>
      <c r="P27" s="26">
        <f>COUNTA(F27:M27)</f>
        <v>1</v>
      </c>
      <c r="Q27" s="134">
        <f>SUM(F27:M27)+N27</f>
        <v>7</v>
      </c>
      <c r="R27" s="27"/>
      <c r="S27" s="28">
        <v>2186</v>
      </c>
      <c r="T27" s="132" t="s">
        <v>162</v>
      </c>
      <c r="U27" s="30">
        <f t="shared" si="0"/>
        <v>9</v>
      </c>
      <c r="V27" s="31"/>
      <c r="W27" s="32">
        <f t="shared" si="1"/>
        <v>9</v>
      </c>
      <c r="X27" s="19"/>
      <c r="Y27" s="6"/>
      <c r="Z27" s="6"/>
      <c r="AA27" s="6"/>
      <c r="AB27" s="6"/>
    </row>
    <row r="28" spans="1:28" ht="29.1" customHeight="1" thickBot="1" x14ac:dyDescent="0.4">
      <c r="A28" s="166">
        <v>127164</v>
      </c>
      <c r="B28" s="138" t="s">
        <v>108</v>
      </c>
      <c r="C28" s="157" t="s">
        <v>422</v>
      </c>
      <c r="D28" s="157">
        <v>2496</v>
      </c>
      <c r="E28" s="157" t="s">
        <v>423</v>
      </c>
      <c r="F28" s="139"/>
      <c r="G28" s="148">
        <f>VLOOKUP(A28,[1]custom!$A$5:$K$33,11,FALSE)</f>
        <v>7</v>
      </c>
      <c r="H28" s="151"/>
      <c r="I28" s="151"/>
      <c r="J28" s="151"/>
      <c r="K28" s="23"/>
      <c r="L28" s="23"/>
      <c r="M28" s="23"/>
      <c r="N28" s="24"/>
      <c r="O28" s="25">
        <f>IF(P28=7,SUM(F28:M28)-SMALL(F28:M28,1),IF(P28=8,SUM(F28:M28),SUM(F28:M28)))+N28</f>
        <v>7</v>
      </c>
      <c r="P28" s="26">
        <f>COUNTA(F28:M28)</f>
        <v>1</v>
      </c>
      <c r="Q28" s="134">
        <f>SUM(F28:M28)+N28</f>
        <v>7</v>
      </c>
      <c r="R28" s="27"/>
      <c r="S28" s="28">
        <v>2236</v>
      </c>
      <c r="T28" s="132" t="s">
        <v>163</v>
      </c>
      <c r="U28" s="30">
        <f t="shared" si="0"/>
        <v>12</v>
      </c>
      <c r="V28" s="31"/>
      <c r="W28" s="32">
        <f t="shared" si="1"/>
        <v>12</v>
      </c>
      <c r="X28" s="19"/>
      <c r="Y28" s="6"/>
      <c r="Z28" s="6"/>
      <c r="AA28" s="6"/>
      <c r="AB28" s="6"/>
    </row>
    <row r="29" spans="1:28" ht="29.1" customHeight="1" thickBot="1" x14ac:dyDescent="0.4">
      <c r="A29" s="166">
        <v>130609</v>
      </c>
      <c r="B29" s="138" t="s">
        <v>108</v>
      </c>
      <c r="C29" s="157" t="s">
        <v>424</v>
      </c>
      <c r="D29" s="157">
        <v>1172</v>
      </c>
      <c r="E29" s="157" t="s">
        <v>332</v>
      </c>
      <c r="F29" s="139"/>
      <c r="G29" s="148">
        <f>VLOOKUP(A29,[1]custom!$A$5:$K$33,11,FALSE)</f>
        <v>6</v>
      </c>
      <c r="H29" s="151"/>
      <c r="I29" s="151"/>
      <c r="J29" s="151"/>
      <c r="K29" s="23"/>
      <c r="L29" s="23"/>
      <c r="M29" s="23"/>
      <c r="N29" s="24"/>
      <c r="O29" s="25">
        <f>IF(P29=7,SUM(F29:M29)-SMALL(F29:M29,1),IF(P29=8,SUM(F29:M29),SUM(F29:M29)))+N29</f>
        <v>6</v>
      </c>
      <c r="P29" s="26">
        <f>COUNTA(F29:M29)</f>
        <v>1</v>
      </c>
      <c r="Q29" s="134">
        <f>SUM(F29:M29)+N29</f>
        <v>6</v>
      </c>
      <c r="R29" s="27"/>
      <c r="S29" s="28">
        <v>2272</v>
      </c>
      <c r="T29" s="132" t="s">
        <v>164</v>
      </c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66">
        <v>108592</v>
      </c>
      <c r="B30" s="138" t="s">
        <v>108</v>
      </c>
      <c r="C30" s="157" t="s">
        <v>229</v>
      </c>
      <c r="D30" s="157">
        <v>1172</v>
      </c>
      <c r="E30" s="157" t="s">
        <v>144</v>
      </c>
      <c r="F30" s="139">
        <v>5</v>
      </c>
      <c r="G30" s="148"/>
      <c r="H30" s="151"/>
      <c r="I30" s="151"/>
      <c r="J30" s="151"/>
      <c r="K30" s="23"/>
      <c r="L30" s="23"/>
      <c r="M30" s="23"/>
      <c r="N30" s="24"/>
      <c r="O30" s="25">
        <f>IF(P30=7,SUM(F30:M30)-SMALL(F30:M30,1),IF(P30=8,SUM(F30:M30),SUM(F30:M30)))+N30</f>
        <v>5</v>
      </c>
      <c r="P30" s="26">
        <f>COUNTA(F30:M30)</f>
        <v>1</v>
      </c>
      <c r="Q30" s="134">
        <f>SUM(F30:M30)+N30</f>
        <v>5</v>
      </c>
      <c r="R30" s="27"/>
      <c r="S30" s="28">
        <v>2362</v>
      </c>
      <c r="T30" s="132" t="s">
        <v>165</v>
      </c>
      <c r="U30" s="30">
        <f t="shared" si="0"/>
        <v>80</v>
      </c>
      <c r="V30" s="31"/>
      <c r="W30" s="32">
        <f t="shared" si="1"/>
        <v>80</v>
      </c>
      <c r="X30" s="19"/>
      <c r="Y30" s="6"/>
      <c r="Z30" s="6"/>
      <c r="AA30" s="6"/>
      <c r="AB30" s="6"/>
    </row>
    <row r="31" spans="1:28" ht="29.1" customHeight="1" thickBot="1" x14ac:dyDescent="0.4">
      <c r="A31" s="166">
        <v>96649</v>
      </c>
      <c r="B31" s="138" t="s">
        <v>108</v>
      </c>
      <c r="C31" s="157" t="s">
        <v>230</v>
      </c>
      <c r="D31" s="157">
        <v>2403</v>
      </c>
      <c r="E31" s="157" t="s">
        <v>167</v>
      </c>
      <c r="F31" s="139">
        <v>5</v>
      </c>
      <c r="G31" s="148"/>
      <c r="H31" s="151"/>
      <c r="I31" s="151"/>
      <c r="J31" s="151"/>
      <c r="K31" s="23"/>
      <c r="L31" s="23"/>
      <c r="M31" s="23"/>
      <c r="N31" s="24"/>
      <c r="O31" s="25">
        <f>IF(P31=7,SUM(F31:M31)-SMALL(F31:M31,1),IF(P31=8,SUM(F31:M31),SUM(F31:M31)))+N31</f>
        <v>5</v>
      </c>
      <c r="P31" s="26">
        <f>COUNTA(F31:M31)</f>
        <v>1</v>
      </c>
      <c r="Q31" s="134">
        <f>SUM(F31:M31)+N31</f>
        <v>5</v>
      </c>
      <c r="R31" s="27"/>
      <c r="S31" s="28">
        <v>2397</v>
      </c>
      <c r="T31" s="132" t="s">
        <v>166</v>
      </c>
      <c r="U31" s="30">
        <f t="shared" si="0"/>
        <v>7</v>
      </c>
      <c r="V31" s="31"/>
      <c r="W31" s="32">
        <f t="shared" si="1"/>
        <v>7</v>
      </c>
      <c r="X31" s="19"/>
      <c r="Y31" s="6"/>
      <c r="Z31" s="6"/>
      <c r="AA31" s="6"/>
      <c r="AB31" s="6"/>
    </row>
    <row r="32" spans="1:28" ht="29.1" customHeight="1" thickBot="1" x14ac:dyDescent="0.4">
      <c r="A32" s="166">
        <v>141344</v>
      </c>
      <c r="B32" s="138" t="s">
        <v>108</v>
      </c>
      <c r="C32" s="157" t="s">
        <v>231</v>
      </c>
      <c r="D32" s="157">
        <v>2140</v>
      </c>
      <c r="E32" s="157" t="s">
        <v>159</v>
      </c>
      <c r="F32" s="139">
        <v>5</v>
      </c>
      <c r="G32" s="148"/>
      <c r="H32" s="151"/>
      <c r="I32" s="151"/>
      <c r="J32" s="151"/>
      <c r="K32" s="23"/>
      <c r="L32" s="23"/>
      <c r="M32" s="23"/>
      <c r="N32" s="24"/>
      <c r="O32" s="25">
        <f>IF(P32=7,SUM(F32:M32)-SMALL(F32:M32,1),IF(P32=8,SUM(F32:M32),SUM(F32:M32)))+N32</f>
        <v>5</v>
      </c>
      <c r="P32" s="26">
        <f>COUNTA(F32:M32)</f>
        <v>1</v>
      </c>
      <c r="Q32" s="134">
        <f>SUM(F32:M32)+N32</f>
        <v>5</v>
      </c>
      <c r="R32" s="27"/>
      <c r="S32" s="28">
        <v>2403</v>
      </c>
      <c r="T32" s="132" t="s">
        <v>167</v>
      </c>
      <c r="U32" s="30">
        <f t="shared" si="0"/>
        <v>17</v>
      </c>
      <c r="V32" s="31"/>
      <c r="W32" s="32">
        <f t="shared" si="1"/>
        <v>17</v>
      </c>
      <c r="X32" s="19"/>
      <c r="Y32" s="6"/>
      <c r="Z32" s="6"/>
      <c r="AA32" s="6"/>
      <c r="AB32" s="6"/>
    </row>
    <row r="33" spans="1:28" ht="29.1" customHeight="1" thickBot="1" x14ac:dyDescent="0.4">
      <c r="A33" s="166">
        <v>140962</v>
      </c>
      <c r="B33" s="138" t="s">
        <v>108</v>
      </c>
      <c r="C33" s="157" t="s">
        <v>232</v>
      </c>
      <c r="D33" s="163">
        <v>1180</v>
      </c>
      <c r="E33" s="157" t="s">
        <v>146</v>
      </c>
      <c r="F33" s="139">
        <v>5</v>
      </c>
      <c r="G33" s="148"/>
      <c r="H33" s="151"/>
      <c r="I33" s="151"/>
      <c r="J33" s="151"/>
      <c r="K33" s="23"/>
      <c r="L33" s="23"/>
      <c r="M33" s="23"/>
      <c r="N33" s="24"/>
      <c r="O33" s="25">
        <f>IF(P33=7,SUM(F33:M33)-SMALL(F33:M33,1),IF(P33=8,SUM(F33:M33),SUM(F33:M33)))+N33</f>
        <v>5</v>
      </c>
      <c r="P33" s="26">
        <f>COUNTA(F33:M33)</f>
        <v>1</v>
      </c>
      <c r="Q33" s="134">
        <f>SUM(F33:M33)+N33</f>
        <v>5</v>
      </c>
      <c r="R33" s="27"/>
      <c r="S33" s="28">
        <v>2415</v>
      </c>
      <c r="T33" s="132" t="s">
        <v>168</v>
      </c>
      <c r="U33" s="30">
        <f t="shared" si="0"/>
        <v>140</v>
      </c>
      <c r="V33" s="31"/>
      <c r="W33" s="32">
        <f t="shared" si="1"/>
        <v>140</v>
      </c>
      <c r="X33" s="19"/>
      <c r="Y33" s="6"/>
      <c r="Z33" s="6"/>
      <c r="AA33" s="6"/>
      <c r="AB33" s="6"/>
    </row>
    <row r="34" spans="1:28" ht="29.1" customHeight="1" thickBot="1" x14ac:dyDescent="0.4">
      <c r="A34" s="166">
        <v>93887</v>
      </c>
      <c r="B34" s="138" t="s">
        <v>108</v>
      </c>
      <c r="C34" s="157" t="s">
        <v>425</v>
      </c>
      <c r="D34" s="157">
        <v>2599</v>
      </c>
      <c r="E34" s="157" t="s">
        <v>366</v>
      </c>
      <c r="F34" s="139"/>
      <c r="G34" s="148">
        <f>VLOOKUP(A34,[1]custom!$A$5:$K$33,11,FALSE)</f>
        <v>5</v>
      </c>
      <c r="H34" s="151"/>
      <c r="I34" s="151"/>
      <c r="J34" s="151"/>
      <c r="K34" s="23"/>
      <c r="L34" s="23"/>
      <c r="M34" s="23"/>
      <c r="N34" s="24"/>
      <c r="O34" s="25">
        <f>IF(P34=7,SUM(F34:M34)-SMALL(F34:M34,1),IF(P34=8,SUM(F34:M34),SUM(F34:M34)))+N34</f>
        <v>5</v>
      </c>
      <c r="P34" s="26">
        <f>COUNTA(F34:M34)</f>
        <v>1</v>
      </c>
      <c r="Q34" s="134">
        <f>SUM(F34:M34)+N34</f>
        <v>5</v>
      </c>
      <c r="R34" s="27"/>
      <c r="S34" s="28">
        <v>2446</v>
      </c>
      <c r="T34" s="132" t="s">
        <v>169</v>
      </c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66">
        <v>114907</v>
      </c>
      <c r="B35" s="138" t="s">
        <v>108</v>
      </c>
      <c r="C35" s="157" t="s">
        <v>426</v>
      </c>
      <c r="D35" s="157">
        <v>2334</v>
      </c>
      <c r="E35" s="157" t="s">
        <v>427</v>
      </c>
      <c r="F35" s="139"/>
      <c r="G35" s="148">
        <f>VLOOKUP(A35,[1]custom!$A$5:$K$33,11,FALSE)</f>
        <v>5</v>
      </c>
      <c r="H35" s="151"/>
      <c r="I35" s="151"/>
      <c r="J35" s="151"/>
      <c r="K35" s="23"/>
      <c r="L35" s="23"/>
      <c r="M35" s="23"/>
      <c r="N35" s="24"/>
      <c r="O35" s="25">
        <f>IF(P35=7,SUM(F35:M35)-SMALL(F35:M35,1),IF(P35=8,SUM(F35:M35),SUM(F35:M35)))+N35</f>
        <v>5</v>
      </c>
      <c r="P35" s="26">
        <f>COUNTA(F35:M35)</f>
        <v>1</v>
      </c>
      <c r="Q35" s="134">
        <f>SUM(F35:M35)+N35</f>
        <v>5</v>
      </c>
      <c r="R35" s="27"/>
      <c r="S35" s="28">
        <v>2455</v>
      </c>
      <c r="T35" s="132" t="s">
        <v>170</v>
      </c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66">
        <v>101665</v>
      </c>
      <c r="B36" s="138" t="s">
        <v>108</v>
      </c>
      <c r="C36" s="157" t="s">
        <v>428</v>
      </c>
      <c r="D36" s="157">
        <v>10</v>
      </c>
      <c r="E36" s="157" t="s">
        <v>391</v>
      </c>
      <c r="F36" s="139"/>
      <c r="G36" s="148">
        <f>VLOOKUP(A36,[1]custom!$A$5:$K$33,11,FALSE)</f>
        <v>5</v>
      </c>
      <c r="H36" s="151"/>
      <c r="I36" s="151"/>
      <c r="J36" s="151"/>
      <c r="K36" s="23"/>
      <c r="L36" s="23"/>
      <c r="M36" s="23"/>
      <c r="N36" s="24"/>
      <c r="O36" s="25">
        <f>IF(P36=7,SUM(F36:M36)-SMALL(F36:M36,1),IF(P36=8,SUM(F36:M36),SUM(F36:M36)))+N36</f>
        <v>5</v>
      </c>
      <c r="P36" s="26">
        <f>COUNTA(F36:M36)</f>
        <v>1</v>
      </c>
      <c r="Q36" s="134">
        <f>SUM(F36:M36)+N36</f>
        <v>5</v>
      </c>
      <c r="R36" s="27"/>
      <c r="S36" s="28">
        <v>2513</v>
      </c>
      <c r="T36" s="132" t="s">
        <v>114</v>
      </c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66">
        <v>132431</v>
      </c>
      <c r="B37" s="138" t="s">
        <v>108</v>
      </c>
      <c r="C37" s="157" t="s">
        <v>429</v>
      </c>
      <c r="D37" s="157">
        <v>2397</v>
      </c>
      <c r="E37" s="157" t="s">
        <v>166</v>
      </c>
      <c r="F37" s="139"/>
      <c r="G37" s="148">
        <f>VLOOKUP(A37,[1]custom!$A$5:$K$33,11,FALSE)</f>
        <v>5</v>
      </c>
      <c r="H37" s="151"/>
      <c r="I37" s="151"/>
      <c r="J37" s="151"/>
      <c r="K37" s="23"/>
      <c r="L37" s="23"/>
      <c r="M37" s="23"/>
      <c r="N37" s="24"/>
      <c r="O37" s="25">
        <f>IF(P37=7,SUM(F37:M37)-SMALL(F37:M37,1),IF(P37=8,SUM(F37:M37),SUM(F37:M37)))+N37</f>
        <v>5</v>
      </c>
      <c r="P37" s="26">
        <f>COUNTA(F37:M37)</f>
        <v>1</v>
      </c>
      <c r="Q37" s="134">
        <f>SUM(F37:M37)+N37</f>
        <v>5</v>
      </c>
      <c r="R37" s="27"/>
      <c r="S37" s="28">
        <v>2521</v>
      </c>
      <c r="T37" s="132" t="s">
        <v>111</v>
      </c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66">
        <v>49030</v>
      </c>
      <c r="B38" s="138" t="s">
        <v>108</v>
      </c>
      <c r="C38" s="157" t="s">
        <v>430</v>
      </c>
      <c r="D38" s="157">
        <v>2334</v>
      </c>
      <c r="E38" s="157" t="s">
        <v>427</v>
      </c>
      <c r="F38" s="139"/>
      <c r="G38" s="148">
        <f>VLOOKUP(A38,[1]custom!$A$5:$K$33,11,FALSE)</f>
        <v>5</v>
      </c>
      <c r="H38" s="151"/>
      <c r="I38" s="151"/>
      <c r="J38" s="151"/>
      <c r="K38" s="23"/>
      <c r="L38" s="23"/>
      <c r="M38" s="23"/>
      <c r="N38" s="24"/>
      <c r="O38" s="25">
        <f>IF(P38=7,SUM(F38:M38)-SMALL(F38:M38,1),IF(P38=8,SUM(F38:M38),SUM(F38:M38)))+N38</f>
        <v>5</v>
      </c>
      <c r="P38" s="26">
        <f>COUNTA(F38:M38)</f>
        <v>1</v>
      </c>
      <c r="Q38" s="134">
        <f>SUM(F38:M38)+N38</f>
        <v>5</v>
      </c>
      <c r="R38" s="27"/>
      <c r="S38" s="28">
        <v>2526</v>
      </c>
      <c r="T38" s="132" t="s">
        <v>171</v>
      </c>
      <c r="U38" s="30">
        <f t="shared" si="0"/>
        <v>105</v>
      </c>
      <c r="V38" s="31"/>
      <c r="W38" s="32">
        <f t="shared" si="1"/>
        <v>105</v>
      </c>
      <c r="X38" s="19"/>
      <c r="Y38" s="6"/>
      <c r="Z38" s="6"/>
      <c r="AA38" s="6"/>
      <c r="AB38" s="6"/>
    </row>
    <row r="39" spans="1:28" ht="29.1" customHeight="1" thickBot="1" x14ac:dyDescent="0.4">
      <c r="A39" s="166">
        <v>132497</v>
      </c>
      <c r="B39" s="138" t="s">
        <v>108</v>
      </c>
      <c r="C39" s="157" t="s">
        <v>431</v>
      </c>
      <c r="D39" s="157">
        <v>10</v>
      </c>
      <c r="E39" s="157" t="s">
        <v>391</v>
      </c>
      <c r="F39" s="139"/>
      <c r="G39" s="148">
        <f>VLOOKUP(A39,[1]custom!$A$5:$K$33,11,FALSE)</f>
        <v>5</v>
      </c>
      <c r="H39" s="151"/>
      <c r="I39" s="151"/>
      <c r="J39" s="151"/>
      <c r="K39" s="23"/>
      <c r="L39" s="23"/>
      <c r="M39" s="23"/>
      <c r="N39" s="24"/>
      <c r="O39" s="25">
        <f>IF(P39=7,SUM(F39:M39)-SMALL(F39:M39,1),IF(P39=8,SUM(F39:M39),SUM(F39:M39)))+N39</f>
        <v>5</v>
      </c>
      <c r="P39" s="26">
        <f>COUNTA(F39:M39)</f>
        <v>1</v>
      </c>
      <c r="Q39" s="134">
        <f>SUM(F39:M39)+N39</f>
        <v>5</v>
      </c>
      <c r="R39" s="27"/>
      <c r="S39" s="28">
        <v>2609</v>
      </c>
      <c r="T39" s="132" t="s">
        <v>172</v>
      </c>
      <c r="U39" s="30">
        <f t="shared" si="0"/>
        <v>29</v>
      </c>
      <c r="V39" s="31"/>
      <c r="W39" s="32">
        <f t="shared" si="1"/>
        <v>29</v>
      </c>
      <c r="X39" s="19"/>
      <c r="Y39" s="6"/>
      <c r="Z39" s="6"/>
      <c r="AA39" s="6"/>
      <c r="AB39" s="6"/>
    </row>
    <row r="40" spans="1:28" ht="29.1" customHeight="1" thickBot="1" x14ac:dyDescent="0.4">
      <c r="A40" s="166">
        <v>141122</v>
      </c>
      <c r="B40" s="138" t="s">
        <v>108</v>
      </c>
      <c r="C40" s="157" t="s">
        <v>432</v>
      </c>
      <c r="D40" s="157">
        <v>1172</v>
      </c>
      <c r="E40" s="157" t="s">
        <v>332</v>
      </c>
      <c r="F40" s="139"/>
      <c r="G40" s="148">
        <f>VLOOKUP(A40,[1]custom!$A$5:$K$33,11,FALSE)</f>
        <v>5</v>
      </c>
      <c r="H40" s="151"/>
      <c r="I40" s="151"/>
      <c r="J40" s="151"/>
      <c r="K40" s="23"/>
      <c r="L40" s="23"/>
      <c r="M40" s="23"/>
      <c r="N40" s="24"/>
      <c r="O40" s="25">
        <f>IF(P40=7,SUM(F40:M40)-SMALL(F40:M40,1),IF(P40=8,SUM(F40:M40),SUM(F40:M40)))+N40</f>
        <v>5</v>
      </c>
      <c r="P40" s="26">
        <f>COUNTA(F40:M40)</f>
        <v>1</v>
      </c>
      <c r="Q40" s="134">
        <f>SUM(F40:M40)+N40</f>
        <v>5</v>
      </c>
      <c r="R40" s="27"/>
      <c r="S40" s="28">
        <v>2612</v>
      </c>
      <c r="T40" s="132" t="s">
        <v>173</v>
      </c>
      <c r="U40" s="30">
        <f t="shared" si="0"/>
        <v>100</v>
      </c>
      <c r="V40" s="31"/>
      <c r="W40" s="32">
        <f t="shared" si="1"/>
        <v>100</v>
      </c>
      <c r="X40" s="19"/>
      <c r="Y40" s="6"/>
      <c r="Z40" s="6"/>
      <c r="AA40" s="6"/>
      <c r="AB40" s="6"/>
    </row>
    <row r="41" spans="1:28" ht="29.1" customHeight="1" thickBot="1" x14ac:dyDescent="0.4">
      <c r="A41" s="166">
        <v>138769</v>
      </c>
      <c r="B41" s="138" t="s">
        <v>108</v>
      </c>
      <c r="C41" s="157" t="s">
        <v>433</v>
      </c>
      <c r="D41" s="157">
        <v>2042</v>
      </c>
      <c r="E41" s="157" t="s">
        <v>434</v>
      </c>
      <c r="F41" s="139"/>
      <c r="G41" s="148">
        <f>VLOOKUP(A41,[1]custom!$A$5:$K$33,11,FALSE)</f>
        <v>5</v>
      </c>
      <c r="H41" s="151"/>
      <c r="I41" s="151"/>
      <c r="J41" s="151"/>
      <c r="K41" s="23"/>
      <c r="L41" s="23"/>
      <c r="M41" s="23"/>
      <c r="N41" s="24"/>
      <c r="O41" s="25">
        <f>IF(P41=7,SUM(F41:M41)-SMALL(F41:M41,1),IF(P41=8,SUM(F41:M41),SUM(F41:M41)))+N41</f>
        <v>5</v>
      </c>
      <c r="P41" s="26">
        <f>COUNTA(F41:M41)</f>
        <v>1</v>
      </c>
      <c r="Q41" s="134">
        <f>SUM(F41:M41)+N41</f>
        <v>5</v>
      </c>
      <c r="R41" s="27"/>
      <c r="S41" s="28">
        <v>2638</v>
      </c>
      <c r="T41" s="132" t="s">
        <v>174</v>
      </c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66">
        <v>103485</v>
      </c>
      <c r="B42" s="138" t="s">
        <v>108</v>
      </c>
      <c r="C42" s="157" t="s">
        <v>435</v>
      </c>
      <c r="D42" s="157">
        <v>2478</v>
      </c>
      <c r="E42" s="157" t="s">
        <v>322</v>
      </c>
      <c r="F42" s="139"/>
      <c r="G42" s="148">
        <f>VLOOKUP(A42,[1]custom!$A$5:$K$33,11,FALSE)</f>
        <v>5</v>
      </c>
      <c r="H42" s="151"/>
      <c r="I42" s="151"/>
      <c r="J42" s="151"/>
      <c r="K42" s="23"/>
      <c r="L42" s="23"/>
      <c r="M42" s="23"/>
      <c r="N42" s="24"/>
      <c r="O42" s="25">
        <f>IF(P42=7,SUM(F42:M42)-SMALL(F42:M42,1),IF(P42=8,SUM(F42:M42),SUM(F42:M42)))+N42</f>
        <v>5</v>
      </c>
      <c r="P42" s="26">
        <f>COUNTA(F42:M42)</f>
        <v>1</v>
      </c>
      <c r="Q42" s="134">
        <f>SUM(F42:M42)+N42</f>
        <v>5</v>
      </c>
      <c r="R42" s="27"/>
      <c r="S42" s="28">
        <v>1665</v>
      </c>
      <c r="T42" s="132" t="s">
        <v>604</v>
      </c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66">
        <v>126679</v>
      </c>
      <c r="B43" s="138" t="s">
        <v>108</v>
      </c>
      <c r="C43" s="157" t="s">
        <v>436</v>
      </c>
      <c r="D43" s="157">
        <v>1347</v>
      </c>
      <c r="E43" s="157" t="s">
        <v>45</v>
      </c>
      <c r="F43" s="139"/>
      <c r="G43" s="148">
        <f>VLOOKUP(A43,[1]custom!$A$5:$K$33,11,FALSE)</f>
        <v>5</v>
      </c>
      <c r="H43" s="151"/>
      <c r="I43" s="151"/>
      <c r="J43" s="151"/>
      <c r="K43" s="23"/>
      <c r="L43" s="23"/>
      <c r="M43" s="23"/>
      <c r="N43" s="24"/>
      <c r="O43" s="25">
        <f>IF(P43=7,SUM(F43:M43)-SMALL(F43:M43,1),IF(P43=8,SUM(F43:M43),SUM(F43:M43)))+N43</f>
        <v>5</v>
      </c>
      <c r="P43" s="26">
        <f>COUNTA(F43:M43)</f>
        <v>1</v>
      </c>
      <c r="Q43" s="134">
        <f>SUM(F43:M43)+N43</f>
        <v>5</v>
      </c>
      <c r="R43" s="27"/>
      <c r="S43" s="28">
        <v>1771</v>
      </c>
      <c r="T43" s="29" t="s">
        <v>456</v>
      </c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66">
        <v>117684</v>
      </c>
      <c r="B44" s="138" t="s">
        <v>108</v>
      </c>
      <c r="C44" s="157" t="s">
        <v>437</v>
      </c>
      <c r="D44" s="157">
        <v>1174</v>
      </c>
      <c r="E44" s="157" t="s">
        <v>305</v>
      </c>
      <c r="F44" s="139"/>
      <c r="G44" s="148">
        <f>VLOOKUP(A44,[1]custom!$A$5:$K$33,11,FALSE)</f>
        <v>5</v>
      </c>
      <c r="H44" s="151"/>
      <c r="I44" s="151"/>
      <c r="J44" s="151"/>
      <c r="K44" s="23"/>
      <c r="L44" s="23"/>
      <c r="M44" s="23"/>
      <c r="N44" s="24"/>
      <c r="O44" s="25">
        <f>IF(P44=7,SUM(F44:M44)-SMALL(F44:M44,1),IF(P44=8,SUM(F44:M44),SUM(F44:M44)))+N44</f>
        <v>5</v>
      </c>
      <c r="P44" s="26">
        <f>COUNTA(F44:M44)</f>
        <v>1</v>
      </c>
      <c r="Q44" s="134">
        <f>SUM(F44:M44)+N44</f>
        <v>5</v>
      </c>
      <c r="R44" s="27"/>
      <c r="S44" s="28">
        <v>1862</v>
      </c>
      <c r="T44" s="132" t="s">
        <v>324</v>
      </c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66">
        <v>133502</v>
      </c>
      <c r="B45" s="138" t="s">
        <v>108</v>
      </c>
      <c r="C45" s="157" t="s">
        <v>438</v>
      </c>
      <c r="D45" s="157">
        <v>1174</v>
      </c>
      <c r="E45" s="157" t="s">
        <v>305</v>
      </c>
      <c r="F45" s="139"/>
      <c r="G45" s="148">
        <f>VLOOKUP(A45,[1]custom!$A$5:$K$33,11,FALSE)</f>
        <v>5</v>
      </c>
      <c r="H45" s="23"/>
      <c r="I45" s="151"/>
      <c r="J45" s="151"/>
      <c r="K45" s="23"/>
      <c r="L45" s="23"/>
      <c r="M45" s="23"/>
      <c r="N45" s="24"/>
      <c r="O45" s="25">
        <f>IF(P45=7,SUM(F45:M45)-SMALL(F45:M45,1),IF(P45=8,SUM(F45:M45),SUM(F45:M45)))+N45</f>
        <v>5</v>
      </c>
      <c r="P45" s="26">
        <f>COUNTA(F45:M45)</f>
        <v>1</v>
      </c>
      <c r="Q45" s="134">
        <f>SUM(F45:M45)+N45</f>
        <v>5</v>
      </c>
      <c r="R45" s="27"/>
      <c r="S45" s="28">
        <v>1868</v>
      </c>
      <c r="T45" s="29" t="s">
        <v>310</v>
      </c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6.25" thickBot="1" x14ac:dyDescent="0.4">
      <c r="A46" s="166">
        <v>141411</v>
      </c>
      <c r="B46" s="138" t="s">
        <v>108</v>
      </c>
      <c r="C46" s="157" t="s">
        <v>439</v>
      </c>
      <c r="D46" s="157">
        <v>1132</v>
      </c>
      <c r="E46" s="157" t="s">
        <v>440</v>
      </c>
      <c r="F46" s="139"/>
      <c r="G46" s="148">
        <f>VLOOKUP(A46,[1]custom!$A$5:$K$33,11,FALSE)</f>
        <v>5</v>
      </c>
      <c r="H46" s="151"/>
      <c r="I46" s="151"/>
      <c r="J46" s="151"/>
      <c r="K46" s="23"/>
      <c r="L46" s="23"/>
      <c r="M46" s="23"/>
      <c r="N46" s="24"/>
      <c r="O46" s="25">
        <f>IF(P46=7,SUM(F46:M46)-SMALL(F46:M46,1),IF(P46=8,SUM(F46:M46),SUM(F46:M46)))+N46</f>
        <v>5</v>
      </c>
      <c r="P46" s="26">
        <f>COUNTA(F46:M46)</f>
        <v>1</v>
      </c>
      <c r="Q46" s="134">
        <f>SUM(F46:M46)+N46</f>
        <v>5</v>
      </c>
      <c r="R46" s="35"/>
      <c r="S46" s="28">
        <v>1937</v>
      </c>
      <c r="T46" s="29" t="s">
        <v>363</v>
      </c>
      <c r="U46" s="30">
        <f t="shared" si="0"/>
        <v>0</v>
      </c>
      <c r="V46" s="36"/>
      <c r="W46" s="32">
        <f t="shared" si="1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66">
        <v>135145</v>
      </c>
      <c r="B47" s="138" t="s">
        <v>108</v>
      </c>
      <c r="C47" s="157" t="s">
        <v>406</v>
      </c>
      <c r="D47" s="163">
        <v>2397</v>
      </c>
      <c r="E47" s="157" t="s">
        <v>166</v>
      </c>
      <c r="F47" s="139"/>
      <c r="G47" s="148">
        <f>VLOOKUP(A47,[1]custom!$A$5:$K$33,11,FALSE)</f>
        <v>2</v>
      </c>
      <c r="H47" s="151"/>
      <c r="I47" s="151"/>
      <c r="J47" s="151"/>
      <c r="K47" s="23"/>
      <c r="L47" s="23"/>
      <c r="M47" s="23"/>
      <c r="N47" s="24"/>
      <c r="O47" s="25">
        <f>IF(P47=7,SUM(F47:M47)-SMALL(F47:M47,1),IF(P47=8,SUM(F47:M47),SUM(F47:M47)))+N47</f>
        <v>2</v>
      </c>
      <c r="P47" s="26">
        <f>COUNTA(F47:M47)</f>
        <v>1</v>
      </c>
      <c r="Q47" s="134">
        <f>SUM(F47:M47)+N47</f>
        <v>2</v>
      </c>
      <c r="R47" s="35"/>
      <c r="S47" s="28">
        <v>1970</v>
      </c>
      <c r="T47" s="29" t="s">
        <v>327</v>
      </c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66"/>
      <c r="B48" s="138" t="s">
        <v>110</v>
      </c>
      <c r="C48" s="157"/>
      <c r="D48" s="157"/>
      <c r="E48" s="157"/>
      <c r="F48" s="139"/>
      <c r="G48" s="148"/>
      <c r="H48" s="151"/>
      <c r="I48" s="151"/>
      <c r="J48" s="151"/>
      <c r="K48" s="23"/>
      <c r="L48" s="23"/>
      <c r="M48" s="23"/>
      <c r="N48" s="24"/>
      <c r="O48" s="25">
        <f>IF(P48=7,SUM(F48:M48)-SMALL(F48:M48,1),IF(P48=8,SUM(F48:M48),SUM(F48:M48)))+N48</f>
        <v>0</v>
      </c>
      <c r="P48" s="26">
        <f>COUNTA(F48:M48)</f>
        <v>0</v>
      </c>
      <c r="Q48" s="134">
        <v>0</v>
      </c>
      <c r="R48" s="19"/>
      <c r="S48" s="28">
        <v>2029</v>
      </c>
      <c r="T48" s="29" t="s">
        <v>349</v>
      </c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66"/>
      <c r="B49" s="138" t="s">
        <v>110</v>
      </c>
      <c r="C49" s="157"/>
      <c r="D49" s="157"/>
      <c r="E49" s="157"/>
      <c r="F49" s="139"/>
      <c r="G49" s="148"/>
      <c r="H49" s="151"/>
      <c r="I49" s="151"/>
      <c r="J49" s="151"/>
      <c r="K49" s="23"/>
      <c r="L49" s="23"/>
      <c r="M49" s="23"/>
      <c r="N49" s="24"/>
      <c r="O49" s="25">
        <f>IF(P49=7,SUM(F49:M49)-SMALL(F49:M49,1),IF(P49=8,SUM(F49:M49),SUM(F49:M49)))+N49</f>
        <v>0</v>
      </c>
      <c r="P49" s="26">
        <f>COUNTA(F49:M49)</f>
        <v>0</v>
      </c>
      <c r="Q49" s="134">
        <v>0</v>
      </c>
      <c r="R49" s="35"/>
      <c r="S49" s="28">
        <v>2042</v>
      </c>
      <c r="T49" s="29" t="s">
        <v>434</v>
      </c>
      <c r="U49" s="30">
        <f t="shared" si="0"/>
        <v>5</v>
      </c>
      <c r="V49" s="39"/>
      <c r="W49" s="32">
        <f t="shared" si="1"/>
        <v>5</v>
      </c>
      <c r="X49" s="6"/>
      <c r="Y49" s="6"/>
      <c r="Z49" s="6"/>
      <c r="AA49" s="6"/>
      <c r="AB49" s="6"/>
    </row>
    <row r="50" spans="1:28" ht="29.1" customHeight="1" thickBot="1" x14ac:dyDescent="0.4">
      <c r="A50" s="166"/>
      <c r="B50" s="138" t="s">
        <v>110</v>
      </c>
      <c r="C50" s="157"/>
      <c r="D50" s="163"/>
      <c r="E50" s="157"/>
      <c r="F50" s="139"/>
      <c r="G50" s="148"/>
      <c r="H50" s="151"/>
      <c r="I50" s="151"/>
      <c r="J50" s="151"/>
      <c r="K50" s="23"/>
      <c r="L50" s="23"/>
      <c r="M50" s="23"/>
      <c r="N50" s="24"/>
      <c r="O50" s="25">
        <f>IF(P50=9,SUM(F50:M50)-SMALL(F50:M50,1)-SMALL(F50:M50,2),IF(P50=8,SUM(F50:M50)-SMALL(F50:M50,1),SUM(F50:M50)))</f>
        <v>0</v>
      </c>
      <c r="P50" s="26">
        <f>COUNTA(F50:M50)</f>
        <v>0</v>
      </c>
      <c r="Q50" s="134">
        <v>0</v>
      </c>
      <c r="R50" s="35"/>
      <c r="S50" s="28">
        <v>2046</v>
      </c>
      <c r="T50" s="29" t="s">
        <v>467</v>
      </c>
      <c r="U50" s="30">
        <f t="shared" si="0"/>
        <v>0</v>
      </c>
      <c r="V50" s="6"/>
      <c r="W50" s="32">
        <f t="shared" si="1"/>
        <v>0</v>
      </c>
      <c r="X50" s="6"/>
      <c r="Y50" s="6"/>
      <c r="Z50" s="6"/>
      <c r="AA50" s="6"/>
      <c r="AB50" s="6"/>
    </row>
    <row r="51" spans="1:28" ht="29.1" customHeight="1" thickBot="1" x14ac:dyDescent="0.4">
      <c r="A51" s="166"/>
      <c r="B51" s="138" t="s">
        <v>110</v>
      </c>
      <c r="C51" s="157"/>
      <c r="D51" s="163"/>
      <c r="E51" s="157"/>
      <c r="F51" s="139"/>
      <c r="G51" s="148"/>
      <c r="H51" s="151"/>
      <c r="I51" s="151"/>
      <c r="J51" s="151"/>
      <c r="K51" s="23"/>
      <c r="L51" s="23"/>
      <c r="M51" s="23"/>
      <c r="N51" s="24"/>
      <c r="O51" s="25">
        <f>IF(P51=9,SUM(F51:M51)-SMALL(F51:M51,1)-SMALL(F51:M51,2),IF(P51=8,SUM(F51:M51)-SMALL(F51:M51,1),SUM(F51:M51)))</f>
        <v>0</v>
      </c>
      <c r="P51" s="26">
        <f>COUNTA(F51:M51)</f>
        <v>0</v>
      </c>
      <c r="Q51" s="134">
        <v>0</v>
      </c>
      <c r="R51" s="35"/>
      <c r="S51" s="28">
        <v>2178</v>
      </c>
      <c r="T51" s="29" t="s">
        <v>605</v>
      </c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66"/>
      <c r="B52" s="138" t="s">
        <v>110</v>
      </c>
      <c r="C52" s="157"/>
      <c r="D52" s="163"/>
      <c r="E52" s="157"/>
      <c r="F52" s="139"/>
      <c r="G52" s="148"/>
      <c r="H52" s="23"/>
      <c r="I52" s="23"/>
      <c r="J52" s="23"/>
      <c r="K52" s="23"/>
      <c r="L52" s="23"/>
      <c r="M52" s="23"/>
      <c r="N52" s="243"/>
      <c r="O52" s="25">
        <f>IF(P52=9,SUM(F52:M52)-SMALL(F52:M52,1)-SMALL(F52:M52,2),IF(P52=8,SUM(F52:M52)-SMALL(F52:M52,1),SUM(F52:M52)))</f>
        <v>0</v>
      </c>
      <c r="P52" s="26">
        <f>COUNTA(F52:M52)</f>
        <v>0</v>
      </c>
      <c r="Q52" s="134">
        <v>0</v>
      </c>
      <c r="R52" s="35"/>
      <c r="S52" s="28">
        <v>2205</v>
      </c>
      <c r="T52" s="29" t="s">
        <v>574</v>
      </c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66"/>
      <c r="B53" s="138" t="s">
        <v>110</v>
      </c>
      <c r="C53" s="157"/>
      <c r="D53" s="157"/>
      <c r="E53" s="157"/>
      <c r="F53" s="139"/>
      <c r="G53" s="148"/>
      <c r="H53" s="23"/>
      <c r="I53" s="23"/>
      <c r="J53" s="23"/>
      <c r="K53" s="23"/>
      <c r="L53" s="23"/>
      <c r="M53" s="23"/>
      <c r="N53" s="243"/>
      <c r="O53" s="25">
        <f>IF(P53=9,SUM(F53:M53)-SMALL(F53:M53,1)-SMALL(F53:M53,2),IF(P53=8,SUM(F53:M53)-SMALL(F53:M53,1),SUM(F53:M53)))</f>
        <v>0</v>
      </c>
      <c r="P53" s="26">
        <f>COUNTA(F53:M53)</f>
        <v>0</v>
      </c>
      <c r="Q53" s="134">
        <f>SUM(F53:M53)</f>
        <v>0</v>
      </c>
      <c r="R53" s="35"/>
      <c r="S53" s="28">
        <v>2251</v>
      </c>
      <c r="T53" s="29" t="s">
        <v>304</v>
      </c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66"/>
      <c r="B54" s="138" t="s">
        <v>110</v>
      </c>
      <c r="C54" s="157"/>
      <c r="D54" s="157"/>
      <c r="E54" s="157"/>
      <c r="F54" s="139"/>
      <c r="G54" s="148"/>
      <c r="H54" s="23"/>
      <c r="I54" s="23"/>
      <c r="J54" s="23"/>
      <c r="K54" s="23"/>
      <c r="L54" s="23"/>
      <c r="M54" s="23"/>
      <c r="N54" s="243"/>
      <c r="O54" s="25">
        <f>IF(P54=9,SUM(F54:M54)-SMALL(F54:M54,1)-SMALL(F54:M54,2),IF(P54=8,SUM(F54:M54)-SMALL(F54:M54,1),SUM(F54:M54)))</f>
        <v>0</v>
      </c>
      <c r="P54" s="26">
        <f>COUNTA(F54:M54)</f>
        <v>0</v>
      </c>
      <c r="Q54" s="134">
        <f>SUM(F54:M54)</f>
        <v>0</v>
      </c>
      <c r="R54" s="19"/>
      <c r="S54" s="28">
        <v>2253</v>
      </c>
      <c r="T54" s="29" t="s">
        <v>606</v>
      </c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166"/>
      <c r="B55" s="138" t="s">
        <v>110</v>
      </c>
      <c r="C55" s="157"/>
      <c r="D55" s="157"/>
      <c r="E55" s="157"/>
      <c r="F55" s="139"/>
      <c r="G55" s="148"/>
      <c r="H55" s="23"/>
      <c r="I55" s="23"/>
      <c r="J55" s="23"/>
      <c r="K55" s="23"/>
      <c r="L55" s="23"/>
      <c r="M55" s="23"/>
      <c r="N55" s="243"/>
      <c r="O55" s="25">
        <f>IF(P55=9,SUM(F55:M55)-SMALL(F55:M55,1)-SMALL(F55:M55,2),IF(P55=8,SUM(F55:M55)-SMALL(F55:M55,1),SUM(F55:M55)))</f>
        <v>0</v>
      </c>
      <c r="P55" s="26">
        <f>COUNTA(F55:M55)</f>
        <v>0</v>
      </c>
      <c r="Q55" s="134">
        <f>SUM(F55:M55)</f>
        <v>0</v>
      </c>
      <c r="R55" s="19"/>
      <c r="S55" s="28">
        <v>2277</v>
      </c>
      <c r="T55" s="29" t="s">
        <v>320</v>
      </c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66"/>
      <c r="B56" s="138" t="s">
        <v>110</v>
      </c>
      <c r="C56" s="157"/>
      <c r="D56" s="157"/>
      <c r="E56" s="157"/>
      <c r="F56" s="23"/>
      <c r="G56" s="148"/>
      <c r="H56" s="23"/>
      <c r="I56" s="23"/>
      <c r="J56" s="23"/>
      <c r="K56" s="23"/>
      <c r="L56" s="23"/>
      <c r="M56" s="23"/>
      <c r="N56" s="243"/>
      <c r="O56" s="25">
        <f>IF(P56=9,SUM(F56:M56)-SMALL(F56:M56,1)-SMALL(F56:M56,2),IF(P56=8,SUM(F56:M56)-SMALL(F56:M56,1),SUM(F56:M56)))</f>
        <v>0</v>
      </c>
      <c r="P56" s="26">
        <f>COUNTA(F56:M56)</f>
        <v>0</v>
      </c>
      <c r="Q56" s="134">
        <f>SUM(F56:M56)</f>
        <v>0</v>
      </c>
      <c r="R56" s="19"/>
      <c r="S56" s="28">
        <v>2310</v>
      </c>
      <c r="T56" s="29" t="s">
        <v>453</v>
      </c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9.1" customHeight="1" thickBot="1" x14ac:dyDescent="0.4">
      <c r="A57" s="166"/>
      <c r="B57" s="138" t="s">
        <v>110</v>
      </c>
      <c r="C57" s="149"/>
      <c r="D57" s="149"/>
      <c r="E57" s="149"/>
      <c r="F57" s="23"/>
      <c r="G57" s="148"/>
      <c r="H57" s="23"/>
      <c r="I57" s="23"/>
      <c r="J57" s="23"/>
      <c r="K57" s="23"/>
      <c r="L57" s="23"/>
      <c r="M57" s="23"/>
      <c r="N57" s="243"/>
      <c r="O57" s="25">
        <f>IF(P57=9,SUM(F57:M57)-SMALL(F57:M57,1)-SMALL(F57:M57,2),IF(P57=8,SUM(F57:M57)-SMALL(F57:M57,1),SUM(F57:M57)))</f>
        <v>0</v>
      </c>
      <c r="P57" s="26">
        <f>COUNTA(F57:M57)</f>
        <v>0</v>
      </c>
      <c r="Q57" s="134">
        <f>SUM(F57:M57)</f>
        <v>0</v>
      </c>
      <c r="R57" s="19"/>
      <c r="S57" s="28">
        <v>2316</v>
      </c>
      <c r="T57" s="29" t="s">
        <v>293</v>
      </c>
      <c r="U57" s="30">
        <f t="shared" si="0"/>
        <v>0</v>
      </c>
      <c r="V57" s="6"/>
      <c r="W57" s="32">
        <f t="shared" si="1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166"/>
      <c r="B58" s="138" t="s">
        <v>110</v>
      </c>
      <c r="C58" s="149"/>
      <c r="D58" s="149"/>
      <c r="E58" s="149"/>
      <c r="F58" s="23"/>
      <c r="G58" s="148"/>
      <c r="H58" s="23"/>
      <c r="I58" s="23"/>
      <c r="J58" s="23"/>
      <c r="K58" s="23"/>
      <c r="L58" s="23"/>
      <c r="M58" s="23"/>
      <c r="N58" s="243"/>
      <c r="O58" s="25">
        <f>IF(P58=9,SUM(F58:M58)-SMALL(F58:M58,1)-SMALL(F58:M58,2),IF(P58=8,SUM(F58:M58)-SMALL(F58:M58,1),SUM(F58:M58)))</f>
        <v>0</v>
      </c>
      <c r="P58" s="26">
        <f>COUNTA(F58:M58)</f>
        <v>0</v>
      </c>
      <c r="Q58" s="134">
        <f>SUM(F58:M58)</f>
        <v>0</v>
      </c>
      <c r="R58" s="19"/>
      <c r="S58" s="28">
        <v>2334</v>
      </c>
      <c r="T58" s="29" t="s">
        <v>427</v>
      </c>
      <c r="U58" s="30">
        <f t="shared" si="0"/>
        <v>10</v>
      </c>
      <c r="V58" s="6"/>
      <c r="W58" s="32">
        <f t="shared" si="1"/>
        <v>10</v>
      </c>
      <c r="X58" s="6"/>
      <c r="Y58" s="6"/>
      <c r="Z58" s="6"/>
      <c r="AA58" s="6"/>
      <c r="AB58" s="6"/>
    </row>
    <row r="59" spans="1:28" ht="29.1" customHeight="1" thickBot="1" x14ac:dyDescent="0.4">
      <c r="A59" s="166"/>
      <c r="B59" s="138" t="s">
        <v>110</v>
      </c>
      <c r="C59" s="149"/>
      <c r="D59" s="149"/>
      <c r="E59" s="149"/>
      <c r="F59" s="23"/>
      <c r="G59" s="148"/>
      <c r="H59" s="23"/>
      <c r="I59" s="23"/>
      <c r="J59" s="23"/>
      <c r="K59" s="23"/>
      <c r="L59" s="23"/>
      <c r="M59" s="23"/>
      <c r="N59" s="243"/>
      <c r="O59" s="25">
        <f>IF(P59=9,SUM(F59:M59)-SMALL(F59:M59,1)-SMALL(F59:M59,2),IF(P59=8,SUM(F59:M59)-SMALL(F59:M59,1),SUM(F59:M59)))</f>
        <v>0</v>
      </c>
      <c r="P59" s="26">
        <f>COUNTA(F59:M59)</f>
        <v>0</v>
      </c>
      <c r="Q59" s="134">
        <f>SUM(F59:M59)</f>
        <v>0</v>
      </c>
      <c r="R59" s="19"/>
      <c r="S59" s="28">
        <v>2438</v>
      </c>
      <c r="T59" s="132" t="s">
        <v>500</v>
      </c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66"/>
      <c r="B60" s="138" t="s">
        <v>110</v>
      </c>
      <c r="C60" s="149"/>
      <c r="D60" s="149"/>
      <c r="E60" s="149"/>
      <c r="F60" s="23"/>
      <c r="G60" s="148"/>
      <c r="H60" s="23"/>
      <c r="I60" s="23"/>
      <c r="J60" s="23"/>
      <c r="K60" s="23"/>
      <c r="L60" s="23"/>
      <c r="M60" s="23"/>
      <c r="N60" s="243"/>
      <c r="O60" s="25">
        <f>IF(P60=9,SUM(F60:M60)-SMALL(F60:M60,1)-SMALL(F60:M60,2),IF(P60=8,SUM(F60:M60)-SMALL(F60:M60,1),SUM(F60:M60)))</f>
        <v>0</v>
      </c>
      <c r="P60" s="26">
        <f>COUNTA(F60:M60)</f>
        <v>0</v>
      </c>
      <c r="Q60" s="134">
        <f>SUM(F60:M60)</f>
        <v>0</v>
      </c>
      <c r="R60" s="19"/>
      <c r="S60" s="28">
        <v>2453</v>
      </c>
      <c r="T60" s="29" t="s">
        <v>415</v>
      </c>
      <c r="U60" s="30">
        <f t="shared" si="0"/>
        <v>40</v>
      </c>
      <c r="V60" s="6"/>
      <c r="W60" s="32">
        <f t="shared" si="1"/>
        <v>40</v>
      </c>
      <c r="X60" s="6"/>
      <c r="Y60" s="6"/>
      <c r="Z60" s="6"/>
      <c r="AA60" s="6"/>
      <c r="AB60" s="6"/>
    </row>
    <row r="61" spans="1:28" ht="29.1" customHeight="1" thickBot="1" x14ac:dyDescent="0.4">
      <c r="A61" s="166"/>
      <c r="B61" s="138" t="s">
        <v>110</v>
      </c>
      <c r="C61" s="149"/>
      <c r="D61" s="149"/>
      <c r="E61" s="149"/>
      <c r="F61" s="23"/>
      <c r="G61" s="148"/>
      <c r="H61" s="23"/>
      <c r="I61" s="23"/>
      <c r="J61" s="23"/>
      <c r="K61" s="23"/>
      <c r="L61" s="23"/>
      <c r="M61" s="23"/>
      <c r="N61" s="243"/>
      <c r="O61" s="25">
        <f>IF(P61=9,SUM(F61:M61)-SMALL(F61:M61,1)-SMALL(F61:M61,2),IF(P61=8,SUM(F61:M61)-SMALL(F61:M61,1),SUM(F61:M61)))</f>
        <v>0</v>
      </c>
      <c r="P61" s="26">
        <f>COUNTA(F61:M61)</f>
        <v>0</v>
      </c>
      <c r="Q61" s="134">
        <f>SUM(F61:M61)</f>
        <v>0</v>
      </c>
      <c r="R61" s="19"/>
      <c r="S61" s="28">
        <v>2461</v>
      </c>
      <c r="T61" s="29" t="s">
        <v>577</v>
      </c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9.1" customHeight="1" thickBot="1" x14ac:dyDescent="0.4">
      <c r="A62" s="167"/>
      <c r="B62" s="75">
        <f>COUNTIF(B3:B61,"SI")</f>
        <v>45</v>
      </c>
      <c r="C62" s="40">
        <f>COUNTA(C3:C61)</f>
        <v>45</v>
      </c>
      <c r="D62" s="76"/>
      <c r="E62" s="76"/>
      <c r="F62" s="42">
        <f t="shared" ref="F62:M62" si="2">COUNTA(F3:F61)</f>
        <v>17</v>
      </c>
      <c r="G62" s="42">
        <f t="shared" si="2"/>
        <v>29</v>
      </c>
      <c r="H62" s="42">
        <f t="shared" si="2"/>
        <v>0</v>
      </c>
      <c r="I62" s="42">
        <f>COUNTA(I3:I61)</f>
        <v>0</v>
      </c>
      <c r="J62" s="42">
        <f t="shared" si="2"/>
        <v>0</v>
      </c>
      <c r="K62" s="42">
        <f>COUNTA(K3:K61)</f>
        <v>0</v>
      </c>
      <c r="L62" s="42">
        <f t="shared" si="2"/>
        <v>0</v>
      </c>
      <c r="M62" s="42">
        <f t="shared" si="2"/>
        <v>0</v>
      </c>
      <c r="N62" s="246"/>
      <c r="O62" s="60">
        <f>SUM(O3:O61)</f>
        <v>1140</v>
      </c>
      <c r="P62" s="44"/>
      <c r="Q62" s="61">
        <f>SUM(Q3:Q61)</f>
        <v>1140</v>
      </c>
      <c r="R62" s="19"/>
      <c r="S62" s="28">
        <v>2465</v>
      </c>
      <c r="T62" s="29" t="s">
        <v>344</v>
      </c>
      <c r="U62" s="30">
        <f t="shared" si="0"/>
        <v>0</v>
      </c>
      <c r="V62" s="31"/>
      <c r="W62" s="32">
        <f t="shared" si="1"/>
        <v>0</v>
      </c>
      <c r="X62" s="6"/>
      <c r="Y62" s="6"/>
      <c r="Z62" s="6"/>
      <c r="AA62" s="6"/>
      <c r="AB62" s="6"/>
    </row>
    <row r="63" spans="1:28" ht="29.1" customHeight="1" thickBot="1" x14ac:dyDescent="0.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5"/>
      <c r="O63" s="65"/>
      <c r="P63" s="6"/>
      <c r="Q63" s="65"/>
      <c r="R63" s="19"/>
      <c r="S63" s="28">
        <v>2478</v>
      </c>
      <c r="T63" s="132" t="s">
        <v>322</v>
      </c>
      <c r="U63" s="30">
        <f t="shared" si="0"/>
        <v>50</v>
      </c>
      <c r="V63" s="31"/>
      <c r="W63" s="32">
        <f t="shared" si="1"/>
        <v>50</v>
      </c>
      <c r="X63" s="6"/>
      <c r="Y63" s="6"/>
      <c r="Z63" s="6"/>
      <c r="AA63" s="6"/>
      <c r="AB63" s="6"/>
    </row>
    <row r="64" spans="1:28" ht="29.1" customHeight="1" thickBot="1" x14ac:dyDescent="0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19"/>
      <c r="S64" s="28">
        <v>2480</v>
      </c>
      <c r="T64" s="29" t="s">
        <v>516</v>
      </c>
      <c r="U64" s="30">
        <f t="shared" si="0"/>
        <v>0</v>
      </c>
      <c r="V64" s="31"/>
      <c r="W64" s="32">
        <f t="shared" si="1"/>
        <v>0</v>
      </c>
      <c r="X64" s="6"/>
      <c r="Y64" s="6"/>
      <c r="Z64" s="6"/>
      <c r="AA64" s="6"/>
      <c r="AB64" s="6"/>
    </row>
    <row r="65" spans="1:28" ht="29.1" customHeight="1" thickBot="1" x14ac:dyDescent="0.4">
      <c r="A65" s="164"/>
      <c r="B65" s="6"/>
      <c r="C65" s="46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8"/>
      <c r="P65" s="6"/>
      <c r="Q65" s="6"/>
      <c r="R65" s="19"/>
      <c r="S65" s="28">
        <v>2487</v>
      </c>
      <c r="T65" s="29" t="s">
        <v>459</v>
      </c>
      <c r="U65" s="30">
        <f t="shared" si="0"/>
        <v>0</v>
      </c>
      <c r="V65" s="36"/>
      <c r="W65" s="32">
        <f t="shared" si="1"/>
        <v>0</v>
      </c>
      <c r="X65" s="6"/>
      <c r="Y65" s="6"/>
      <c r="Z65" s="6"/>
      <c r="AA65" s="6"/>
      <c r="AB65" s="6"/>
    </row>
    <row r="66" spans="1:28" ht="29.1" customHeight="1" thickBot="1" x14ac:dyDescent="0.4">
      <c r="A66" s="165"/>
      <c r="B66" s="6"/>
      <c r="C66" s="52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  <c r="P66" s="6"/>
      <c r="Q66" s="6"/>
      <c r="R66" s="19"/>
      <c r="S66" s="28">
        <v>2488</v>
      </c>
      <c r="T66" s="29" t="s">
        <v>352</v>
      </c>
      <c r="U66" s="30">
        <f t="shared" si="0"/>
        <v>0</v>
      </c>
      <c r="V66" s="37"/>
      <c r="W66" s="32">
        <f t="shared" si="1"/>
        <v>0</v>
      </c>
      <c r="X66" s="6"/>
      <c r="Y66" s="6"/>
      <c r="Z66" s="6"/>
      <c r="AA66" s="6"/>
      <c r="AB66" s="6"/>
    </row>
    <row r="67" spans="1:28" ht="29.1" customHeight="1" thickBot="1" x14ac:dyDescent="0.4">
      <c r="R67" s="19"/>
      <c r="S67" s="28">
        <v>2496</v>
      </c>
      <c r="T67" s="29" t="s">
        <v>423</v>
      </c>
      <c r="U67" s="30">
        <f t="shared" si="0"/>
        <v>7</v>
      </c>
      <c r="V67" s="6"/>
      <c r="W67" s="32">
        <f t="shared" si="1"/>
        <v>7</v>
      </c>
      <c r="X67" s="6"/>
      <c r="Y67" s="6"/>
      <c r="Z67" s="6"/>
      <c r="AA67" s="6"/>
      <c r="AB67" s="6"/>
    </row>
    <row r="68" spans="1:28" ht="29.1" customHeight="1" thickBot="1" x14ac:dyDescent="0.4">
      <c r="R68" s="19"/>
      <c r="S68" s="28">
        <v>2549</v>
      </c>
      <c r="T68" s="29" t="s">
        <v>447</v>
      </c>
      <c r="U68" s="30">
        <f t="shared" ref="U68:U83" si="3">SUMIF($D$3:$D$76,S68,$Q$3:$Q$76)</f>
        <v>0</v>
      </c>
      <c r="V68" s="6"/>
      <c r="W68" s="32">
        <f t="shared" ref="W68:W76" si="4">SUMIF($D$3:$D$76,S68,$O$3:$O$76)</f>
        <v>0</v>
      </c>
      <c r="X68" s="6"/>
      <c r="Y68" s="6"/>
      <c r="Z68" s="6"/>
      <c r="AA68" s="6"/>
      <c r="AB68" s="6"/>
    </row>
    <row r="69" spans="1:28" ht="29.1" customHeight="1" thickBot="1" x14ac:dyDescent="0.4">
      <c r="R69" s="19"/>
      <c r="S69" s="28">
        <v>2584</v>
      </c>
      <c r="T69" s="29" t="s">
        <v>404</v>
      </c>
      <c r="U69" s="30">
        <f t="shared" si="3"/>
        <v>0</v>
      </c>
      <c r="V69" s="6"/>
      <c r="W69" s="32">
        <f t="shared" si="4"/>
        <v>0</v>
      </c>
      <c r="X69" s="6"/>
      <c r="Y69" s="6"/>
      <c r="Z69" s="6"/>
      <c r="AA69" s="6"/>
      <c r="AB69" s="6"/>
    </row>
    <row r="70" spans="1:28" ht="29.1" customHeight="1" thickBot="1" x14ac:dyDescent="0.4">
      <c r="R70" s="19"/>
      <c r="S70" s="28">
        <v>2599</v>
      </c>
      <c r="T70" s="29" t="s">
        <v>366</v>
      </c>
      <c r="U70" s="30">
        <f t="shared" si="3"/>
        <v>5</v>
      </c>
      <c r="V70" s="6"/>
      <c r="W70" s="32">
        <f t="shared" si="4"/>
        <v>5</v>
      </c>
      <c r="X70" s="6"/>
      <c r="Y70" s="6"/>
      <c r="Z70" s="6"/>
      <c r="AA70" s="6"/>
      <c r="AB70" s="6"/>
    </row>
    <row r="71" spans="1:28" ht="29.1" customHeight="1" thickBot="1" x14ac:dyDescent="0.4">
      <c r="R71" s="19"/>
      <c r="S71" s="28">
        <v>2601</v>
      </c>
      <c r="T71" s="29" t="s">
        <v>607</v>
      </c>
      <c r="U71" s="30">
        <f t="shared" si="3"/>
        <v>0</v>
      </c>
      <c r="V71" s="6"/>
      <c r="W71" s="32">
        <f t="shared" si="4"/>
        <v>0</v>
      </c>
      <c r="X71" s="6"/>
      <c r="Y71" s="6"/>
      <c r="Z71" s="6"/>
      <c r="AA71" s="6"/>
      <c r="AB71" s="6"/>
    </row>
    <row r="72" spans="1:28" ht="29.1" customHeight="1" thickBot="1" x14ac:dyDescent="0.4">
      <c r="R72" s="19"/>
      <c r="S72" s="28">
        <v>2614</v>
      </c>
      <c r="T72" s="29" t="s">
        <v>405</v>
      </c>
      <c r="U72" s="30">
        <f t="shared" si="3"/>
        <v>0</v>
      </c>
      <c r="V72" s="6"/>
      <c r="W72" s="32">
        <f t="shared" si="4"/>
        <v>0</v>
      </c>
      <c r="X72" s="6"/>
      <c r="Y72" s="6"/>
      <c r="Z72" s="6"/>
      <c r="AA72" s="6"/>
      <c r="AB72" s="6"/>
    </row>
    <row r="73" spans="1:28" ht="29.1" customHeight="1" thickBot="1" x14ac:dyDescent="0.4">
      <c r="R73" s="19"/>
      <c r="S73" s="28">
        <v>2654</v>
      </c>
      <c r="T73" s="29" t="s">
        <v>401</v>
      </c>
      <c r="U73" s="30">
        <f t="shared" si="3"/>
        <v>0</v>
      </c>
      <c r="V73" s="6"/>
      <c r="W73" s="32">
        <f t="shared" si="4"/>
        <v>0</v>
      </c>
      <c r="X73" s="6"/>
      <c r="Y73" s="6"/>
      <c r="Z73" s="6"/>
      <c r="AA73" s="6"/>
      <c r="AB73" s="6"/>
    </row>
    <row r="74" spans="1:28" ht="29.1" customHeight="1" thickBot="1" x14ac:dyDescent="0.4">
      <c r="R74" s="19"/>
      <c r="S74" s="28">
        <v>2656</v>
      </c>
      <c r="T74" s="29" t="s">
        <v>507</v>
      </c>
      <c r="U74" s="30">
        <f t="shared" si="3"/>
        <v>0</v>
      </c>
      <c r="V74" s="6"/>
      <c r="W74" s="32">
        <f t="shared" si="4"/>
        <v>0</v>
      </c>
      <c r="X74" s="6"/>
      <c r="Y74" s="6"/>
      <c r="Z74" s="6"/>
      <c r="AA74" s="6"/>
      <c r="AB74" s="6"/>
    </row>
    <row r="75" spans="1:28" ht="29.1" customHeight="1" thickBot="1" x14ac:dyDescent="0.4">
      <c r="R75" s="19"/>
      <c r="S75" s="28">
        <v>2658</v>
      </c>
      <c r="T75" s="29" t="s">
        <v>608</v>
      </c>
      <c r="U75" s="30">
        <f t="shared" si="3"/>
        <v>0</v>
      </c>
      <c r="V75" s="6"/>
      <c r="W75" s="32">
        <f t="shared" si="4"/>
        <v>0</v>
      </c>
      <c r="X75" s="6"/>
      <c r="Y75" s="6"/>
      <c r="Z75" s="6"/>
      <c r="AA75" s="6"/>
      <c r="AB75" s="6"/>
    </row>
    <row r="76" spans="1:28" ht="28.5" customHeight="1" thickBot="1" x14ac:dyDescent="0.4">
      <c r="R76" s="19"/>
      <c r="S76" s="28">
        <v>1115</v>
      </c>
      <c r="T76" s="29" t="s">
        <v>329</v>
      </c>
      <c r="U76" s="30">
        <f t="shared" si="3"/>
        <v>0</v>
      </c>
      <c r="V76" s="6"/>
      <c r="W76" s="32">
        <f t="shared" si="4"/>
        <v>0</v>
      </c>
      <c r="X76" s="6"/>
      <c r="Y76" s="6"/>
      <c r="Z76" s="6"/>
      <c r="AA76" s="6"/>
      <c r="AB76" s="6"/>
    </row>
    <row r="77" spans="1:28" ht="28.5" customHeight="1" thickBot="1" x14ac:dyDescent="0.4">
      <c r="R77" s="6"/>
      <c r="S77" s="28"/>
      <c r="T77" s="29"/>
      <c r="U77" s="30">
        <f t="shared" si="3"/>
        <v>0</v>
      </c>
      <c r="V77" s="6"/>
      <c r="W77" s="32">
        <f>SUMIF($D$3:$D$76,S77,$N$3:$N$76)</f>
        <v>0</v>
      </c>
      <c r="X77" s="6"/>
      <c r="Y77" s="6"/>
      <c r="Z77" s="6"/>
      <c r="AA77" s="6"/>
      <c r="AB77" s="6"/>
    </row>
    <row r="78" spans="1:28" ht="26.25" customHeight="1" thickBot="1" x14ac:dyDescent="0.4">
      <c r="R78" s="6"/>
      <c r="S78" s="28"/>
      <c r="T78" s="29"/>
      <c r="U78" s="30">
        <f t="shared" si="3"/>
        <v>0</v>
      </c>
      <c r="V78" s="6"/>
      <c r="W78" s="32">
        <f>SUMIF($D$3:$D$76,S78,$N$3:$N$76)</f>
        <v>0</v>
      </c>
      <c r="X78" s="6"/>
      <c r="Y78" s="6"/>
      <c r="Z78" s="6"/>
      <c r="AA78" s="6"/>
      <c r="AB78" s="6"/>
    </row>
    <row r="79" spans="1:28" ht="26.25" customHeight="1" thickBot="1" x14ac:dyDescent="0.4">
      <c r="R79" s="6"/>
      <c r="S79" s="28"/>
      <c r="T79" s="29"/>
      <c r="U79" s="30">
        <f t="shared" si="3"/>
        <v>0</v>
      </c>
      <c r="V79" s="6"/>
      <c r="W79" s="32">
        <f>SUMIF($D$3:$D$76,S79,$N$3:$N$76)</f>
        <v>0</v>
      </c>
      <c r="X79" s="6"/>
      <c r="Y79" s="6"/>
      <c r="Z79" s="6"/>
      <c r="AA79" s="6"/>
      <c r="AB79" s="6"/>
    </row>
    <row r="80" spans="1:28" ht="26.25" customHeight="1" thickBot="1" x14ac:dyDescent="0.4">
      <c r="R80" s="6"/>
      <c r="S80" s="28"/>
      <c r="T80" s="29"/>
      <c r="U80" s="30">
        <f t="shared" si="3"/>
        <v>0</v>
      </c>
      <c r="V80" s="6"/>
      <c r="W80" s="32">
        <f>SUMIF($D$3:$D$76,S80,$N$3:$N$76)</f>
        <v>0</v>
      </c>
      <c r="X80" s="6"/>
      <c r="Y80" s="6"/>
      <c r="Z80" s="6"/>
      <c r="AA80" s="6"/>
      <c r="AB80" s="6"/>
    </row>
    <row r="81" spans="19:23" ht="26.25" customHeight="1" thickBot="1" x14ac:dyDescent="0.4">
      <c r="S81" s="28"/>
      <c r="T81" s="29"/>
      <c r="U81" s="30">
        <f t="shared" si="3"/>
        <v>0</v>
      </c>
      <c r="V81" s="6"/>
      <c r="W81" s="32">
        <f>SUMIF($D$3:$D$76,S81,$N$3:$N$76)</f>
        <v>0</v>
      </c>
    </row>
    <row r="82" spans="19:23" ht="26.25" customHeight="1" thickBot="1" x14ac:dyDescent="0.4">
      <c r="S82" s="28"/>
      <c r="T82" s="29"/>
      <c r="U82" s="30">
        <f t="shared" si="3"/>
        <v>0</v>
      </c>
      <c r="V82" s="6"/>
      <c r="W82" s="32">
        <f>SUMIF($D$3:$D$76,S82,$N$3:$N$76)</f>
        <v>0</v>
      </c>
    </row>
    <row r="83" spans="19:23" ht="26.25" customHeight="1" thickBot="1" x14ac:dyDescent="0.4">
      <c r="S83" s="28"/>
      <c r="T83" s="29"/>
      <c r="U83" s="30">
        <f t="shared" si="3"/>
        <v>0</v>
      </c>
      <c r="V83" s="6"/>
      <c r="W83" s="32">
        <f>SUMIF($D$3:$D$76,S83,$N$3:$N$76)</f>
        <v>0</v>
      </c>
    </row>
    <row r="84" spans="19:23" ht="26.25" customHeight="1" thickBot="1" x14ac:dyDescent="0.4">
      <c r="S84" s="28"/>
      <c r="T84" s="29"/>
      <c r="U84" s="30">
        <f>SUM(U3:U83)</f>
        <v>1140</v>
      </c>
      <c r="V84" s="6"/>
      <c r="W84" s="32">
        <f>SUM(W3:W83)</f>
        <v>1140</v>
      </c>
    </row>
    <row r="85" spans="19:23" ht="26.25" customHeight="1" x14ac:dyDescent="0.2">
      <c r="S85" s="6"/>
      <c r="T85" s="6"/>
      <c r="U85" s="6"/>
      <c r="V85" s="6"/>
      <c r="W85" s="6"/>
    </row>
    <row r="86" spans="19:23" ht="26.25" customHeight="1" x14ac:dyDescent="0.2">
      <c r="S86" s="6"/>
      <c r="T86" s="6"/>
      <c r="U86" s="6"/>
      <c r="V86" s="6"/>
      <c r="W86" s="6"/>
    </row>
    <row r="87" spans="19:23" ht="26.25" customHeight="1" x14ac:dyDescent="0.2">
      <c r="S87" s="6"/>
      <c r="T87" s="6"/>
      <c r="U87" s="6"/>
      <c r="V87" s="6"/>
      <c r="W87" s="6"/>
    </row>
    <row r="88" spans="19:23" ht="26.25" customHeight="1" x14ac:dyDescent="0.2">
      <c r="S88" s="6"/>
      <c r="T88" s="6"/>
      <c r="U88" s="6"/>
      <c r="V88" s="6"/>
      <c r="W88" s="6"/>
    </row>
    <row r="89" spans="19:23" ht="26.25" customHeight="1" x14ac:dyDescent="0.2">
      <c r="S89" s="6"/>
      <c r="T89" s="6"/>
      <c r="U89" s="6"/>
      <c r="V89" s="6"/>
      <c r="W89" s="6"/>
    </row>
    <row r="90" spans="19:23" ht="18.600000000000001" customHeight="1" x14ac:dyDescent="0.2">
      <c r="S90" s="6"/>
      <c r="T90" s="6"/>
      <c r="U90" s="6"/>
      <c r="V90" s="6"/>
      <c r="W90" s="6"/>
    </row>
    <row r="91" spans="19:23" ht="18.600000000000001" customHeight="1" x14ac:dyDescent="0.2">
      <c r="S91" s="6"/>
      <c r="T91" s="6"/>
      <c r="U91" s="6"/>
      <c r="V91" s="6"/>
      <c r="W91" s="6"/>
    </row>
    <row r="92" spans="19:23" ht="18.600000000000001" customHeight="1" x14ac:dyDescent="0.2">
      <c r="S92" s="6"/>
      <c r="T92" s="6"/>
      <c r="U92" s="6"/>
      <c r="V92" s="6"/>
      <c r="W92" s="6"/>
    </row>
    <row r="93" spans="19:23" ht="18.600000000000001" customHeight="1" x14ac:dyDescent="0.2">
      <c r="S93" s="6"/>
      <c r="T93" s="6"/>
      <c r="U93" s="6"/>
      <c r="V93" s="6"/>
      <c r="W93" s="6"/>
    </row>
    <row r="94" spans="19:23" ht="18.600000000000001" customHeight="1" x14ac:dyDescent="0.2">
      <c r="S94" s="6"/>
      <c r="T94" s="6"/>
      <c r="U94" s="6"/>
      <c r="V94" s="6"/>
      <c r="W94" s="6"/>
    </row>
    <row r="95" spans="19:23" ht="18.600000000000001" customHeight="1" x14ac:dyDescent="0.2">
      <c r="S95" s="6"/>
      <c r="T95" s="6"/>
      <c r="U95" s="6"/>
      <c r="V95" s="6"/>
      <c r="W95" s="6"/>
    </row>
    <row r="96" spans="19:23" ht="18.600000000000001" customHeight="1" x14ac:dyDescent="0.2">
      <c r="S96" s="6"/>
      <c r="T96" s="6"/>
      <c r="U96" s="6"/>
      <c r="V96" s="6"/>
      <c r="W96" s="6"/>
    </row>
    <row r="97" spans="19:23" ht="18.600000000000001" customHeight="1" x14ac:dyDescent="0.2">
      <c r="S97" s="6"/>
      <c r="T97" s="6"/>
      <c r="U97" s="6"/>
      <c r="V97" s="6"/>
      <c r="W97" s="6"/>
    </row>
    <row r="98" spans="19:23" ht="18.600000000000001" customHeight="1" x14ac:dyDescent="0.2">
      <c r="S98" s="6"/>
      <c r="T98" s="6"/>
      <c r="U98" s="6"/>
      <c r="V98" s="6"/>
      <c r="W98" s="6"/>
    </row>
    <row r="99" spans="19:23" ht="18.600000000000001" customHeight="1" x14ac:dyDescent="0.2">
      <c r="S99" s="6"/>
      <c r="T99" s="6"/>
      <c r="U99" s="6"/>
      <c r="V99" s="6"/>
      <c r="W99" s="6"/>
    </row>
    <row r="100" spans="19:23" ht="18.600000000000001" customHeight="1" x14ac:dyDescent="0.2">
      <c r="S100" s="6"/>
      <c r="T100" s="6"/>
      <c r="U100" s="6"/>
      <c r="V100" s="6"/>
      <c r="W100" s="6"/>
    </row>
    <row r="101" spans="19:23" ht="18.600000000000001" customHeight="1" x14ac:dyDescent="0.2">
      <c r="S101" s="6"/>
      <c r="T101" s="6"/>
      <c r="U101" s="6"/>
      <c r="V101" s="6"/>
      <c r="W101" s="6"/>
    </row>
    <row r="102" spans="19:23" ht="18.600000000000001" customHeight="1" x14ac:dyDescent="0.2">
      <c r="S102" s="6"/>
      <c r="T102" s="6"/>
      <c r="U102" s="6"/>
      <c r="V102" s="6"/>
      <c r="W102" s="6"/>
    </row>
    <row r="103" spans="19:23" ht="18.600000000000001" customHeight="1" x14ac:dyDescent="0.2">
      <c r="S103" s="6"/>
      <c r="T103" s="6"/>
      <c r="U103" s="6"/>
      <c r="V103" s="6"/>
      <c r="W103" s="6"/>
    </row>
    <row r="104" spans="19:23" ht="18.600000000000001" customHeight="1" x14ac:dyDescent="0.2">
      <c r="S104" s="6"/>
      <c r="T104" s="6"/>
      <c r="U104" s="6"/>
      <c r="V104" s="6"/>
      <c r="W104" s="6"/>
    </row>
    <row r="105" spans="19:23" ht="18.600000000000001" customHeight="1" x14ac:dyDescent="0.2">
      <c r="S105" s="6"/>
      <c r="T105" s="6"/>
      <c r="U105" s="6"/>
      <c r="V105" s="6"/>
      <c r="W105" s="6"/>
    </row>
    <row r="106" spans="19:23" ht="18.600000000000001" customHeight="1" x14ac:dyDescent="0.2">
      <c r="S106" s="6"/>
      <c r="T106" s="6"/>
      <c r="U106" s="6"/>
      <c r="V106" s="6"/>
      <c r="W106" s="6"/>
    </row>
    <row r="107" spans="19:23" ht="18.600000000000001" customHeight="1" x14ac:dyDescent="0.2">
      <c r="S107" s="6"/>
      <c r="T107" s="6"/>
      <c r="U107" s="6"/>
      <c r="V107" s="6"/>
      <c r="W107" s="6"/>
    </row>
    <row r="108" spans="19:23" ht="18.600000000000001" customHeight="1" x14ac:dyDescent="0.2">
      <c r="S108" s="6"/>
      <c r="T108" s="6"/>
      <c r="U108" s="6"/>
      <c r="V108" s="6"/>
      <c r="W108" s="6"/>
    </row>
    <row r="109" spans="19:23" ht="18.600000000000001" customHeight="1" x14ac:dyDescent="0.2">
      <c r="S109" s="6"/>
      <c r="T109" s="6"/>
      <c r="U109" s="6"/>
      <c r="V109" s="6"/>
      <c r="W109" s="6"/>
    </row>
    <row r="110" spans="19:23" ht="18.600000000000001" customHeight="1" x14ac:dyDescent="0.2">
      <c r="S110" s="6"/>
      <c r="T110" s="6"/>
      <c r="U110" s="6"/>
      <c r="V110" s="6"/>
      <c r="W110" s="6"/>
    </row>
    <row r="111" spans="19:23" ht="18.600000000000001" customHeight="1" x14ac:dyDescent="0.2">
      <c r="S111" s="6"/>
      <c r="T111" s="6"/>
      <c r="U111" s="6"/>
      <c r="V111" s="6"/>
      <c r="W111" s="6"/>
    </row>
    <row r="112" spans="19:23" ht="18.600000000000001" customHeight="1" x14ac:dyDescent="0.2">
      <c r="S112" s="6"/>
      <c r="T112" s="6"/>
      <c r="U112" s="6"/>
      <c r="V112" s="6"/>
      <c r="W112" s="6"/>
    </row>
  </sheetData>
  <sortState xmlns:xlrd2="http://schemas.microsoft.com/office/spreadsheetml/2017/richdata2" ref="A3:Q47">
    <sortCondition descending="1" ref="O3:O47"/>
  </sortState>
  <mergeCells count="1">
    <mergeCell ref="B1:G1"/>
  </mergeCells>
  <conditionalFormatting sqref="A3:B61">
    <cfRule type="containsText" dxfId="27" priority="1" stopIfTrue="1" operator="containsText" text="SI">
      <formula>NOT(ISERROR(SEARCH("SI",A3)))</formula>
    </cfRule>
    <cfRule type="containsText" dxfId="2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Roman,Regular"&amp;12&amp;K000000YA M</oddHeader>
    <oddFooter>&amp;L&amp;"Helvetica,Regular"&amp;12&amp;K000000&amp;P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26</vt:i4>
      </vt:variant>
    </vt:vector>
  </HeadingPairs>
  <TitlesOfParts>
    <vt:vector size="26" baseType="lpstr">
      <vt:lpstr>S1 M</vt:lpstr>
      <vt:lpstr>S1 F</vt:lpstr>
      <vt:lpstr>S2 M</vt:lpstr>
      <vt:lpstr>S2 F</vt:lpstr>
      <vt:lpstr>S3 M</vt:lpstr>
      <vt:lpstr>S3 F</vt:lpstr>
      <vt:lpstr>S4 M</vt:lpstr>
      <vt:lpstr>S4 F</vt:lpstr>
      <vt:lpstr>M1 M</vt:lpstr>
      <vt:lpstr>M1 F</vt:lpstr>
      <vt:lpstr>M2 M</vt:lpstr>
      <vt:lpstr>M2 F</vt:lpstr>
      <vt:lpstr>M3 M </vt:lpstr>
      <vt:lpstr>M3 F</vt:lpstr>
      <vt:lpstr>M4 M</vt:lpstr>
      <vt:lpstr>M4 F</vt:lpstr>
      <vt:lpstr>M5 M</vt:lpstr>
      <vt:lpstr>M5 F</vt:lpstr>
      <vt:lpstr>M6 M</vt:lpstr>
      <vt:lpstr>M7 M </vt:lpstr>
      <vt:lpstr>M7 F</vt:lpstr>
      <vt:lpstr>M10 M</vt:lpstr>
      <vt:lpstr>Punti Squadre</vt:lpstr>
      <vt:lpstr>CLASSIFICA</vt:lpstr>
      <vt:lpstr>Punti provvisorio</vt:lpstr>
      <vt:lpstr>Class Punti Prov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Moruzzi</dc:creator>
  <cp:lastModifiedBy>Oriano Gilardoni</cp:lastModifiedBy>
  <cp:lastPrinted>2024-05-02T14:08:56Z</cp:lastPrinted>
  <dcterms:created xsi:type="dcterms:W3CDTF">2016-09-12T21:07:08Z</dcterms:created>
  <dcterms:modified xsi:type="dcterms:W3CDTF">2025-05-05T15:19:33Z</dcterms:modified>
</cp:coreProperties>
</file>